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3" yWindow="626" windowWidth="20774" windowHeight="13235"/>
  </bookViews>
  <sheets>
    <sheet name="Rekapitulace stavby" sheetId="1" r:id="rId1"/>
    <sheet name="D1_01_1 - Stavební" sheetId="2" r:id="rId2"/>
    <sheet name="D1_01_4a - Vytápění" sheetId="3" r:id="rId3"/>
    <sheet name="D1_01_4b - Chlazení" sheetId="4" r:id="rId4"/>
    <sheet name="D1_01_4e - Zdravotně tech..." sheetId="5" r:id="rId5"/>
    <sheet name="D1_01_4g - Silnoproudá el..." sheetId="6" r:id="rId6"/>
    <sheet name="D1_01_4h1 - Slaboproudá e..." sheetId="7" r:id="rId7"/>
    <sheet name="D1_01_4h3 - Elektrická po..." sheetId="8" r:id="rId8"/>
    <sheet name="D1_01_4i - Medicinální plyny" sheetId="9" r:id="rId9"/>
    <sheet name="VRN - Vedlejší rozpočtové..." sheetId="10" r:id="rId10"/>
  </sheets>
  <definedNames>
    <definedName name="_xlnm._FilterDatabase" localSheetId="1" hidden="1">'D1_01_1 - Stavební'!$C$147:$K$951</definedName>
    <definedName name="_xlnm._FilterDatabase" localSheetId="2" hidden="1">'D1_01_4a - Vytápění'!$C$127:$K$257</definedName>
    <definedName name="_xlnm._FilterDatabase" localSheetId="3" hidden="1">'D1_01_4b - Chlazení'!$C$120:$K$175</definedName>
    <definedName name="_xlnm._FilterDatabase" localSheetId="4" hidden="1">'D1_01_4e - Zdravotně tech...'!$C$125:$K$233</definedName>
    <definedName name="_xlnm._FilterDatabase" localSheetId="5" hidden="1">'D1_01_4g - Silnoproudá el...'!$C$130:$K$509</definedName>
    <definedName name="_xlnm._FilterDatabase" localSheetId="6" hidden="1">'D1_01_4h1 - Slaboproudá e...'!$C$126:$K$280</definedName>
    <definedName name="_xlnm._FilterDatabase" localSheetId="7" hidden="1">'D1_01_4h3 - Elektrická po...'!$C$121:$K$197</definedName>
    <definedName name="_xlnm._FilterDatabase" localSheetId="8" hidden="1">'D1_01_4i - Medicinální plyny'!$C$123:$K$155</definedName>
    <definedName name="_xlnm._FilterDatabase" localSheetId="9" hidden="1">'VRN - Vedlejší rozpočtové...'!$C$122:$K$251</definedName>
    <definedName name="_xlnm.Print_Titles" localSheetId="1">'D1_01_1 - Stavební'!$147:$147</definedName>
    <definedName name="_xlnm.Print_Titles" localSheetId="2">'D1_01_4a - Vytápění'!$127:$127</definedName>
    <definedName name="_xlnm.Print_Titles" localSheetId="3">'D1_01_4b - Chlazení'!$120:$120</definedName>
    <definedName name="_xlnm.Print_Titles" localSheetId="4">'D1_01_4e - Zdravotně tech...'!$125:$125</definedName>
    <definedName name="_xlnm.Print_Titles" localSheetId="5">'D1_01_4g - Silnoproudá el...'!$130:$130</definedName>
    <definedName name="_xlnm.Print_Titles" localSheetId="6">'D1_01_4h1 - Slaboproudá e...'!$126:$126</definedName>
    <definedName name="_xlnm.Print_Titles" localSheetId="7">'D1_01_4h3 - Elektrická po...'!$121:$121</definedName>
    <definedName name="_xlnm.Print_Titles" localSheetId="8">'D1_01_4i - Medicinální plyny'!$123:$123</definedName>
    <definedName name="_xlnm.Print_Titles" localSheetId="0">'Rekapitulace stavby'!$92:$92</definedName>
    <definedName name="_xlnm.Print_Titles" localSheetId="9">'VRN - Vedlejší rozpočtové...'!$122:$122</definedName>
    <definedName name="_xlnm.Print_Area" localSheetId="1">'D1_01_1 - Stavební'!$C$4:$J$76,'D1_01_1 - Stavební'!$C$82:$J$127,'D1_01_1 - Stavební'!$C$133:$K$951</definedName>
    <definedName name="_xlnm.Print_Area" localSheetId="2">'D1_01_4a - Vytápění'!$C$4:$J$76,'D1_01_4a - Vytápění'!$C$82:$J$107,'D1_01_4a - Vytápění'!$C$113:$K$257</definedName>
    <definedName name="_xlnm.Print_Area" localSheetId="3">'D1_01_4b - Chlazení'!$C$4:$J$76,'D1_01_4b - Chlazení'!$C$82:$J$100,'D1_01_4b - Chlazení'!$C$106:$K$175</definedName>
    <definedName name="_xlnm.Print_Area" localSheetId="4">'D1_01_4e - Zdravotně tech...'!$C$4:$J$76,'D1_01_4e - Zdravotně tech...'!$C$82:$J$105,'D1_01_4e - Zdravotně tech...'!$C$111:$K$233</definedName>
    <definedName name="_xlnm.Print_Area" localSheetId="5">'D1_01_4g - Silnoproudá el...'!$C$4:$J$76,'D1_01_4g - Silnoproudá el...'!$C$82:$J$110,'D1_01_4g - Silnoproudá el...'!$C$116:$K$509</definedName>
    <definedName name="_xlnm.Print_Area" localSheetId="6">'D1_01_4h1 - Slaboproudá e...'!$C$4:$J$76,'D1_01_4h1 - Slaboproudá e...'!$C$82:$J$106,'D1_01_4h1 - Slaboproudá e...'!$C$112:$K$280</definedName>
    <definedName name="_xlnm.Print_Area" localSheetId="7">'D1_01_4h3 - Elektrická po...'!$C$4:$J$76,'D1_01_4h3 - Elektrická po...'!$C$82:$J$101,'D1_01_4h3 - Elektrická po...'!$C$107:$K$197</definedName>
    <definedName name="_xlnm.Print_Area" localSheetId="8">'D1_01_4i - Medicinální plyny'!$C$4:$J$76,'D1_01_4i - Medicinální plyny'!$C$82:$J$103,'D1_01_4i - Medicinální plyny'!$C$109:$K$155</definedName>
    <definedName name="_xlnm.Print_Area" localSheetId="0">'Rekapitulace stavby'!$D$4:$AO$76,'Rekapitulace stavby'!$C$82:$AQ$105</definedName>
    <definedName name="_xlnm.Print_Area" localSheetId="9">'VRN - Vedlejší rozpočtové...'!$C$4:$J$76,'VRN - Vedlejší rozpočtové...'!$C$82:$J$104,'VRN - Vedlejší rozpočtové...'!$C$110:$K$251</definedName>
  </definedNames>
  <calcPr calcId="145621" iterateCount="1" calcOnSave="0"/>
</workbook>
</file>

<file path=xl/calcChain.xml><?xml version="1.0" encoding="utf-8"?>
<calcChain xmlns="http://schemas.openxmlformats.org/spreadsheetml/2006/main">
  <c r="J37" i="10" l="1"/>
  <c r="J36" i="10"/>
  <c r="AY104" i="1"/>
  <c r="J35" i="10"/>
  <c r="AX104" i="1" s="1"/>
  <c r="BI250" i="10"/>
  <c r="BH250" i="10"/>
  <c r="BG250" i="10"/>
  <c r="BF250" i="10"/>
  <c r="T250" i="10"/>
  <c r="R250" i="10"/>
  <c r="P250" i="10"/>
  <c r="BI246" i="10"/>
  <c r="BH246" i="10"/>
  <c r="BG246" i="10"/>
  <c r="BF246" i="10"/>
  <c r="T246" i="10"/>
  <c r="R246" i="10"/>
  <c r="P246" i="10"/>
  <c r="BI241" i="10"/>
  <c r="BH241" i="10"/>
  <c r="BG241" i="10"/>
  <c r="BF241" i="10"/>
  <c r="T241" i="10"/>
  <c r="R241" i="10"/>
  <c r="P241" i="10"/>
  <c r="BI237" i="10"/>
  <c r="BH237" i="10"/>
  <c r="BG237" i="10"/>
  <c r="BF237" i="10"/>
  <c r="T237" i="10"/>
  <c r="R237" i="10"/>
  <c r="P237" i="10"/>
  <c r="BI228" i="10"/>
  <c r="BH228" i="10"/>
  <c r="BG228" i="10"/>
  <c r="BF228" i="10"/>
  <c r="T228" i="10"/>
  <c r="T227" i="10"/>
  <c r="R228" i="10"/>
  <c r="R227" i="10"/>
  <c r="P228" i="10"/>
  <c r="P227" i="10"/>
  <c r="BI224" i="10"/>
  <c r="BH224" i="10"/>
  <c r="BG224" i="10"/>
  <c r="BF224" i="10"/>
  <c r="T224" i="10"/>
  <c r="R224" i="10"/>
  <c r="P224" i="10"/>
  <c r="BI221" i="10"/>
  <c r="BH221" i="10"/>
  <c r="BG221" i="10"/>
  <c r="BF221" i="10"/>
  <c r="T221" i="10"/>
  <c r="R221" i="10"/>
  <c r="P221" i="10"/>
  <c r="BI209" i="10"/>
  <c r="BH209" i="10"/>
  <c r="BG209" i="10"/>
  <c r="BF209" i="10"/>
  <c r="T209" i="10"/>
  <c r="R209" i="10"/>
  <c r="P209" i="10"/>
  <c r="BI198" i="10"/>
  <c r="BH198" i="10"/>
  <c r="BG198" i="10"/>
  <c r="BF198" i="10"/>
  <c r="T198" i="10"/>
  <c r="R198" i="10"/>
  <c r="P198" i="10"/>
  <c r="BI192" i="10"/>
  <c r="BH192" i="10"/>
  <c r="BG192" i="10"/>
  <c r="BF192" i="10"/>
  <c r="T192" i="10"/>
  <c r="R192" i="10"/>
  <c r="P192" i="10"/>
  <c r="BI187" i="10"/>
  <c r="BH187" i="10"/>
  <c r="BG187" i="10"/>
  <c r="BF187" i="10"/>
  <c r="T187" i="10"/>
  <c r="R187" i="10"/>
  <c r="P187" i="10"/>
  <c r="BI184" i="10"/>
  <c r="BH184" i="10"/>
  <c r="BG184" i="10"/>
  <c r="BF184" i="10"/>
  <c r="T184" i="10"/>
  <c r="R184" i="10"/>
  <c r="P184" i="10"/>
  <c r="BI182" i="10"/>
  <c r="BH182" i="10"/>
  <c r="BG182" i="10"/>
  <c r="BF182" i="10"/>
  <c r="T182" i="10"/>
  <c r="R182" i="10"/>
  <c r="P182" i="10"/>
  <c r="BI175" i="10"/>
  <c r="BH175" i="10"/>
  <c r="BG175" i="10"/>
  <c r="BF175" i="10"/>
  <c r="T175" i="10"/>
  <c r="R175" i="10"/>
  <c r="P175" i="10"/>
  <c r="BI148" i="10"/>
  <c r="BH148" i="10"/>
  <c r="BG148" i="10"/>
  <c r="BF148" i="10"/>
  <c r="T148" i="10"/>
  <c r="R148" i="10"/>
  <c r="P148" i="10"/>
  <c r="BI141" i="10"/>
  <c r="BH141" i="10"/>
  <c r="BG141" i="10"/>
  <c r="BF141" i="10"/>
  <c r="T141" i="10"/>
  <c r="T140" i="10"/>
  <c r="R141" i="10"/>
  <c r="R140" i="10"/>
  <c r="P141" i="10"/>
  <c r="P140" i="10"/>
  <c r="BI131" i="10"/>
  <c r="BH131" i="10"/>
  <c r="BG131" i="10"/>
  <c r="BF131" i="10"/>
  <c r="T131" i="10"/>
  <c r="R131" i="10"/>
  <c r="P131" i="10"/>
  <c r="BI126" i="10"/>
  <c r="BH126" i="10"/>
  <c r="BG126" i="10"/>
  <c r="BF126" i="10"/>
  <c r="T126" i="10"/>
  <c r="T125" i="10" s="1"/>
  <c r="R126" i="10"/>
  <c r="R125" i="10" s="1"/>
  <c r="P126" i="10"/>
  <c r="P125" i="10" s="1"/>
  <c r="J120" i="10"/>
  <c r="F117" i="10"/>
  <c r="E115" i="10"/>
  <c r="J92" i="10"/>
  <c r="F89" i="10"/>
  <c r="E87" i="10"/>
  <c r="J21" i="10"/>
  <c r="E21" i="10"/>
  <c r="J119" i="10" s="1"/>
  <c r="J20" i="10"/>
  <c r="J18" i="10"/>
  <c r="E18" i="10"/>
  <c r="F120" i="10"/>
  <c r="J17" i="10"/>
  <c r="J15" i="10"/>
  <c r="E15" i="10"/>
  <c r="F119" i="10" s="1"/>
  <c r="J14" i="10"/>
  <c r="J12" i="10"/>
  <c r="J89" i="10" s="1"/>
  <c r="E7" i="10"/>
  <c r="E113" i="10"/>
  <c r="J39" i="9"/>
  <c r="J38" i="9"/>
  <c r="AY103" i="1" s="1"/>
  <c r="J37" i="9"/>
  <c r="AX103" i="1"/>
  <c r="BI155" i="9"/>
  <c r="BH155" i="9"/>
  <c r="BG155" i="9"/>
  <c r="BF155" i="9"/>
  <c r="T155" i="9"/>
  <c r="R155" i="9"/>
  <c r="P155" i="9"/>
  <c r="BI154" i="9"/>
  <c r="BH154" i="9"/>
  <c r="BG154" i="9"/>
  <c r="BF154" i="9"/>
  <c r="T154" i="9"/>
  <c r="R154" i="9"/>
  <c r="P154" i="9"/>
  <c r="BI153" i="9"/>
  <c r="BH153" i="9"/>
  <c r="BG153" i="9"/>
  <c r="BF153" i="9"/>
  <c r="T153" i="9"/>
  <c r="R153" i="9"/>
  <c r="P153" i="9"/>
  <c r="BI152" i="9"/>
  <c r="BH152" i="9"/>
  <c r="BG152" i="9"/>
  <c r="BF152" i="9"/>
  <c r="T152" i="9"/>
  <c r="R152" i="9"/>
  <c r="P152" i="9"/>
  <c r="BI151" i="9"/>
  <c r="BH151" i="9"/>
  <c r="BG151" i="9"/>
  <c r="BF151" i="9"/>
  <c r="T151" i="9"/>
  <c r="R151" i="9"/>
  <c r="P151" i="9"/>
  <c r="BI149" i="9"/>
  <c r="BH149" i="9"/>
  <c r="BG149" i="9"/>
  <c r="BF149" i="9"/>
  <c r="T149" i="9"/>
  <c r="T148" i="9" s="1"/>
  <c r="R149" i="9"/>
  <c r="R148" i="9"/>
  <c r="P149" i="9"/>
  <c r="P148" i="9"/>
  <c r="BI147" i="9"/>
  <c r="BH147" i="9"/>
  <c r="BG147" i="9"/>
  <c r="BF147" i="9"/>
  <c r="T147" i="9"/>
  <c r="R147" i="9"/>
  <c r="P147" i="9"/>
  <c r="BI146" i="9"/>
  <c r="BH146" i="9"/>
  <c r="BG146" i="9"/>
  <c r="BF146" i="9"/>
  <c r="T146" i="9"/>
  <c r="R146" i="9"/>
  <c r="P146" i="9"/>
  <c r="BI145" i="9"/>
  <c r="BH145" i="9"/>
  <c r="BG145" i="9"/>
  <c r="BF145" i="9"/>
  <c r="T145" i="9"/>
  <c r="R145" i="9"/>
  <c r="P145" i="9"/>
  <c r="BI143" i="9"/>
  <c r="BH143" i="9"/>
  <c r="BG143" i="9"/>
  <c r="BF143" i="9"/>
  <c r="T143" i="9"/>
  <c r="R143" i="9"/>
  <c r="P143" i="9"/>
  <c r="BI142" i="9"/>
  <c r="BH142" i="9"/>
  <c r="BG142" i="9"/>
  <c r="BF142" i="9"/>
  <c r="T142" i="9"/>
  <c r="R142" i="9"/>
  <c r="P142" i="9"/>
  <c r="BI141" i="9"/>
  <c r="BH141" i="9"/>
  <c r="BG141" i="9"/>
  <c r="BF141" i="9"/>
  <c r="T141" i="9"/>
  <c r="R141" i="9"/>
  <c r="P141" i="9"/>
  <c r="BI140" i="9"/>
  <c r="BH140" i="9"/>
  <c r="BG140" i="9"/>
  <c r="BF140" i="9"/>
  <c r="T140" i="9"/>
  <c r="R140" i="9"/>
  <c r="P140" i="9"/>
  <c r="BI139" i="9"/>
  <c r="BH139" i="9"/>
  <c r="BG139" i="9"/>
  <c r="BF139" i="9"/>
  <c r="T139" i="9"/>
  <c r="R139" i="9"/>
  <c r="P139" i="9"/>
  <c r="BI138" i="9"/>
  <c r="BH138" i="9"/>
  <c r="BG138" i="9"/>
  <c r="BF138" i="9"/>
  <c r="T138" i="9"/>
  <c r="R138" i="9"/>
  <c r="P138"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BI132" i="9"/>
  <c r="BH132" i="9"/>
  <c r="BG132" i="9"/>
  <c r="BF132" i="9"/>
  <c r="T132" i="9"/>
  <c r="R132" i="9"/>
  <c r="P132" i="9"/>
  <c r="BI131" i="9"/>
  <c r="BH131" i="9"/>
  <c r="BG131" i="9"/>
  <c r="BF131" i="9"/>
  <c r="T131" i="9"/>
  <c r="R131" i="9"/>
  <c r="P131" i="9"/>
  <c r="BI130" i="9"/>
  <c r="BH130" i="9"/>
  <c r="BG130" i="9"/>
  <c r="BF130" i="9"/>
  <c r="T130" i="9"/>
  <c r="R130" i="9"/>
  <c r="P130" i="9"/>
  <c r="BI129" i="9"/>
  <c r="BH129" i="9"/>
  <c r="BG129" i="9"/>
  <c r="BF129" i="9"/>
  <c r="T129" i="9"/>
  <c r="R129" i="9"/>
  <c r="P129" i="9"/>
  <c r="BI128" i="9"/>
  <c r="BH128" i="9"/>
  <c r="BG128" i="9"/>
  <c r="BF128" i="9"/>
  <c r="T128" i="9"/>
  <c r="R128" i="9"/>
  <c r="P128" i="9"/>
  <c r="BI127" i="9"/>
  <c r="BH127" i="9"/>
  <c r="BG127" i="9"/>
  <c r="BF127" i="9"/>
  <c r="T127" i="9"/>
  <c r="R127" i="9"/>
  <c r="P127" i="9"/>
  <c r="BI126" i="9"/>
  <c r="BH126" i="9"/>
  <c r="BG126" i="9"/>
  <c r="BF126" i="9"/>
  <c r="T126" i="9"/>
  <c r="R126" i="9"/>
  <c r="P126" i="9"/>
  <c r="J121" i="9"/>
  <c r="J120" i="9"/>
  <c r="F120" i="9"/>
  <c r="F118" i="9"/>
  <c r="E116" i="9"/>
  <c r="J94" i="9"/>
  <c r="J93" i="9"/>
  <c r="F93" i="9"/>
  <c r="F91" i="9"/>
  <c r="E89" i="9"/>
  <c r="J20" i="9"/>
  <c r="E20" i="9"/>
  <c r="F121" i="9"/>
  <c r="J19" i="9"/>
  <c r="J14" i="9"/>
  <c r="J91" i="9" s="1"/>
  <c r="E7" i="9"/>
  <c r="E112" i="9" s="1"/>
  <c r="J39" i="8"/>
  <c r="J38" i="8"/>
  <c r="AY102" i="1"/>
  <c r="J37" i="8"/>
  <c r="AX102" i="1"/>
  <c r="BI196" i="8"/>
  <c r="BH196" i="8"/>
  <c r="BG196" i="8"/>
  <c r="BF196" i="8"/>
  <c r="T196" i="8"/>
  <c r="R196" i="8"/>
  <c r="P196" i="8"/>
  <c r="BI193" i="8"/>
  <c r="BH193" i="8"/>
  <c r="BG193" i="8"/>
  <c r="BF193" i="8"/>
  <c r="T193" i="8"/>
  <c r="R193" i="8"/>
  <c r="P193" i="8"/>
  <c r="BI191" i="8"/>
  <c r="BH191" i="8"/>
  <c r="BG191" i="8"/>
  <c r="BF191" i="8"/>
  <c r="T191" i="8"/>
  <c r="R191" i="8"/>
  <c r="P191" i="8"/>
  <c r="BI188" i="8"/>
  <c r="BH188" i="8"/>
  <c r="BG188" i="8"/>
  <c r="BF188" i="8"/>
  <c r="T188" i="8"/>
  <c r="R188" i="8"/>
  <c r="P188" i="8"/>
  <c r="BI186" i="8"/>
  <c r="BH186" i="8"/>
  <c r="BG186" i="8"/>
  <c r="BF186" i="8"/>
  <c r="T186" i="8"/>
  <c r="R186" i="8"/>
  <c r="P186" i="8"/>
  <c r="BI183" i="8"/>
  <c r="BH183" i="8"/>
  <c r="BG183" i="8"/>
  <c r="BF183" i="8"/>
  <c r="T183" i="8"/>
  <c r="R183" i="8"/>
  <c r="P183" i="8"/>
  <c r="BI181" i="8"/>
  <c r="BH181" i="8"/>
  <c r="BG181" i="8"/>
  <c r="BF181" i="8"/>
  <c r="T181" i="8"/>
  <c r="R181" i="8"/>
  <c r="P181" i="8"/>
  <c r="BI178" i="8"/>
  <c r="BH178" i="8"/>
  <c r="BG178" i="8"/>
  <c r="BF178" i="8"/>
  <c r="T178" i="8"/>
  <c r="R178" i="8"/>
  <c r="P178" i="8"/>
  <c r="BI175" i="8"/>
  <c r="BH175" i="8"/>
  <c r="BG175" i="8"/>
  <c r="BF175" i="8"/>
  <c r="T175" i="8"/>
  <c r="R175" i="8"/>
  <c r="P175" i="8"/>
  <c r="BI172" i="8"/>
  <c r="BH172" i="8"/>
  <c r="BG172" i="8"/>
  <c r="BF172" i="8"/>
  <c r="T172" i="8"/>
  <c r="R172" i="8"/>
  <c r="P172" i="8"/>
  <c r="BI169" i="8"/>
  <c r="BH169" i="8"/>
  <c r="BG169" i="8"/>
  <c r="BF169" i="8"/>
  <c r="T169" i="8"/>
  <c r="R169" i="8"/>
  <c r="P169" i="8"/>
  <c r="BI167" i="8"/>
  <c r="BH167" i="8"/>
  <c r="BG167" i="8"/>
  <c r="BF167" i="8"/>
  <c r="T167" i="8"/>
  <c r="R167" i="8"/>
  <c r="P167" i="8"/>
  <c r="BI165" i="8"/>
  <c r="BH165" i="8"/>
  <c r="BG165" i="8"/>
  <c r="BF165" i="8"/>
  <c r="T165" i="8"/>
  <c r="R165" i="8"/>
  <c r="P165" i="8"/>
  <c r="BI162" i="8"/>
  <c r="BH162" i="8"/>
  <c r="BG162" i="8"/>
  <c r="BF162" i="8"/>
  <c r="T162" i="8"/>
  <c r="R162" i="8"/>
  <c r="P162" i="8"/>
  <c r="BI160" i="8"/>
  <c r="BH160" i="8"/>
  <c r="BG160" i="8"/>
  <c r="BF160" i="8"/>
  <c r="T160" i="8"/>
  <c r="R160" i="8"/>
  <c r="P160" i="8"/>
  <c r="BI157" i="8"/>
  <c r="BH157" i="8"/>
  <c r="BG157" i="8"/>
  <c r="BF157" i="8"/>
  <c r="T157" i="8"/>
  <c r="R157" i="8"/>
  <c r="P157" i="8"/>
  <c r="BI155" i="8"/>
  <c r="BH155" i="8"/>
  <c r="BG155" i="8"/>
  <c r="BF155" i="8"/>
  <c r="T155" i="8"/>
  <c r="R155" i="8"/>
  <c r="P155" i="8"/>
  <c r="BI152" i="8"/>
  <c r="BH152" i="8"/>
  <c r="BG152" i="8"/>
  <c r="BF152" i="8"/>
  <c r="T152" i="8"/>
  <c r="R152" i="8"/>
  <c r="P152" i="8"/>
  <c r="BI150" i="8"/>
  <c r="BH150" i="8"/>
  <c r="BG150" i="8"/>
  <c r="BF150" i="8"/>
  <c r="T150" i="8"/>
  <c r="R150" i="8"/>
  <c r="P150" i="8"/>
  <c r="BI147" i="8"/>
  <c r="BH147" i="8"/>
  <c r="BG147" i="8"/>
  <c r="BF147" i="8"/>
  <c r="T147" i="8"/>
  <c r="R147" i="8"/>
  <c r="P147" i="8"/>
  <c r="BI145" i="8"/>
  <c r="BH145" i="8"/>
  <c r="BG145" i="8"/>
  <c r="BF145" i="8"/>
  <c r="T145" i="8"/>
  <c r="R145" i="8"/>
  <c r="P145" i="8"/>
  <c r="BI142" i="8"/>
  <c r="BH142" i="8"/>
  <c r="BG142" i="8"/>
  <c r="BF142" i="8"/>
  <c r="T142" i="8"/>
  <c r="R142" i="8"/>
  <c r="P142" i="8"/>
  <c r="BI140" i="8"/>
  <c r="BH140" i="8"/>
  <c r="BG140" i="8"/>
  <c r="BF140" i="8"/>
  <c r="T140" i="8"/>
  <c r="R140" i="8"/>
  <c r="P140" i="8"/>
  <c r="BI137" i="8"/>
  <c r="BH137" i="8"/>
  <c r="BG137" i="8"/>
  <c r="BF137" i="8"/>
  <c r="T137" i="8"/>
  <c r="R137" i="8"/>
  <c r="P137" i="8"/>
  <c r="BI135" i="8"/>
  <c r="BH135" i="8"/>
  <c r="BG135" i="8"/>
  <c r="BF135" i="8"/>
  <c r="T135" i="8"/>
  <c r="R135" i="8"/>
  <c r="P135" i="8"/>
  <c r="BI132" i="8"/>
  <c r="BH132" i="8"/>
  <c r="BG132" i="8"/>
  <c r="BF132" i="8"/>
  <c r="T132" i="8"/>
  <c r="R132" i="8"/>
  <c r="P132" i="8"/>
  <c r="BI130" i="8"/>
  <c r="BH130" i="8"/>
  <c r="BG130" i="8"/>
  <c r="BF130" i="8"/>
  <c r="T130" i="8"/>
  <c r="R130" i="8"/>
  <c r="P130" i="8"/>
  <c r="BI128" i="8"/>
  <c r="BH128" i="8"/>
  <c r="BG128" i="8"/>
  <c r="BF128" i="8"/>
  <c r="T128" i="8"/>
  <c r="R128" i="8"/>
  <c r="P128" i="8"/>
  <c r="BI126" i="8"/>
  <c r="BH126" i="8"/>
  <c r="BG126" i="8"/>
  <c r="BF126" i="8"/>
  <c r="T126" i="8"/>
  <c r="R126" i="8"/>
  <c r="P126" i="8"/>
  <c r="BI124" i="8"/>
  <c r="BH124" i="8"/>
  <c r="BG124" i="8"/>
  <c r="BF124" i="8"/>
  <c r="T124" i="8"/>
  <c r="R124" i="8"/>
  <c r="P124" i="8"/>
  <c r="J119" i="8"/>
  <c r="J118" i="8"/>
  <c r="F118" i="8"/>
  <c r="F116" i="8"/>
  <c r="E114" i="8"/>
  <c r="J94" i="8"/>
  <c r="J93" i="8"/>
  <c r="F93" i="8"/>
  <c r="F91" i="8"/>
  <c r="E89" i="8"/>
  <c r="J20" i="8"/>
  <c r="E20" i="8"/>
  <c r="F94" i="8" s="1"/>
  <c r="J19" i="8"/>
  <c r="J14" i="8"/>
  <c r="J116" i="8" s="1"/>
  <c r="E7" i="8"/>
  <c r="E110" i="8" s="1"/>
  <c r="J39" i="7"/>
  <c r="J38" i="7"/>
  <c r="AY101" i="1" s="1"/>
  <c r="J37" i="7"/>
  <c r="AX101" i="1"/>
  <c r="BI279" i="7"/>
  <c r="BH279" i="7"/>
  <c r="BG279" i="7"/>
  <c r="BF279" i="7"/>
  <c r="T279" i="7"/>
  <c r="R279" i="7"/>
  <c r="P279" i="7"/>
  <c r="BI276" i="7"/>
  <c r="BH276" i="7"/>
  <c r="BG276" i="7"/>
  <c r="BF276" i="7"/>
  <c r="T276" i="7"/>
  <c r="R276" i="7"/>
  <c r="P276" i="7"/>
  <c r="BI273" i="7"/>
  <c r="BH273" i="7"/>
  <c r="BG273" i="7"/>
  <c r="BF273" i="7"/>
  <c r="T273" i="7"/>
  <c r="R273" i="7"/>
  <c r="P273" i="7"/>
  <c r="BI270" i="7"/>
  <c r="BH270" i="7"/>
  <c r="BG270" i="7"/>
  <c r="BF270" i="7"/>
  <c r="T270" i="7"/>
  <c r="R270" i="7"/>
  <c r="P270" i="7"/>
  <c r="BI268" i="7"/>
  <c r="BH268" i="7"/>
  <c r="BG268" i="7"/>
  <c r="BF268" i="7"/>
  <c r="T268" i="7"/>
  <c r="R268" i="7"/>
  <c r="P268" i="7"/>
  <c r="BI265" i="7"/>
  <c r="BH265" i="7"/>
  <c r="BG265" i="7"/>
  <c r="BF265" i="7"/>
  <c r="T265" i="7"/>
  <c r="T264" i="7" s="1"/>
  <c r="R265" i="7"/>
  <c r="R264" i="7" s="1"/>
  <c r="P265" i="7"/>
  <c r="P264" i="7"/>
  <c r="BI261" i="7"/>
  <c r="BH261" i="7"/>
  <c r="BG261" i="7"/>
  <c r="BF261" i="7"/>
  <c r="T261" i="7"/>
  <c r="R261" i="7"/>
  <c r="P261" i="7"/>
  <c r="BI259" i="7"/>
  <c r="BH259" i="7"/>
  <c r="BG259" i="7"/>
  <c r="BF259" i="7"/>
  <c r="T259" i="7"/>
  <c r="R259" i="7"/>
  <c r="P259" i="7"/>
  <c r="BI257" i="7"/>
  <c r="BH257" i="7"/>
  <c r="BG257" i="7"/>
  <c r="BF257" i="7"/>
  <c r="T257" i="7"/>
  <c r="R257" i="7"/>
  <c r="P257" i="7"/>
  <c r="BI255" i="7"/>
  <c r="BH255" i="7"/>
  <c r="BG255" i="7"/>
  <c r="BF255" i="7"/>
  <c r="T255" i="7"/>
  <c r="R255" i="7"/>
  <c r="P255" i="7"/>
  <c r="BI252" i="7"/>
  <c r="BH252" i="7"/>
  <c r="BG252" i="7"/>
  <c r="BF252" i="7"/>
  <c r="T252" i="7"/>
  <c r="R252" i="7"/>
  <c r="P252" i="7"/>
  <c r="BI250" i="7"/>
  <c r="BH250" i="7"/>
  <c r="BG250" i="7"/>
  <c r="BF250" i="7"/>
  <c r="T250" i="7"/>
  <c r="R250" i="7"/>
  <c r="P250" i="7"/>
  <c r="BI247" i="7"/>
  <c r="BH247" i="7"/>
  <c r="BG247" i="7"/>
  <c r="BF247" i="7"/>
  <c r="T247" i="7"/>
  <c r="R247" i="7"/>
  <c r="P247" i="7"/>
  <c r="BI245" i="7"/>
  <c r="BH245" i="7"/>
  <c r="BG245" i="7"/>
  <c r="BF245" i="7"/>
  <c r="T245" i="7"/>
  <c r="R245" i="7"/>
  <c r="P245" i="7"/>
  <c r="BI242" i="7"/>
  <c r="BH242" i="7"/>
  <c r="BG242" i="7"/>
  <c r="BF242" i="7"/>
  <c r="T242" i="7"/>
  <c r="R242" i="7"/>
  <c r="P242" i="7"/>
  <c r="BI240" i="7"/>
  <c r="BH240" i="7"/>
  <c r="BG240" i="7"/>
  <c r="BF240" i="7"/>
  <c r="T240" i="7"/>
  <c r="R240" i="7"/>
  <c r="P240" i="7"/>
  <c r="BI237" i="7"/>
  <c r="BH237" i="7"/>
  <c r="BG237" i="7"/>
  <c r="BF237" i="7"/>
  <c r="T237" i="7"/>
  <c r="R237" i="7"/>
  <c r="P237" i="7"/>
  <c r="BI235" i="7"/>
  <c r="BH235" i="7"/>
  <c r="BG235" i="7"/>
  <c r="BF235" i="7"/>
  <c r="T235" i="7"/>
  <c r="R235" i="7"/>
  <c r="P235" i="7"/>
  <c r="BI232" i="7"/>
  <c r="BH232" i="7"/>
  <c r="BG232" i="7"/>
  <c r="BF232" i="7"/>
  <c r="T232" i="7"/>
  <c r="R232" i="7"/>
  <c r="P232" i="7"/>
  <c r="BI230" i="7"/>
  <c r="BH230" i="7"/>
  <c r="BG230" i="7"/>
  <c r="BF230" i="7"/>
  <c r="T230" i="7"/>
  <c r="R230" i="7"/>
  <c r="P230" i="7"/>
  <c r="BI228" i="7"/>
  <c r="BH228" i="7"/>
  <c r="BG228" i="7"/>
  <c r="BF228" i="7"/>
  <c r="T228" i="7"/>
  <c r="R228" i="7"/>
  <c r="P228" i="7"/>
  <c r="BI226" i="7"/>
  <c r="BH226" i="7"/>
  <c r="BG226" i="7"/>
  <c r="BF226" i="7"/>
  <c r="T226" i="7"/>
  <c r="R226" i="7"/>
  <c r="P226" i="7"/>
  <c r="BI224" i="7"/>
  <c r="BH224" i="7"/>
  <c r="BG224" i="7"/>
  <c r="BF224" i="7"/>
  <c r="T224" i="7"/>
  <c r="R224" i="7"/>
  <c r="P224" i="7"/>
  <c r="BI222" i="7"/>
  <c r="BH222" i="7"/>
  <c r="BG222" i="7"/>
  <c r="BF222" i="7"/>
  <c r="T222" i="7"/>
  <c r="R222" i="7"/>
  <c r="P222" i="7"/>
  <c r="BI219" i="7"/>
  <c r="BH219" i="7"/>
  <c r="BG219" i="7"/>
  <c r="BF219" i="7"/>
  <c r="T219" i="7"/>
  <c r="R219" i="7"/>
  <c r="P219" i="7"/>
  <c r="BI216" i="7"/>
  <c r="BH216" i="7"/>
  <c r="BG216" i="7"/>
  <c r="BF216" i="7"/>
  <c r="T216" i="7"/>
  <c r="R216" i="7"/>
  <c r="P216" i="7"/>
  <c r="BI213" i="7"/>
  <c r="BH213" i="7"/>
  <c r="BG213" i="7"/>
  <c r="BF213" i="7"/>
  <c r="T213" i="7"/>
  <c r="R213" i="7"/>
  <c r="P213" i="7"/>
  <c r="BI210" i="7"/>
  <c r="BH210" i="7"/>
  <c r="BG210" i="7"/>
  <c r="BF210" i="7"/>
  <c r="T210" i="7"/>
  <c r="R210" i="7"/>
  <c r="P210" i="7"/>
  <c r="BI207" i="7"/>
  <c r="BH207" i="7"/>
  <c r="BG207" i="7"/>
  <c r="BF207" i="7"/>
  <c r="T207" i="7"/>
  <c r="R207" i="7"/>
  <c r="P207" i="7"/>
  <c r="BI204" i="7"/>
  <c r="BH204" i="7"/>
  <c r="BG204" i="7"/>
  <c r="BF204" i="7"/>
  <c r="T204" i="7"/>
  <c r="R204" i="7"/>
  <c r="P204" i="7"/>
  <c r="BI201" i="7"/>
  <c r="BH201" i="7"/>
  <c r="BG201" i="7"/>
  <c r="BF201" i="7"/>
  <c r="T201" i="7"/>
  <c r="R201" i="7"/>
  <c r="P201" i="7"/>
  <c r="BI198" i="7"/>
  <c r="BH198" i="7"/>
  <c r="BG198" i="7"/>
  <c r="BF198" i="7"/>
  <c r="T198" i="7"/>
  <c r="R198" i="7"/>
  <c r="P198" i="7"/>
  <c r="BI196" i="7"/>
  <c r="BH196" i="7"/>
  <c r="BG196" i="7"/>
  <c r="BF196" i="7"/>
  <c r="T196" i="7"/>
  <c r="R196" i="7"/>
  <c r="P196" i="7"/>
  <c r="BI194" i="7"/>
  <c r="BH194" i="7"/>
  <c r="BG194" i="7"/>
  <c r="BF194" i="7"/>
  <c r="T194" i="7"/>
  <c r="R194" i="7"/>
  <c r="P194" i="7"/>
  <c r="BI191" i="7"/>
  <c r="BH191" i="7"/>
  <c r="BG191" i="7"/>
  <c r="BF191" i="7"/>
  <c r="T191" i="7"/>
  <c r="R191" i="7"/>
  <c r="P191" i="7"/>
  <c r="BI189" i="7"/>
  <c r="BH189" i="7"/>
  <c r="BG189" i="7"/>
  <c r="BF189" i="7"/>
  <c r="T189" i="7"/>
  <c r="R189" i="7"/>
  <c r="P189" i="7"/>
  <c r="BI186" i="7"/>
  <c r="BH186" i="7"/>
  <c r="BG186" i="7"/>
  <c r="BF186" i="7"/>
  <c r="T186" i="7"/>
  <c r="R186" i="7"/>
  <c r="P186" i="7"/>
  <c r="BI184" i="7"/>
  <c r="BH184" i="7"/>
  <c r="BG184" i="7"/>
  <c r="BF184" i="7"/>
  <c r="T184" i="7"/>
  <c r="R184" i="7"/>
  <c r="P184" i="7"/>
  <c r="BI182" i="7"/>
  <c r="BH182" i="7"/>
  <c r="BG182" i="7"/>
  <c r="BF182" i="7"/>
  <c r="T182" i="7"/>
  <c r="R182" i="7"/>
  <c r="P182" i="7"/>
  <c r="BI178" i="7"/>
  <c r="BH178" i="7"/>
  <c r="BG178" i="7"/>
  <c r="BF178" i="7"/>
  <c r="T178" i="7"/>
  <c r="R178" i="7"/>
  <c r="P178" i="7"/>
  <c r="BI176" i="7"/>
  <c r="BH176" i="7"/>
  <c r="BG176" i="7"/>
  <c r="BF176" i="7"/>
  <c r="T176" i="7"/>
  <c r="R176" i="7"/>
  <c r="P176" i="7"/>
  <c r="BI173" i="7"/>
  <c r="BH173" i="7"/>
  <c r="BG173" i="7"/>
  <c r="BF173" i="7"/>
  <c r="T173" i="7"/>
  <c r="R173" i="7"/>
  <c r="P173" i="7"/>
  <c r="BI171" i="7"/>
  <c r="BH171" i="7"/>
  <c r="BG171" i="7"/>
  <c r="BF171" i="7"/>
  <c r="T171" i="7"/>
  <c r="R171" i="7"/>
  <c r="P171" i="7"/>
  <c r="BI168" i="7"/>
  <c r="BH168" i="7"/>
  <c r="BG168" i="7"/>
  <c r="BF168" i="7"/>
  <c r="T168" i="7"/>
  <c r="R168" i="7"/>
  <c r="P168" i="7"/>
  <c r="BI165" i="7"/>
  <c r="BH165" i="7"/>
  <c r="BG165" i="7"/>
  <c r="BF165" i="7"/>
  <c r="T165" i="7"/>
  <c r="R165" i="7"/>
  <c r="P165" i="7"/>
  <c r="BI162" i="7"/>
  <c r="BH162" i="7"/>
  <c r="BG162" i="7"/>
  <c r="BF162" i="7"/>
  <c r="T162" i="7"/>
  <c r="R162" i="7"/>
  <c r="P162" i="7"/>
  <c r="BI160" i="7"/>
  <c r="BH160" i="7"/>
  <c r="BG160" i="7"/>
  <c r="BF160" i="7"/>
  <c r="T160" i="7"/>
  <c r="R160" i="7"/>
  <c r="P160" i="7"/>
  <c r="BI157" i="7"/>
  <c r="BH157" i="7"/>
  <c r="BG157" i="7"/>
  <c r="BF157" i="7"/>
  <c r="T157" i="7"/>
  <c r="R157" i="7"/>
  <c r="P157" i="7"/>
  <c r="BI155" i="7"/>
  <c r="BH155" i="7"/>
  <c r="BG155" i="7"/>
  <c r="BF155" i="7"/>
  <c r="T155" i="7"/>
  <c r="R155" i="7"/>
  <c r="P155" i="7"/>
  <c r="BI152" i="7"/>
  <c r="BH152" i="7"/>
  <c r="BG152" i="7"/>
  <c r="BF152" i="7"/>
  <c r="T152" i="7"/>
  <c r="R152" i="7"/>
  <c r="P152" i="7"/>
  <c r="BI150" i="7"/>
  <c r="BH150" i="7"/>
  <c r="BG150" i="7"/>
  <c r="BF150" i="7"/>
  <c r="T150" i="7"/>
  <c r="R150" i="7"/>
  <c r="P150" i="7"/>
  <c r="BI147" i="7"/>
  <c r="BH147" i="7"/>
  <c r="BG147" i="7"/>
  <c r="BF147" i="7"/>
  <c r="T147" i="7"/>
  <c r="R147" i="7"/>
  <c r="P147" i="7"/>
  <c r="BI145" i="7"/>
  <c r="BH145" i="7"/>
  <c r="BG145" i="7"/>
  <c r="BF145" i="7"/>
  <c r="T145" i="7"/>
  <c r="R145" i="7"/>
  <c r="P145" i="7"/>
  <c r="BI143" i="7"/>
  <c r="BH143" i="7"/>
  <c r="BG143" i="7"/>
  <c r="BF143" i="7"/>
  <c r="T143" i="7"/>
  <c r="R143" i="7"/>
  <c r="P143" i="7"/>
  <c r="BI140" i="7"/>
  <c r="BH140" i="7"/>
  <c r="BG140" i="7"/>
  <c r="BF140" i="7"/>
  <c r="T140" i="7"/>
  <c r="R140" i="7"/>
  <c r="P140" i="7"/>
  <c r="BI138" i="7"/>
  <c r="BH138" i="7"/>
  <c r="BG138" i="7"/>
  <c r="BF138" i="7"/>
  <c r="T138" i="7"/>
  <c r="R138" i="7"/>
  <c r="P138" i="7"/>
  <c r="BI133" i="7"/>
  <c r="BH133" i="7"/>
  <c r="BG133" i="7"/>
  <c r="BF133" i="7"/>
  <c r="T133" i="7"/>
  <c r="R133" i="7"/>
  <c r="P133" i="7"/>
  <c r="BI131" i="7"/>
  <c r="BH131" i="7"/>
  <c r="BG131" i="7"/>
  <c r="BF131" i="7"/>
  <c r="T131" i="7"/>
  <c r="R131" i="7"/>
  <c r="P131" i="7"/>
  <c r="BI129" i="7"/>
  <c r="BH129" i="7"/>
  <c r="BG129" i="7"/>
  <c r="BF129" i="7"/>
  <c r="T129" i="7"/>
  <c r="R129" i="7"/>
  <c r="P129" i="7"/>
  <c r="J124" i="7"/>
  <c r="J123" i="7"/>
  <c r="F123" i="7"/>
  <c r="F121" i="7"/>
  <c r="E119" i="7"/>
  <c r="J94" i="7"/>
  <c r="J93" i="7"/>
  <c r="F93" i="7"/>
  <c r="F91" i="7"/>
  <c r="E89" i="7"/>
  <c r="J20" i="7"/>
  <c r="E20" i="7"/>
  <c r="F124" i="7"/>
  <c r="J19" i="7"/>
  <c r="J14" i="7"/>
  <c r="J91" i="7"/>
  <c r="E7" i="7"/>
  <c r="E115" i="7" s="1"/>
  <c r="J39" i="6"/>
  <c r="J38" i="6"/>
  <c r="AY100" i="1"/>
  <c r="J37" i="6"/>
  <c r="AX100" i="1"/>
  <c r="BI505" i="6"/>
  <c r="BH505" i="6"/>
  <c r="BG505" i="6"/>
  <c r="BF505" i="6"/>
  <c r="T505" i="6"/>
  <c r="R505" i="6"/>
  <c r="P505" i="6"/>
  <c r="BI502" i="6"/>
  <c r="BH502" i="6"/>
  <c r="BG502" i="6"/>
  <c r="BF502" i="6"/>
  <c r="T502" i="6"/>
  <c r="R502" i="6"/>
  <c r="P502" i="6"/>
  <c r="BI499" i="6"/>
  <c r="BH499" i="6"/>
  <c r="BG499" i="6"/>
  <c r="BF499" i="6"/>
  <c r="T499" i="6"/>
  <c r="R499" i="6"/>
  <c r="P499" i="6"/>
  <c r="BI496" i="6"/>
  <c r="BH496" i="6"/>
  <c r="BG496" i="6"/>
  <c r="BF496" i="6"/>
  <c r="T496" i="6"/>
  <c r="R496" i="6"/>
  <c r="P496" i="6"/>
  <c r="BI493" i="6"/>
  <c r="BH493" i="6"/>
  <c r="BG493" i="6"/>
  <c r="BF493" i="6"/>
  <c r="T493" i="6"/>
  <c r="R493" i="6"/>
  <c r="P493" i="6"/>
  <c r="BI491" i="6"/>
  <c r="BH491" i="6"/>
  <c r="BG491" i="6"/>
  <c r="BF491" i="6"/>
  <c r="T491" i="6"/>
  <c r="R491" i="6"/>
  <c r="P491" i="6"/>
  <c r="BI488" i="6"/>
  <c r="BH488" i="6"/>
  <c r="BG488" i="6"/>
  <c r="BF488" i="6"/>
  <c r="T488" i="6"/>
  <c r="R488" i="6"/>
  <c r="P488" i="6"/>
  <c r="BI485" i="6"/>
  <c r="BH485" i="6"/>
  <c r="BG485" i="6"/>
  <c r="BF485" i="6"/>
  <c r="T485" i="6"/>
  <c r="R485" i="6"/>
  <c r="P485" i="6"/>
  <c r="BI482" i="6"/>
  <c r="BH482" i="6"/>
  <c r="BG482" i="6"/>
  <c r="BF482" i="6"/>
  <c r="T482" i="6"/>
  <c r="R482" i="6"/>
  <c r="P482" i="6"/>
  <c r="BI479" i="6"/>
  <c r="BH479" i="6"/>
  <c r="BG479" i="6"/>
  <c r="BF479" i="6"/>
  <c r="T479" i="6"/>
  <c r="R479" i="6"/>
  <c r="P479" i="6"/>
  <c r="BI475" i="6"/>
  <c r="BH475" i="6"/>
  <c r="BG475" i="6"/>
  <c r="BF475" i="6"/>
  <c r="T475" i="6"/>
  <c r="R475" i="6"/>
  <c r="P475" i="6"/>
  <c r="BI472" i="6"/>
  <c r="BH472" i="6"/>
  <c r="BG472" i="6"/>
  <c r="BF472" i="6"/>
  <c r="T472" i="6"/>
  <c r="R472" i="6"/>
  <c r="P472" i="6"/>
  <c r="BI469" i="6"/>
  <c r="BH469" i="6"/>
  <c r="BG469" i="6"/>
  <c r="BF469" i="6"/>
  <c r="T469" i="6"/>
  <c r="R469" i="6"/>
  <c r="P469" i="6"/>
  <c r="BI466" i="6"/>
  <c r="BH466" i="6"/>
  <c r="BG466" i="6"/>
  <c r="BF466" i="6"/>
  <c r="T466" i="6"/>
  <c r="R466" i="6"/>
  <c r="P466" i="6"/>
  <c r="BI463" i="6"/>
  <c r="BH463" i="6"/>
  <c r="BG463" i="6"/>
  <c r="BF463" i="6"/>
  <c r="T463" i="6"/>
  <c r="R463" i="6"/>
  <c r="P463" i="6"/>
  <c r="BI460" i="6"/>
  <c r="BH460" i="6"/>
  <c r="BG460" i="6"/>
  <c r="BF460" i="6"/>
  <c r="T460" i="6"/>
  <c r="R460" i="6"/>
  <c r="P460" i="6"/>
  <c r="BI457" i="6"/>
  <c r="BH457" i="6"/>
  <c r="BG457" i="6"/>
  <c r="BF457" i="6"/>
  <c r="T457" i="6"/>
  <c r="R457" i="6"/>
  <c r="P457" i="6"/>
  <c r="BI455" i="6"/>
  <c r="BH455" i="6"/>
  <c r="BG455" i="6"/>
  <c r="BF455" i="6"/>
  <c r="T455" i="6"/>
  <c r="R455" i="6"/>
  <c r="P455" i="6"/>
  <c r="BI452" i="6"/>
  <c r="BH452" i="6"/>
  <c r="BG452" i="6"/>
  <c r="BF452" i="6"/>
  <c r="T452" i="6"/>
  <c r="R452" i="6"/>
  <c r="P452" i="6"/>
  <c r="BI449" i="6"/>
  <c r="BH449" i="6"/>
  <c r="BG449" i="6"/>
  <c r="BF449" i="6"/>
  <c r="T449" i="6"/>
  <c r="R449" i="6"/>
  <c r="P449" i="6"/>
  <c r="BI446" i="6"/>
  <c r="BH446" i="6"/>
  <c r="BG446" i="6"/>
  <c r="BF446" i="6"/>
  <c r="T446" i="6"/>
  <c r="R446" i="6"/>
  <c r="P446" i="6"/>
  <c r="BI443" i="6"/>
  <c r="BH443" i="6"/>
  <c r="BG443" i="6"/>
  <c r="BF443" i="6"/>
  <c r="T443" i="6"/>
  <c r="R443" i="6"/>
  <c r="P443" i="6"/>
  <c r="BI440" i="6"/>
  <c r="BH440" i="6"/>
  <c r="BG440" i="6"/>
  <c r="BF440" i="6"/>
  <c r="T440" i="6"/>
  <c r="R440" i="6"/>
  <c r="P440" i="6"/>
  <c r="BI436" i="6"/>
  <c r="BH436" i="6"/>
  <c r="BG436" i="6"/>
  <c r="BF436" i="6"/>
  <c r="T436" i="6"/>
  <c r="R436" i="6"/>
  <c r="P436" i="6"/>
  <c r="BI433" i="6"/>
  <c r="BH433" i="6"/>
  <c r="BG433" i="6"/>
  <c r="BF433" i="6"/>
  <c r="T433" i="6"/>
  <c r="R433" i="6"/>
  <c r="P433" i="6"/>
  <c r="BI430" i="6"/>
  <c r="BH430" i="6"/>
  <c r="BG430" i="6"/>
  <c r="BF430" i="6"/>
  <c r="T430" i="6"/>
  <c r="R430" i="6"/>
  <c r="P430" i="6"/>
  <c r="BI427" i="6"/>
  <c r="BH427" i="6"/>
  <c r="BG427" i="6"/>
  <c r="BF427" i="6"/>
  <c r="T427" i="6"/>
  <c r="R427" i="6"/>
  <c r="P427" i="6"/>
  <c r="BI425" i="6"/>
  <c r="BH425" i="6"/>
  <c r="BG425" i="6"/>
  <c r="BF425" i="6"/>
  <c r="T425" i="6"/>
  <c r="R425" i="6"/>
  <c r="P425" i="6"/>
  <c r="BI423" i="6"/>
  <c r="BH423" i="6"/>
  <c r="BG423" i="6"/>
  <c r="BF423" i="6"/>
  <c r="T423" i="6"/>
  <c r="R423" i="6"/>
  <c r="P423" i="6"/>
  <c r="BI421" i="6"/>
  <c r="BH421" i="6"/>
  <c r="BG421" i="6"/>
  <c r="BF421" i="6"/>
  <c r="T421" i="6"/>
  <c r="R421" i="6"/>
  <c r="P421" i="6"/>
  <c r="BI419" i="6"/>
  <c r="BH419" i="6"/>
  <c r="BG419" i="6"/>
  <c r="BF419" i="6"/>
  <c r="T419" i="6"/>
  <c r="R419" i="6"/>
  <c r="P419" i="6"/>
  <c r="BI417" i="6"/>
  <c r="BH417" i="6"/>
  <c r="BG417" i="6"/>
  <c r="BF417" i="6"/>
  <c r="T417" i="6"/>
  <c r="R417" i="6"/>
  <c r="P417" i="6"/>
  <c r="BI415" i="6"/>
  <c r="BH415" i="6"/>
  <c r="BG415" i="6"/>
  <c r="BF415" i="6"/>
  <c r="T415" i="6"/>
  <c r="R415" i="6"/>
  <c r="P415" i="6"/>
  <c r="BI413" i="6"/>
  <c r="BH413" i="6"/>
  <c r="BG413" i="6"/>
  <c r="BF413" i="6"/>
  <c r="T413" i="6"/>
  <c r="R413" i="6"/>
  <c r="P413" i="6"/>
  <c r="BI411" i="6"/>
  <c r="BH411" i="6"/>
  <c r="BG411" i="6"/>
  <c r="BF411" i="6"/>
  <c r="T411" i="6"/>
  <c r="R411" i="6"/>
  <c r="P411" i="6"/>
  <c r="BI407" i="6"/>
  <c r="BH407" i="6"/>
  <c r="BG407" i="6"/>
  <c r="BF407" i="6"/>
  <c r="T407" i="6"/>
  <c r="R407" i="6"/>
  <c r="P407" i="6"/>
  <c r="BI404" i="6"/>
  <c r="BH404" i="6"/>
  <c r="BG404" i="6"/>
  <c r="BF404" i="6"/>
  <c r="T404" i="6"/>
  <c r="R404" i="6"/>
  <c r="P404" i="6"/>
  <c r="BI400" i="6"/>
  <c r="BH400" i="6"/>
  <c r="BG400" i="6"/>
  <c r="BF400" i="6"/>
  <c r="T400" i="6"/>
  <c r="R400" i="6"/>
  <c r="P400" i="6"/>
  <c r="BI396" i="6"/>
  <c r="BH396" i="6"/>
  <c r="BG396" i="6"/>
  <c r="BF396" i="6"/>
  <c r="T396" i="6"/>
  <c r="R396" i="6"/>
  <c r="P396" i="6"/>
  <c r="BI393" i="6"/>
  <c r="BH393" i="6"/>
  <c r="BG393" i="6"/>
  <c r="BF393" i="6"/>
  <c r="T393" i="6"/>
  <c r="R393" i="6"/>
  <c r="P393" i="6"/>
  <c r="BI388" i="6"/>
  <c r="BH388" i="6"/>
  <c r="BG388" i="6"/>
  <c r="BF388" i="6"/>
  <c r="T388" i="6"/>
  <c r="R388" i="6"/>
  <c r="P388" i="6"/>
  <c r="BI386" i="6"/>
  <c r="BH386" i="6"/>
  <c r="BG386" i="6"/>
  <c r="BF386" i="6"/>
  <c r="T386" i="6"/>
  <c r="R386" i="6"/>
  <c r="P386" i="6"/>
  <c r="BI384" i="6"/>
  <c r="BH384" i="6"/>
  <c r="BG384" i="6"/>
  <c r="BF384" i="6"/>
  <c r="T384" i="6"/>
  <c r="R384" i="6"/>
  <c r="P384" i="6"/>
  <c r="BI380" i="6"/>
  <c r="BH380" i="6"/>
  <c r="BG380" i="6"/>
  <c r="BF380" i="6"/>
  <c r="T380" i="6"/>
  <c r="R380" i="6"/>
  <c r="P380" i="6"/>
  <c r="BI378" i="6"/>
  <c r="BH378" i="6"/>
  <c r="BG378" i="6"/>
  <c r="BF378" i="6"/>
  <c r="T378" i="6"/>
  <c r="R378" i="6"/>
  <c r="P378" i="6"/>
  <c r="BI375" i="6"/>
  <c r="BH375" i="6"/>
  <c r="BG375" i="6"/>
  <c r="BF375" i="6"/>
  <c r="T375" i="6"/>
  <c r="R375" i="6"/>
  <c r="P375" i="6"/>
  <c r="BI371" i="6"/>
  <c r="BH371" i="6"/>
  <c r="BG371" i="6"/>
  <c r="BF371" i="6"/>
  <c r="T371" i="6"/>
  <c r="R371" i="6"/>
  <c r="P371" i="6"/>
  <c r="BI367" i="6"/>
  <c r="BH367" i="6"/>
  <c r="BG367" i="6"/>
  <c r="BF367" i="6"/>
  <c r="T367" i="6"/>
  <c r="R367" i="6"/>
  <c r="P367" i="6"/>
  <c r="BI365" i="6"/>
  <c r="BH365" i="6"/>
  <c r="BG365" i="6"/>
  <c r="BF365" i="6"/>
  <c r="T365" i="6"/>
  <c r="R365" i="6"/>
  <c r="P365" i="6"/>
  <c r="BI362" i="6"/>
  <c r="BH362" i="6"/>
  <c r="BG362" i="6"/>
  <c r="BF362" i="6"/>
  <c r="T362" i="6"/>
  <c r="R362" i="6"/>
  <c r="P362" i="6"/>
  <c r="BI360" i="6"/>
  <c r="BH360" i="6"/>
  <c r="BG360" i="6"/>
  <c r="BF360" i="6"/>
  <c r="T360" i="6"/>
  <c r="R360" i="6"/>
  <c r="P360" i="6"/>
  <c r="BI358" i="6"/>
  <c r="BH358" i="6"/>
  <c r="BG358" i="6"/>
  <c r="BF358" i="6"/>
  <c r="T358" i="6"/>
  <c r="R358" i="6"/>
  <c r="P358" i="6"/>
  <c r="BI356" i="6"/>
  <c r="BH356" i="6"/>
  <c r="BG356" i="6"/>
  <c r="BF356" i="6"/>
  <c r="T356" i="6"/>
  <c r="R356" i="6"/>
  <c r="P356" i="6"/>
  <c r="BI354" i="6"/>
  <c r="BH354" i="6"/>
  <c r="BG354" i="6"/>
  <c r="BF354" i="6"/>
  <c r="T354" i="6"/>
  <c r="R354" i="6"/>
  <c r="P354" i="6"/>
  <c r="BI352" i="6"/>
  <c r="BH352" i="6"/>
  <c r="BG352" i="6"/>
  <c r="BF352" i="6"/>
  <c r="T352" i="6"/>
  <c r="R352" i="6"/>
  <c r="P352" i="6"/>
  <c r="BI349" i="6"/>
  <c r="BH349" i="6"/>
  <c r="BG349" i="6"/>
  <c r="BF349" i="6"/>
  <c r="T349" i="6"/>
  <c r="R349" i="6"/>
  <c r="P349" i="6"/>
  <c r="BI347" i="6"/>
  <c r="BH347" i="6"/>
  <c r="BG347" i="6"/>
  <c r="BF347" i="6"/>
  <c r="T347" i="6"/>
  <c r="R347" i="6"/>
  <c r="P347" i="6"/>
  <c r="BI345" i="6"/>
  <c r="BH345" i="6"/>
  <c r="BG345" i="6"/>
  <c r="BF345" i="6"/>
  <c r="T345" i="6"/>
  <c r="R345" i="6"/>
  <c r="P345" i="6"/>
  <c r="BI342" i="6"/>
  <c r="BH342" i="6"/>
  <c r="BG342" i="6"/>
  <c r="BF342" i="6"/>
  <c r="T342" i="6"/>
  <c r="R342" i="6"/>
  <c r="P342" i="6"/>
  <c r="BI340" i="6"/>
  <c r="BH340" i="6"/>
  <c r="BG340" i="6"/>
  <c r="BF340" i="6"/>
  <c r="T340" i="6"/>
  <c r="R340" i="6"/>
  <c r="P340" i="6"/>
  <c r="BI338" i="6"/>
  <c r="BH338" i="6"/>
  <c r="BG338" i="6"/>
  <c r="BF338" i="6"/>
  <c r="T338" i="6"/>
  <c r="R338" i="6"/>
  <c r="P338" i="6"/>
  <c r="BI336" i="6"/>
  <c r="BH336" i="6"/>
  <c r="BG336" i="6"/>
  <c r="BF336" i="6"/>
  <c r="T336" i="6"/>
  <c r="R336" i="6"/>
  <c r="P336" i="6"/>
  <c r="BI334" i="6"/>
  <c r="BH334" i="6"/>
  <c r="BG334" i="6"/>
  <c r="BF334" i="6"/>
  <c r="T334" i="6"/>
  <c r="R334" i="6"/>
  <c r="P334" i="6"/>
  <c r="BI332" i="6"/>
  <c r="BH332" i="6"/>
  <c r="BG332" i="6"/>
  <c r="BF332" i="6"/>
  <c r="T332" i="6"/>
  <c r="R332" i="6"/>
  <c r="P332" i="6"/>
  <c r="BI330" i="6"/>
  <c r="BH330" i="6"/>
  <c r="BG330" i="6"/>
  <c r="BF330" i="6"/>
  <c r="T330" i="6"/>
  <c r="R330" i="6"/>
  <c r="P330" i="6"/>
  <c r="BI329" i="6"/>
  <c r="BH329" i="6"/>
  <c r="BG329" i="6"/>
  <c r="BF329" i="6"/>
  <c r="T329" i="6"/>
  <c r="R329" i="6"/>
  <c r="P329" i="6"/>
  <c r="BI327" i="6"/>
  <c r="BH327" i="6"/>
  <c r="BG327" i="6"/>
  <c r="BF327" i="6"/>
  <c r="T327" i="6"/>
  <c r="R327" i="6"/>
  <c r="P327" i="6"/>
  <c r="BI325" i="6"/>
  <c r="BH325" i="6"/>
  <c r="BG325" i="6"/>
  <c r="BF325" i="6"/>
  <c r="T325" i="6"/>
  <c r="R325" i="6"/>
  <c r="P325" i="6"/>
  <c r="BI324" i="6"/>
  <c r="BH324" i="6"/>
  <c r="BG324" i="6"/>
  <c r="BF324" i="6"/>
  <c r="T324" i="6"/>
  <c r="R324" i="6"/>
  <c r="P324"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5" i="6"/>
  <c r="BH315" i="6"/>
  <c r="BG315" i="6"/>
  <c r="BF315" i="6"/>
  <c r="T315" i="6"/>
  <c r="R315" i="6"/>
  <c r="P315" i="6"/>
  <c r="BI313" i="6"/>
  <c r="BH313" i="6"/>
  <c r="BG313" i="6"/>
  <c r="BF313" i="6"/>
  <c r="T313" i="6"/>
  <c r="R313" i="6"/>
  <c r="P313" i="6"/>
  <c r="BI310" i="6"/>
  <c r="BH310" i="6"/>
  <c r="BG310" i="6"/>
  <c r="BF310" i="6"/>
  <c r="T310" i="6"/>
  <c r="R310" i="6"/>
  <c r="P310" i="6"/>
  <c r="BI308" i="6"/>
  <c r="BH308" i="6"/>
  <c r="BG308" i="6"/>
  <c r="BF308" i="6"/>
  <c r="T308" i="6"/>
  <c r="R308" i="6"/>
  <c r="P308"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4" i="6"/>
  <c r="BH294" i="6"/>
  <c r="BG294" i="6"/>
  <c r="BF294" i="6"/>
  <c r="T294" i="6"/>
  <c r="R294" i="6"/>
  <c r="P294" i="6"/>
  <c r="BI292" i="6"/>
  <c r="BH292" i="6"/>
  <c r="BG292" i="6"/>
  <c r="BF292" i="6"/>
  <c r="T292" i="6"/>
  <c r="R292" i="6"/>
  <c r="P292" i="6"/>
  <c r="BI288" i="6"/>
  <c r="BH288" i="6"/>
  <c r="BG288" i="6"/>
  <c r="BF288" i="6"/>
  <c r="T288" i="6"/>
  <c r="R288" i="6"/>
  <c r="P288" i="6"/>
  <c r="BI285" i="6"/>
  <c r="BH285" i="6"/>
  <c r="BG285" i="6"/>
  <c r="BF285" i="6"/>
  <c r="T285" i="6"/>
  <c r="R285" i="6"/>
  <c r="P285" i="6"/>
  <c r="BI283" i="6"/>
  <c r="BH283" i="6"/>
  <c r="BG283" i="6"/>
  <c r="BF283" i="6"/>
  <c r="T283" i="6"/>
  <c r="R283" i="6"/>
  <c r="P283" i="6"/>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2" i="6"/>
  <c r="BH272" i="6"/>
  <c r="BG272" i="6"/>
  <c r="BF272" i="6"/>
  <c r="T272" i="6"/>
  <c r="R272" i="6"/>
  <c r="P272" i="6"/>
  <c r="BI271" i="6"/>
  <c r="BH271" i="6"/>
  <c r="BG271" i="6"/>
  <c r="BF271" i="6"/>
  <c r="T271" i="6"/>
  <c r="R271" i="6"/>
  <c r="P271"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3" i="6"/>
  <c r="BH263" i="6"/>
  <c r="BG263" i="6"/>
  <c r="BF263" i="6"/>
  <c r="T263" i="6"/>
  <c r="R263" i="6"/>
  <c r="P263"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5" i="6"/>
  <c r="BH255" i="6"/>
  <c r="BG255" i="6"/>
  <c r="BF255" i="6"/>
  <c r="T255" i="6"/>
  <c r="R255" i="6"/>
  <c r="P255" i="6"/>
  <c r="BI254" i="6"/>
  <c r="BH254" i="6"/>
  <c r="BG254" i="6"/>
  <c r="BF254" i="6"/>
  <c r="T254" i="6"/>
  <c r="R254" i="6"/>
  <c r="P254" i="6"/>
  <c r="BI253" i="6"/>
  <c r="BH253" i="6"/>
  <c r="BG253" i="6"/>
  <c r="BF253" i="6"/>
  <c r="T253" i="6"/>
  <c r="R253" i="6"/>
  <c r="P253" i="6"/>
  <c r="BI251" i="6"/>
  <c r="BH251" i="6"/>
  <c r="BG251" i="6"/>
  <c r="BF251" i="6"/>
  <c r="T251" i="6"/>
  <c r="R251" i="6"/>
  <c r="P251"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2" i="6"/>
  <c r="BH242" i="6"/>
  <c r="BG242" i="6"/>
  <c r="BF242" i="6"/>
  <c r="T242" i="6"/>
  <c r="R242" i="6"/>
  <c r="P242" i="6"/>
  <c r="BI240" i="6"/>
  <c r="BH240" i="6"/>
  <c r="BG240" i="6"/>
  <c r="BF240" i="6"/>
  <c r="T240" i="6"/>
  <c r="R240" i="6"/>
  <c r="P240" i="6"/>
  <c r="BI239" i="6"/>
  <c r="BH239" i="6"/>
  <c r="BG239" i="6"/>
  <c r="BF239" i="6"/>
  <c r="T239" i="6"/>
  <c r="R239" i="6"/>
  <c r="P239" i="6"/>
  <c r="BI236" i="6"/>
  <c r="BH236" i="6"/>
  <c r="BG236" i="6"/>
  <c r="BF236" i="6"/>
  <c r="T236" i="6"/>
  <c r="R236" i="6"/>
  <c r="P236" i="6"/>
  <c r="BI235" i="6"/>
  <c r="BH235" i="6"/>
  <c r="BG235" i="6"/>
  <c r="BF235" i="6"/>
  <c r="T235" i="6"/>
  <c r="R235" i="6"/>
  <c r="P235" i="6"/>
  <c r="BI232" i="6"/>
  <c r="BH232" i="6"/>
  <c r="BG232" i="6"/>
  <c r="BF232" i="6"/>
  <c r="T232" i="6"/>
  <c r="R232" i="6"/>
  <c r="P232" i="6"/>
  <c r="BI228" i="6"/>
  <c r="BH228" i="6"/>
  <c r="BG228" i="6"/>
  <c r="BF228" i="6"/>
  <c r="T228" i="6"/>
  <c r="R228" i="6"/>
  <c r="P228" i="6"/>
  <c r="BI226" i="6"/>
  <c r="BH226" i="6"/>
  <c r="BG226" i="6"/>
  <c r="BF226" i="6"/>
  <c r="T226" i="6"/>
  <c r="R226" i="6"/>
  <c r="P226" i="6"/>
  <c r="BI224" i="6"/>
  <c r="BH224" i="6"/>
  <c r="BG224" i="6"/>
  <c r="BF224" i="6"/>
  <c r="T224" i="6"/>
  <c r="R224" i="6"/>
  <c r="P224" i="6"/>
  <c r="BI222" i="6"/>
  <c r="BH222" i="6"/>
  <c r="BG222" i="6"/>
  <c r="BF222" i="6"/>
  <c r="T222" i="6"/>
  <c r="R222" i="6"/>
  <c r="P222"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0" i="6"/>
  <c r="BH210" i="6"/>
  <c r="BG210" i="6"/>
  <c r="BF210" i="6"/>
  <c r="T210" i="6"/>
  <c r="R210" i="6"/>
  <c r="P210" i="6"/>
  <c r="BI207" i="6"/>
  <c r="BH207" i="6"/>
  <c r="BG207" i="6"/>
  <c r="BF207" i="6"/>
  <c r="T207" i="6"/>
  <c r="R207" i="6"/>
  <c r="P207" i="6"/>
  <c r="BI201" i="6"/>
  <c r="BH201" i="6"/>
  <c r="BG201" i="6"/>
  <c r="BF201" i="6"/>
  <c r="T201" i="6"/>
  <c r="R201" i="6"/>
  <c r="P201" i="6"/>
  <c r="BI198" i="6"/>
  <c r="BH198" i="6"/>
  <c r="BG198" i="6"/>
  <c r="BF198" i="6"/>
  <c r="T198" i="6"/>
  <c r="R198" i="6"/>
  <c r="P198"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J128" i="6"/>
  <c r="J127" i="6"/>
  <c r="F127" i="6"/>
  <c r="F125" i="6"/>
  <c r="E123" i="6"/>
  <c r="J94" i="6"/>
  <c r="J93" i="6"/>
  <c r="F93" i="6"/>
  <c r="F91" i="6"/>
  <c r="E89" i="6"/>
  <c r="J20" i="6"/>
  <c r="E20" i="6"/>
  <c r="F128" i="6"/>
  <c r="J19" i="6"/>
  <c r="J14" i="6"/>
  <c r="J125" i="6"/>
  <c r="E7" i="6"/>
  <c r="E119" i="6" s="1"/>
  <c r="J39" i="5"/>
  <c r="J38" i="5"/>
  <c r="AY99" i="1"/>
  <c r="J37" i="5"/>
  <c r="AX99" i="1" s="1"/>
  <c r="BI228" i="5"/>
  <c r="BH228" i="5"/>
  <c r="BG228" i="5"/>
  <c r="BF228" i="5"/>
  <c r="T228" i="5"/>
  <c r="T227" i="5"/>
  <c r="R228" i="5"/>
  <c r="R227" i="5" s="1"/>
  <c r="P228" i="5"/>
  <c r="P227" i="5"/>
  <c r="BI225" i="5"/>
  <c r="BH225" i="5"/>
  <c r="BG225" i="5"/>
  <c r="BF225" i="5"/>
  <c r="T225" i="5"/>
  <c r="R225" i="5"/>
  <c r="P225" i="5"/>
  <c r="BI223" i="5"/>
  <c r="BH223" i="5"/>
  <c r="BG223" i="5"/>
  <c r="BF223" i="5"/>
  <c r="T223" i="5"/>
  <c r="R223" i="5"/>
  <c r="P223" i="5"/>
  <c r="BI220" i="5"/>
  <c r="BH220" i="5"/>
  <c r="BG220" i="5"/>
  <c r="BF220" i="5"/>
  <c r="T220" i="5"/>
  <c r="R220" i="5"/>
  <c r="P220" i="5"/>
  <c r="BI218" i="5"/>
  <c r="BH218" i="5"/>
  <c r="BG218" i="5"/>
  <c r="BF218" i="5"/>
  <c r="T218" i="5"/>
  <c r="R218" i="5"/>
  <c r="P218" i="5"/>
  <c r="BI216" i="5"/>
  <c r="BH216" i="5"/>
  <c r="BG216" i="5"/>
  <c r="BF216" i="5"/>
  <c r="T216" i="5"/>
  <c r="R216" i="5"/>
  <c r="P216" i="5"/>
  <c r="BI214" i="5"/>
  <c r="BH214" i="5"/>
  <c r="BG214" i="5"/>
  <c r="BF214" i="5"/>
  <c r="T214" i="5"/>
  <c r="R214" i="5"/>
  <c r="P214" i="5"/>
  <c r="BI212" i="5"/>
  <c r="BH212" i="5"/>
  <c r="BG212" i="5"/>
  <c r="BF212" i="5"/>
  <c r="T212" i="5"/>
  <c r="R212" i="5"/>
  <c r="P212" i="5"/>
  <c r="BI210" i="5"/>
  <c r="BH210" i="5"/>
  <c r="BG210" i="5"/>
  <c r="BF210" i="5"/>
  <c r="T210" i="5"/>
  <c r="R210" i="5"/>
  <c r="P210" i="5"/>
  <c r="BI208" i="5"/>
  <c r="BH208" i="5"/>
  <c r="BG208" i="5"/>
  <c r="BF208" i="5"/>
  <c r="T208" i="5"/>
  <c r="R208" i="5"/>
  <c r="P208" i="5"/>
  <c r="BI205" i="5"/>
  <c r="BH205" i="5"/>
  <c r="BG205" i="5"/>
  <c r="BF205" i="5"/>
  <c r="T205" i="5"/>
  <c r="R205" i="5"/>
  <c r="P205" i="5"/>
  <c r="BI202" i="5"/>
  <c r="BH202" i="5"/>
  <c r="BG202" i="5"/>
  <c r="BF202" i="5"/>
  <c r="T202" i="5"/>
  <c r="R202" i="5"/>
  <c r="P202" i="5"/>
  <c r="BI199" i="5"/>
  <c r="BH199" i="5"/>
  <c r="BG199" i="5"/>
  <c r="BF199" i="5"/>
  <c r="T199" i="5"/>
  <c r="R199" i="5"/>
  <c r="P199" i="5"/>
  <c r="BI196" i="5"/>
  <c r="BH196" i="5"/>
  <c r="BG196" i="5"/>
  <c r="BF196" i="5"/>
  <c r="T196" i="5"/>
  <c r="R196" i="5"/>
  <c r="P196" i="5"/>
  <c r="BI194" i="5"/>
  <c r="BH194" i="5"/>
  <c r="BG194" i="5"/>
  <c r="BF194" i="5"/>
  <c r="T194" i="5"/>
  <c r="R194" i="5"/>
  <c r="P194" i="5"/>
  <c r="BI191" i="5"/>
  <c r="BH191" i="5"/>
  <c r="BG191" i="5"/>
  <c r="BF191" i="5"/>
  <c r="T191" i="5"/>
  <c r="R191" i="5"/>
  <c r="P191" i="5"/>
  <c r="BI188" i="5"/>
  <c r="BH188" i="5"/>
  <c r="BG188" i="5"/>
  <c r="BF188" i="5"/>
  <c r="T188" i="5"/>
  <c r="R188" i="5"/>
  <c r="P188" i="5"/>
  <c r="BI185" i="5"/>
  <c r="BH185" i="5"/>
  <c r="BG185" i="5"/>
  <c r="BF185" i="5"/>
  <c r="T185" i="5"/>
  <c r="R185" i="5"/>
  <c r="P185" i="5"/>
  <c r="BI182" i="5"/>
  <c r="BH182" i="5"/>
  <c r="BG182" i="5"/>
  <c r="BF182" i="5"/>
  <c r="T182" i="5"/>
  <c r="R182" i="5"/>
  <c r="P182" i="5"/>
  <c r="BI179" i="5"/>
  <c r="BH179" i="5"/>
  <c r="BG179" i="5"/>
  <c r="BF179" i="5"/>
  <c r="T179" i="5"/>
  <c r="R179" i="5"/>
  <c r="P179" i="5"/>
  <c r="BI176" i="5"/>
  <c r="BH176" i="5"/>
  <c r="BG176" i="5"/>
  <c r="BF176" i="5"/>
  <c r="T176" i="5"/>
  <c r="R176" i="5"/>
  <c r="P176"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1" i="5"/>
  <c r="BH161" i="5"/>
  <c r="BG161" i="5"/>
  <c r="BF161" i="5"/>
  <c r="T161" i="5"/>
  <c r="R161" i="5"/>
  <c r="P161" i="5"/>
  <c r="BI158" i="5"/>
  <c r="BH158" i="5"/>
  <c r="BG158" i="5"/>
  <c r="BF158" i="5"/>
  <c r="T158" i="5"/>
  <c r="R158" i="5"/>
  <c r="P158" i="5"/>
  <c r="BI155" i="5"/>
  <c r="BH155" i="5"/>
  <c r="BG155" i="5"/>
  <c r="BF155" i="5"/>
  <c r="T155" i="5"/>
  <c r="R155" i="5"/>
  <c r="P155"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1" i="5"/>
  <c r="BH141" i="5"/>
  <c r="BG141" i="5"/>
  <c r="BF141" i="5"/>
  <c r="T141" i="5"/>
  <c r="R141" i="5"/>
  <c r="P141" i="5"/>
  <c r="BI138" i="5"/>
  <c r="BH138" i="5"/>
  <c r="BG138" i="5"/>
  <c r="BF138" i="5"/>
  <c r="T138" i="5"/>
  <c r="R138" i="5"/>
  <c r="P138" i="5"/>
  <c r="BI135" i="5"/>
  <c r="BH135" i="5"/>
  <c r="BG135" i="5"/>
  <c r="BF135" i="5"/>
  <c r="T135" i="5"/>
  <c r="R135" i="5"/>
  <c r="P135" i="5"/>
  <c r="BI132" i="5"/>
  <c r="BH132" i="5"/>
  <c r="BG132" i="5"/>
  <c r="BF132" i="5"/>
  <c r="T132" i="5"/>
  <c r="R132" i="5"/>
  <c r="P132" i="5"/>
  <c r="BI129" i="5"/>
  <c r="BH129" i="5"/>
  <c r="BG129" i="5"/>
  <c r="BF129" i="5"/>
  <c r="T129" i="5"/>
  <c r="R129" i="5"/>
  <c r="P129" i="5"/>
  <c r="J123" i="5"/>
  <c r="J122" i="5"/>
  <c r="F122" i="5"/>
  <c r="F120" i="5"/>
  <c r="E118" i="5"/>
  <c r="J94" i="5"/>
  <c r="J93" i="5"/>
  <c r="F93" i="5"/>
  <c r="F91" i="5"/>
  <c r="E89" i="5"/>
  <c r="J20" i="5"/>
  <c r="E20" i="5"/>
  <c r="F123" i="5"/>
  <c r="J19" i="5"/>
  <c r="J14" i="5"/>
  <c r="J120" i="5" s="1"/>
  <c r="E7" i="5"/>
  <c r="E114" i="5"/>
  <c r="J39" i="4"/>
  <c r="J38" i="4"/>
  <c r="AY98" i="1"/>
  <c r="J37" i="4"/>
  <c r="AX98" i="1"/>
  <c r="BI173" i="4"/>
  <c r="BH173" i="4"/>
  <c r="BG173" i="4"/>
  <c r="BF173" i="4"/>
  <c r="T173" i="4"/>
  <c r="R173" i="4"/>
  <c r="P173"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1" i="4"/>
  <c r="BH131" i="4"/>
  <c r="BG131" i="4"/>
  <c r="BF131" i="4"/>
  <c r="T131" i="4"/>
  <c r="R131" i="4"/>
  <c r="P131" i="4"/>
  <c r="BI129" i="4"/>
  <c r="BH129" i="4"/>
  <c r="BG129" i="4"/>
  <c r="BF129" i="4"/>
  <c r="T129" i="4"/>
  <c r="R129" i="4"/>
  <c r="P129" i="4"/>
  <c r="BI126" i="4"/>
  <c r="BH126" i="4"/>
  <c r="BG126" i="4"/>
  <c r="BF126" i="4"/>
  <c r="T126" i="4"/>
  <c r="R126" i="4"/>
  <c r="P126" i="4"/>
  <c r="BI123" i="4"/>
  <c r="BH123" i="4"/>
  <c r="BG123" i="4"/>
  <c r="BF123" i="4"/>
  <c r="T123" i="4"/>
  <c r="R123" i="4"/>
  <c r="P123" i="4"/>
  <c r="J118" i="4"/>
  <c r="J117" i="4"/>
  <c r="F117" i="4"/>
  <c r="F115" i="4"/>
  <c r="E113" i="4"/>
  <c r="J94" i="4"/>
  <c r="J93" i="4"/>
  <c r="F93" i="4"/>
  <c r="F91" i="4"/>
  <c r="E89" i="4"/>
  <c r="J20" i="4"/>
  <c r="E20" i="4"/>
  <c r="F118" i="4"/>
  <c r="J19" i="4"/>
  <c r="J14" i="4"/>
  <c r="J115" i="4" s="1"/>
  <c r="E7" i="4"/>
  <c r="E85" i="4" s="1"/>
  <c r="J39" i="3"/>
  <c r="J38" i="3"/>
  <c r="AY97" i="1"/>
  <c r="J37" i="3"/>
  <c r="AX97" i="1"/>
  <c r="BI255" i="3"/>
  <c r="BH255" i="3"/>
  <c r="BG255" i="3"/>
  <c r="BF255" i="3"/>
  <c r="T255" i="3"/>
  <c r="R255" i="3"/>
  <c r="P255" i="3"/>
  <c r="BI252" i="3"/>
  <c r="BH252" i="3"/>
  <c r="BG252" i="3"/>
  <c r="BF252" i="3"/>
  <c r="T252" i="3"/>
  <c r="R252" i="3"/>
  <c r="P252" i="3"/>
  <c r="BI249" i="3"/>
  <c r="BH249" i="3"/>
  <c r="BG249" i="3"/>
  <c r="BF249" i="3"/>
  <c r="T249" i="3"/>
  <c r="R249" i="3"/>
  <c r="P249" i="3"/>
  <c r="BI246" i="3"/>
  <c r="BH246" i="3"/>
  <c r="BG246" i="3"/>
  <c r="BF246" i="3"/>
  <c r="T246" i="3"/>
  <c r="R246" i="3"/>
  <c r="P246" i="3"/>
  <c r="BI243" i="3"/>
  <c r="BH243" i="3"/>
  <c r="BG243" i="3"/>
  <c r="BF243" i="3"/>
  <c r="T243" i="3"/>
  <c r="R243" i="3"/>
  <c r="P243" i="3"/>
  <c r="BI240" i="3"/>
  <c r="BH240" i="3"/>
  <c r="BG240" i="3"/>
  <c r="BF240" i="3"/>
  <c r="T240" i="3"/>
  <c r="R240" i="3"/>
  <c r="P240" i="3"/>
  <c r="BI237" i="3"/>
  <c r="BH237" i="3"/>
  <c r="BG237" i="3"/>
  <c r="BF237" i="3"/>
  <c r="T237" i="3"/>
  <c r="R237" i="3"/>
  <c r="P237" i="3"/>
  <c r="BI233" i="3"/>
  <c r="BH233" i="3"/>
  <c r="BG233" i="3"/>
  <c r="BF233" i="3"/>
  <c r="T233" i="3"/>
  <c r="T232" i="3" s="1"/>
  <c r="R233" i="3"/>
  <c r="R232" i="3"/>
  <c r="P233" i="3"/>
  <c r="P232" i="3" s="1"/>
  <c r="BI230" i="3"/>
  <c r="BH230" i="3"/>
  <c r="BG230" i="3"/>
  <c r="BF230" i="3"/>
  <c r="T230" i="3"/>
  <c r="R230" i="3"/>
  <c r="P230" i="3"/>
  <c r="BI227" i="3"/>
  <c r="BH227" i="3"/>
  <c r="BG227" i="3"/>
  <c r="BF227" i="3"/>
  <c r="T227" i="3"/>
  <c r="R227" i="3"/>
  <c r="P227" i="3"/>
  <c r="BI223" i="3"/>
  <c r="BH223" i="3"/>
  <c r="BG223" i="3"/>
  <c r="BF223" i="3"/>
  <c r="T223" i="3"/>
  <c r="R223" i="3"/>
  <c r="P223" i="3"/>
  <c r="BI220" i="3"/>
  <c r="BH220" i="3"/>
  <c r="BG220" i="3"/>
  <c r="BF220" i="3"/>
  <c r="T220" i="3"/>
  <c r="R220" i="3"/>
  <c r="P220" i="3"/>
  <c r="BI217" i="3"/>
  <c r="BH217" i="3"/>
  <c r="BG217" i="3"/>
  <c r="BF217" i="3"/>
  <c r="T217" i="3"/>
  <c r="R217" i="3"/>
  <c r="P217" i="3"/>
  <c r="BI213" i="3"/>
  <c r="BH213" i="3"/>
  <c r="BG213" i="3"/>
  <c r="BF213" i="3"/>
  <c r="T213" i="3"/>
  <c r="R213" i="3"/>
  <c r="P213" i="3"/>
  <c r="BI210" i="3"/>
  <c r="BH210" i="3"/>
  <c r="BG210" i="3"/>
  <c r="BF210" i="3"/>
  <c r="T210" i="3"/>
  <c r="R210" i="3"/>
  <c r="P210" i="3"/>
  <c r="BI206" i="3"/>
  <c r="BH206" i="3"/>
  <c r="BG206" i="3"/>
  <c r="BF206" i="3"/>
  <c r="T206" i="3"/>
  <c r="R206" i="3"/>
  <c r="P206" i="3"/>
  <c r="BI203" i="3"/>
  <c r="BH203" i="3"/>
  <c r="BG203" i="3"/>
  <c r="BF203" i="3"/>
  <c r="T203" i="3"/>
  <c r="R203" i="3"/>
  <c r="P203" i="3"/>
  <c r="BI199" i="3"/>
  <c r="BH199" i="3"/>
  <c r="BG199" i="3"/>
  <c r="BF199" i="3"/>
  <c r="T199" i="3"/>
  <c r="R199" i="3"/>
  <c r="P199" i="3"/>
  <c r="BI196" i="3"/>
  <c r="BH196" i="3"/>
  <c r="BG196" i="3"/>
  <c r="BF196" i="3"/>
  <c r="T196" i="3"/>
  <c r="R196" i="3"/>
  <c r="P196" i="3"/>
  <c r="BI193" i="3"/>
  <c r="BH193" i="3"/>
  <c r="BG193" i="3"/>
  <c r="BF193" i="3"/>
  <c r="T193" i="3"/>
  <c r="R193" i="3"/>
  <c r="P193" i="3"/>
  <c r="BI190" i="3"/>
  <c r="BH190" i="3"/>
  <c r="BG190" i="3"/>
  <c r="BF190" i="3"/>
  <c r="T190" i="3"/>
  <c r="R190" i="3"/>
  <c r="P190" i="3"/>
  <c r="BI187" i="3"/>
  <c r="BH187" i="3"/>
  <c r="BG187" i="3"/>
  <c r="BF187" i="3"/>
  <c r="T187" i="3"/>
  <c r="R187" i="3"/>
  <c r="P187" i="3"/>
  <c r="BI183" i="3"/>
  <c r="BH183" i="3"/>
  <c r="BG183" i="3"/>
  <c r="BF183" i="3"/>
  <c r="T183" i="3"/>
  <c r="R183" i="3"/>
  <c r="P183" i="3"/>
  <c r="BI179" i="3"/>
  <c r="BH179" i="3"/>
  <c r="BG179" i="3"/>
  <c r="BF179" i="3"/>
  <c r="T179" i="3"/>
  <c r="R179" i="3"/>
  <c r="P179" i="3"/>
  <c r="BI175" i="3"/>
  <c r="BH175" i="3"/>
  <c r="BG175" i="3"/>
  <c r="BF175" i="3"/>
  <c r="T175" i="3"/>
  <c r="R175" i="3"/>
  <c r="P175" i="3"/>
  <c r="BI171" i="3"/>
  <c r="BH171" i="3"/>
  <c r="BG171" i="3"/>
  <c r="BF171" i="3"/>
  <c r="T171" i="3"/>
  <c r="R171" i="3"/>
  <c r="P171" i="3"/>
  <c r="BI167" i="3"/>
  <c r="BH167" i="3"/>
  <c r="BG167" i="3"/>
  <c r="BF167" i="3"/>
  <c r="T167" i="3"/>
  <c r="R167" i="3"/>
  <c r="P167" i="3"/>
  <c r="BI163" i="3"/>
  <c r="BH163" i="3"/>
  <c r="BG163" i="3"/>
  <c r="BF163" i="3"/>
  <c r="T163" i="3"/>
  <c r="R163" i="3"/>
  <c r="P163" i="3"/>
  <c r="BI159" i="3"/>
  <c r="BH159" i="3"/>
  <c r="BG159" i="3"/>
  <c r="BF159" i="3"/>
  <c r="T159" i="3"/>
  <c r="R159" i="3"/>
  <c r="P159" i="3"/>
  <c r="BI156" i="3"/>
  <c r="BH156" i="3"/>
  <c r="BG156" i="3"/>
  <c r="BF156" i="3"/>
  <c r="T156" i="3"/>
  <c r="R156" i="3"/>
  <c r="P156" i="3"/>
  <c r="BI153" i="3"/>
  <c r="BH153" i="3"/>
  <c r="BG153" i="3"/>
  <c r="BF153" i="3"/>
  <c r="T153" i="3"/>
  <c r="R153" i="3"/>
  <c r="P153" i="3"/>
  <c r="BI150" i="3"/>
  <c r="BH150" i="3"/>
  <c r="BG150" i="3"/>
  <c r="BF150" i="3"/>
  <c r="T150" i="3"/>
  <c r="R150" i="3"/>
  <c r="P150" i="3"/>
  <c r="BI147" i="3"/>
  <c r="BH147" i="3"/>
  <c r="BG147" i="3"/>
  <c r="BF147" i="3"/>
  <c r="T147" i="3"/>
  <c r="R147" i="3"/>
  <c r="P147" i="3"/>
  <c r="BI144" i="3"/>
  <c r="BH144" i="3"/>
  <c r="BG144" i="3"/>
  <c r="BF144" i="3"/>
  <c r="T144" i="3"/>
  <c r="R144" i="3"/>
  <c r="P144" i="3"/>
  <c r="BI141" i="3"/>
  <c r="BH141" i="3"/>
  <c r="BG141" i="3"/>
  <c r="BF141" i="3"/>
  <c r="T141" i="3"/>
  <c r="R141" i="3"/>
  <c r="P141" i="3"/>
  <c r="BI138" i="3"/>
  <c r="BH138" i="3"/>
  <c r="BG138" i="3"/>
  <c r="BF138" i="3"/>
  <c r="T138" i="3"/>
  <c r="R138" i="3"/>
  <c r="P138" i="3"/>
  <c r="BI134" i="3"/>
  <c r="BH134" i="3"/>
  <c r="BG134" i="3"/>
  <c r="BF134" i="3"/>
  <c r="T134" i="3"/>
  <c r="R134" i="3"/>
  <c r="P134" i="3"/>
  <c r="BI131" i="3"/>
  <c r="BH131" i="3"/>
  <c r="BG131" i="3"/>
  <c r="BF131" i="3"/>
  <c r="T131" i="3"/>
  <c r="R131" i="3"/>
  <c r="P131" i="3"/>
  <c r="J125" i="3"/>
  <c r="J124" i="3"/>
  <c r="F124" i="3"/>
  <c r="F122" i="3"/>
  <c r="E120" i="3"/>
  <c r="J94" i="3"/>
  <c r="J93" i="3"/>
  <c r="F93" i="3"/>
  <c r="F91" i="3"/>
  <c r="E89" i="3"/>
  <c r="J20" i="3"/>
  <c r="E20" i="3"/>
  <c r="F94" i="3" s="1"/>
  <c r="J19" i="3"/>
  <c r="J14" i="3"/>
  <c r="J122" i="3"/>
  <c r="E7" i="3"/>
  <c r="E116" i="3" s="1"/>
  <c r="J39" i="2"/>
  <c r="J38" i="2"/>
  <c r="AY96" i="1" s="1"/>
  <c r="J37" i="2"/>
  <c r="AX96" i="1" s="1"/>
  <c r="BI950" i="2"/>
  <c r="BH950" i="2"/>
  <c r="BG950" i="2"/>
  <c r="BF950" i="2"/>
  <c r="T950" i="2"/>
  <c r="R950" i="2"/>
  <c r="P950" i="2"/>
  <c r="BI946" i="2"/>
  <c r="BH946" i="2"/>
  <c r="BG946" i="2"/>
  <c r="BF946" i="2"/>
  <c r="T946" i="2"/>
  <c r="R946" i="2"/>
  <c r="P946" i="2"/>
  <c r="BI943" i="2"/>
  <c r="BH943" i="2"/>
  <c r="BG943" i="2"/>
  <c r="BF943" i="2"/>
  <c r="T943" i="2"/>
  <c r="R943" i="2"/>
  <c r="P943" i="2"/>
  <c r="BI941" i="2"/>
  <c r="BH941" i="2"/>
  <c r="BG941" i="2"/>
  <c r="BF941" i="2"/>
  <c r="T941" i="2"/>
  <c r="R941" i="2"/>
  <c r="P941" i="2"/>
  <c r="BI929" i="2"/>
  <c r="BH929" i="2"/>
  <c r="BG929" i="2"/>
  <c r="BF929" i="2"/>
  <c r="T929" i="2"/>
  <c r="R929" i="2"/>
  <c r="P929" i="2"/>
  <c r="BI927" i="2"/>
  <c r="BH927" i="2"/>
  <c r="BG927" i="2"/>
  <c r="BF927" i="2"/>
  <c r="T927" i="2"/>
  <c r="R927" i="2"/>
  <c r="P927" i="2"/>
  <c r="BI921" i="2"/>
  <c r="BH921" i="2"/>
  <c r="BG921" i="2"/>
  <c r="BF921" i="2"/>
  <c r="T921" i="2"/>
  <c r="R921" i="2"/>
  <c r="P921" i="2"/>
  <c r="BI917" i="2"/>
  <c r="BH917" i="2"/>
  <c r="BG917" i="2"/>
  <c r="BF917" i="2"/>
  <c r="T917" i="2"/>
  <c r="R917" i="2"/>
  <c r="P917" i="2"/>
  <c r="BI908" i="2"/>
  <c r="BH908" i="2"/>
  <c r="BG908" i="2"/>
  <c r="BF908" i="2"/>
  <c r="T908" i="2"/>
  <c r="R908" i="2"/>
  <c r="P908" i="2"/>
  <c r="BI901" i="2"/>
  <c r="BH901" i="2"/>
  <c r="BG901" i="2"/>
  <c r="BF901" i="2"/>
  <c r="T901" i="2"/>
  <c r="R901" i="2"/>
  <c r="P901" i="2"/>
  <c r="BI899" i="2"/>
  <c r="BH899" i="2"/>
  <c r="BG899" i="2"/>
  <c r="BF899" i="2"/>
  <c r="T899" i="2"/>
  <c r="R899" i="2"/>
  <c r="P899" i="2"/>
  <c r="BI893" i="2"/>
  <c r="BH893" i="2"/>
  <c r="BG893" i="2"/>
  <c r="BF893" i="2"/>
  <c r="T893" i="2"/>
  <c r="R893" i="2"/>
  <c r="P893" i="2"/>
  <c r="BI888" i="2"/>
  <c r="BH888" i="2"/>
  <c r="BG888" i="2"/>
  <c r="BF888" i="2"/>
  <c r="T888" i="2"/>
  <c r="R888" i="2"/>
  <c r="P888" i="2"/>
  <c r="BI883" i="2"/>
  <c r="BH883" i="2"/>
  <c r="BG883" i="2"/>
  <c r="BF883" i="2"/>
  <c r="T883" i="2"/>
  <c r="R883" i="2"/>
  <c r="P883" i="2"/>
  <c r="BI879" i="2"/>
  <c r="BH879" i="2"/>
  <c r="BG879" i="2"/>
  <c r="BF879" i="2"/>
  <c r="T879" i="2"/>
  <c r="R879" i="2"/>
  <c r="P879" i="2"/>
  <c r="BI875" i="2"/>
  <c r="BH875" i="2"/>
  <c r="BG875" i="2"/>
  <c r="BF875" i="2"/>
  <c r="T875" i="2"/>
  <c r="R875" i="2"/>
  <c r="P875" i="2"/>
  <c r="BI871" i="2"/>
  <c r="BH871" i="2"/>
  <c r="BG871" i="2"/>
  <c r="BF871" i="2"/>
  <c r="T871" i="2"/>
  <c r="R871" i="2"/>
  <c r="P871" i="2"/>
  <c r="BI867" i="2"/>
  <c r="BH867" i="2"/>
  <c r="BG867" i="2"/>
  <c r="BF867" i="2"/>
  <c r="T867" i="2"/>
  <c r="R867" i="2"/>
  <c r="P867" i="2"/>
  <c r="BI863" i="2"/>
  <c r="BH863" i="2"/>
  <c r="BG863" i="2"/>
  <c r="BF863" i="2"/>
  <c r="T863" i="2"/>
  <c r="R863" i="2"/>
  <c r="P863" i="2"/>
  <c r="BI861" i="2"/>
  <c r="BH861" i="2"/>
  <c r="BG861" i="2"/>
  <c r="BF861" i="2"/>
  <c r="T861" i="2"/>
  <c r="R861" i="2"/>
  <c r="P861" i="2"/>
  <c r="BI856" i="2"/>
  <c r="BH856" i="2"/>
  <c r="BG856" i="2"/>
  <c r="BF856" i="2"/>
  <c r="T856" i="2"/>
  <c r="R856" i="2"/>
  <c r="P856" i="2"/>
  <c r="BI850" i="2"/>
  <c r="BH850" i="2"/>
  <c r="BG850" i="2"/>
  <c r="BF850" i="2"/>
  <c r="T850" i="2"/>
  <c r="R850" i="2"/>
  <c r="P850" i="2"/>
  <c r="BI847" i="2"/>
  <c r="BH847" i="2"/>
  <c r="BG847" i="2"/>
  <c r="BF847" i="2"/>
  <c r="T847" i="2"/>
  <c r="R847" i="2"/>
  <c r="P847" i="2"/>
  <c r="BI844" i="2"/>
  <c r="BH844" i="2"/>
  <c r="BG844" i="2"/>
  <c r="BF844" i="2"/>
  <c r="T844" i="2"/>
  <c r="R844" i="2"/>
  <c r="P844" i="2"/>
  <c r="BI833" i="2"/>
  <c r="BH833" i="2"/>
  <c r="BG833" i="2"/>
  <c r="BF833" i="2"/>
  <c r="T833" i="2"/>
  <c r="R833" i="2"/>
  <c r="P833" i="2"/>
  <c r="BI822" i="2"/>
  <c r="BH822" i="2"/>
  <c r="BG822" i="2"/>
  <c r="BF822" i="2"/>
  <c r="T822" i="2"/>
  <c r="R822" i="2"/>
  <c r="P822" i="2"/>
  <c r="BI811" i="2"/>
  <c r="BH811" i="2"/>
  <c r="BG811" i="2"/>
  <c r="BF811" i="2"/>
  <c r="T811" i="2"/>
  <c r="R811" i="2"/>
  <c r="P811" i="2"/>
  <c r="BI800" i="2"/>
  <c r="BH800" i="2"/>
  <c r="BG800" i="2"/>
  <c r="BF800" i="2"/>
  <c r="T800" i="2"/>
  <c r="R800" i="2"/>
  <c r="P800" i="2"/>
  <c r="BI789" i="2"/>
  <c r="BH789" i="2"/>
  <c r="BG789" i="2"/>
  <c r="BF789" i="2"/>
  <c r="T789" i="2"/>
  <c r="R789" i="2"/>
  <c r="P789" i="2"/>
  <c r="BI783" i="2"/>
  <c r="BH783" i="2"/>
  <c r="BG783" i="2"/>
  <c r="BF783" i="2"/>
  <c r="T783" i="2"/>
  <c r="T782" i="2"/>
  <c r="R783" i="2"/>
  <c r="R782" i="2" s="1"/>
  <c r="P783" i="2"/>
  <c r="P782" i="2"/>
  <c r="BI778" i="2"/>
  <c r="BH778" i="2"/>
  <c r="BG778" i="2"/>
  <c r="BF778" i="2"/>
  <c r="T778" i="2"/>
  <c r="R778" i="2"/>
  <c r="P778" i="2"/>
  <c r="BI774" i="2"/>
  <c r="BH774" i="2"/>
  <c r="BG774" i="2"/>
  <c r="BF774" i="2"/>
  <c r="T774" i="2"/>
  <c r="R774" i="2"/>
  <c r="P774" i="2"/>
  <c r="BI770" i="2"/>
  <c r="BH770" i="2"/>
  <c r="BG770" i="2"/>
  <c r="BF770" i="2"/>
  <c r="T770" i="2"/>
  <c r="R770" i="2"/>
  <c r="P770" i="2"/>
  <c r="BI766" i="2"/>
  <c r="BH766" i="2"/>
  <c r="BG766" i="2"/>
  <c r="BF766" i="2"/>
  <c r="T766" i="2"/>
  <c r="R766" i="2"/>
  <c r="P766" i="2"/>
  <c r="BI761" i="2"/>
  <c r="BH761" i="2"/>
  <c r="BG761" i="2"/>
  <c r="BF761" i="2"/>
  <c r="T761" i="2"/>
  <c r="R761" i="2"/>
  <c r="P761" i="2"/>
  <c r="BI756" i="2"/>
  <c r="BH756" i="2"/>
  <c r="BG756" i="2"/>
  <c r="BF756" i="2"/>
  <c r="T756" i="2"/>
  <c r="R756" i="2"/>
  <c r="P756" i="2"/>
  <c r="BI751" i="2"/>
  <c r="BH751" i="2"/>
  <c r="BG751" i="2"/>
  <c r="BF751" i="2"/>
  <c r="T751" i="2"/>
  <c r="R751" i="2"/>
  <c r="P751" i="2"/>
  <c r="BI746" i="2"/>
  <c r="BH746" i="2"/>
  <c r="BG746" i="2"/>
  <c r="BF746" i="2"/>
  <c r="T746" i="2"/>
  <c r="R746" i="2"/>
  <c r="P746" i="2"/>
  <c r="BI739" i="2"/>
  <c r="BH739" i="2"/>
  <c r="BG739" i="2"/>
  <c r="BF739" i="2"/>
  <c r="T739" i="2"/>
  <c r="R739" i="2"/>
  <c r="P739" i="2"/>
  <c r="BI734" i="2"/>
  <c r="BH734" i="2"/>
  <c r="BG734" i="2"/>
  <c r="BF734" i="2"/>
  <c r="T734" i="2"/>
  <c r="R734" i="2"/>
  <c r="P734" i="2"/>
  <c r="BI729" i="2"/>
  <c r="BH729" i="2"/>
  <c r="BG729" i="2"/>
  <c r="BF729" i="2"/>
  <c r="T729" i="2"/>
  <c r="R729" i="2"/>
  <c r="P729" i="2"/>
  <c r="BI724" i="2"/>
  <c r="BH724" i="2"/>
  <c r="BG724" i="2"/>
  <c r="BF724" i="2"/>
  <c r="T724" i="2"/>
  <c r="R724" i="2"/>
  <c r="P724" i="2"/>
  <c r="BI719" i="2"/>
  <c r="BH719" i="2"/>
  <c r="BG719" i="2"/>
  <c r="BF719" i="2"/>
  <c r="T719" i="2"/>
  <c r="R719" i="2"/>
  <c r="P719" i="2"/>
  <c r="BI714" i="2"/>
  <c r="BH714" i="2"/>
  <c r="BG714" i="2"/>
  <c r="BF714" i="2"/>
  <c r="T714" i="2"/>
  <c r="R714" i="2"/>
  <c r="P714" i="2"/>
  <c r="BI709" i="2"/>
  <c r="BH709" i="2"/>
  <c r="BG709" i="2"/>
  <c r="BF709" i="2"/>
  <c r="T709" i="2"/>
  <c r="R709" i="2"/>
  <c r="P709" i="2"/>
  <c r="BI704" i="2"/>
  <c r="BH704" i="2"/>
  <c r="BG704" i="2"/>
  <c r="BF704" i="2"/>
  <c r="T704" i="2"/>
  <c r="R704" i="2"/>
  <c r="P704" i="2"/>
  <c r="BI701" i="2"/>
  <c r="BH701" i="2"/>
  <c r="BG701" i="2"/>
  <c r="BF701" i="2"/>
  <c r="T701" i="2"/>
  <c r="R701" i="2"/>
  <c r="P701" i="2"/>
  <c r="BI695" i="2"/>
  <c r="BH695" i="2"/>
  <c r="BG695" i="2"/>
  <c r="BF695" i="2"/>
  <c r="T695" i="2"/>
  <c r="R695" i="2"/>
  <c r="P695" i="2"/>
  <c r="BI690" i="2"/>
  <c r="BH690" i="2"/>
  <c r="BG690" i="2"/>
  <c r="BF690" i="2"/>
  <c r="T690" i="2"/>
  <c r="R690" i="2"/>
  <c r="P690" i="2"/>
  <c r="BI685" i="2"/>
  <c r="BH685" i="2"/>
  <c r="BG685" i="2"/>
  <c r="BF685" i="2"/>
  <c r="T685" i="2"/>
  <c r="R685" i="2"/>
  <c r="P685" i="2"/>
  <c r="BI680" i="2"/>
  <c r="BH680" i="2"/>
  <c r="BG680" i="2"/>
  <c r="BF680" i="2"/>
  <c r="T680" i="2"/>
  <c r="R680" i="2"/>
  <c r="P680" i="2"/>
  <c r="BI674" i="2"/>
  <c r="BH674" i="2"/>
  <c r="BG674" i="2"/>
  <c r="BF674" i="2"/>
  <c r="T674" i="2"/>
  <c r="R674" i="2"/>
  <c r="P674" i="2"/>
  <c r="BI669" i="2"/>
  <c r="BH669" i="2"/>
  <c r="BG669" i="2"/>
  <c r="BF669" i="2"/>
  <c r="T669" i="2"/>
  <c r="R669" i="2"/>
  <c r="P669" i="2"/>
  <c r="BI664" i="2"/>
  <c r="BH664" i="2"/>
  <c r="BG664" i="2"/>
  <c r="BF664" i="2"/>
  <c r="T664" i="2"/>
  <c r="R664" i="2"/>
  <c r="P664" i="2"/>
  <c r="BI661" i="2"/>
  <c r="BH661" i="2"/>
  <c r="BG661" i="2"/>
  <c r="BF661" i="2"/>
  <c r="T661" i="2"/>
  <c r="R661" i="2"/>
  <c r="P661" i="2"/>
  <c r="BI658" i="2"/>
  <c r="BH658" i="2"/>
  <c r="BG658" i="2"/>
  <c r="BF658" i="2"/>
  <c r="T658" i="2"/>
  <c r="R658" i="2"/>
  <c r="P658" i="2"/>
  <c r="BI654" i="2"/>
  <c r="BH654" i="2"/>
  <c r="BG654" i="2"/>
  <c r="BF654" i="2"/>
  <c r="T654" i="2"/>
  <c r="R654" i="2"/>
  <c r="P654" i="2"/>
  <c r="BI650" i="2"/>
  <c r="BH650" i="2"/>
  <c r="BG650" i="2"/>
  <c r="BF650" i="2"/>
  <c r="T650" i="2"/>
  <c r="R650" i="2"/>
  <c r="P650" i="2"/>
  <c r="BI639" i="2"/>
  <c r="BH639" i="2"/>
  <c r="BG639" i="2"/>
  <c r="BF639" i="2"/>
  <c r="T639" i="2"/>
  <c r="R639" i="2"/>
  <c r="P639" i="2"/>
  <c r="BI628" i="2"/>
  <c r="BH628" i="2"/>
  <c r="BG628" i="2"/>
  <c r="BF628" i="2"/>
  <c r="T628" i="2"/>
  <c r="R628" i="2"/>
  <c r="P628" i="2"/>
  <c r="BI613" i="2"/>
  <c r="BH613" i="2"/>
  <c r="BG613" i="2"/>
  <c r="BF613" i="2"/>
  <c r="T613" i="2"/>
  <c r="R613" i="2"/>
  <c r="P613" i="2"/>
  <c r="BI608" i="2"/>
  <c r="BH608" i="2"/>
  <c r="BG608" i="2"/>
  <c r="BF608" i="2"/>
  <c r="T608" i="2"/>
  <c r="R608" i="2"/>
  <c r="P608" i="2"/>
  <c r="BI607" i="2"/>
  <c r="BH607" i="2"/>
  <c r="BG607" i="2"/>
  <c r="BF607" i="2"/>
  <c r="T607" i="2"/>
  <c r="R607" i="2"/>
  <c r="P607" i="2"/>
  <c r="BI602" i="2"/>
  <c r="BH602" i="2"/>
  <c r="BG602" i="2"/>
  <c r="BF602" i="2"/>
  <c r="T602" i="2"/>
  <c r="R602" i="2"/>
  <c r="P602" i="2"/>
  <c r="BI599" i="2"/>
  <c r="BH599" i="2"/>
  <c r="BG599" i="2"/>
  <c r="BF599" i="2"/>
  <c r="T599" i="2"/>
  <c r="R599" i="2"/>
  <c r="P599" i="2"/>
  <c r="BI593" i="2"/>
  <c r="BH593" i="2"/>
  <c r="BG593" i="2"/>
  <c r="BF593" i="2"/>
  <c r="T593" i="2"/>
  <c r="R593" i="2"/>
  <c r="P593" i="2"/>
  <c r="BI587" i="2"/>
  <c r="BH587" i="2"/>
  <c r="BG587" i="2"/>
  <c r="BF587" i="2"/>
  <c r="T587" i="2"/>
  <c r="R587" i="2"/>
  <c r="P587" i="2"/>
  <c r="BI584" i="2"/>
  <c r="BH584" i="2"/>
  <c r="BG584" i="2"/>
  <c r="BF584" i="2"/>
  <c r="T584" i="2"/>
  <c r="R584" i="2"/>
  <c r="P584" i="2"/>
  <c r="BI578" i="2"/>
  <c r="BH578" i="2"/>
  <c r="BG578" i="2"/>
  <c r="BF578" i="2"/>
  <c r="T578" i="2"/>
  <c r="R578" i="2"/>
  <c r="P578" i="2"/>
  <c r="BI576" i="2"/>
  <c r="BH576" i="2"/>
  <c r="BG576" i="2"/>
  <c r="BF576" i="2"/>
  <c r="T576" i="2"/>
  <c r="R576" i="2"/>
  <c r="P576" i="2"/>
  <c r="BI570" i="2"/>
  <c r="BH570" i="2"/>
  <c r="BG570" i="2"/>
  <c r="BF570" i="2"/>
  <c r="T570" i="2"/>
  <c r="R570" i="2"/>
  <c r="P570" i="2"/>
  <c r="BI567" i="2"/>
  <c r="BH567" i="2"/>
  <c r="BG567" i="2"/>
  <c r="BF567" i="2"/>
  <c r="T567" i="2"/>
  <c r="R567" i="2"/>
  <c r="P567" i="2"/>
  <c r="BI565" i="2"/>
  <c r="BH565" i="2"/>
  <c r="BG565" i="2"/>
  <c r="BF565" i="2"/>
  <c r="T565" i="2"/>
  <c r="R565" i="2"/>
  <c r="P565" i="2"/>
  <c r="BI564" i="2"/>
  <c r="BH564" i="2"/>
  <c r="BG564" i="2"/>
  <c r="BF564" i="2"/>
  <c r="T564" i="2"/>
  <c r="R564" i="2"/>
  <c r="P564" i="2"/>
  <c r="BI562" i="2"/>
  <c r="BH562" i="2"/>
  <c r="BG562" i="2"/>
  <c r="BF562" i="2"/>
  <c r="T562" i="2"/>
  <c r="R562" i="2"/>
  <c r="P562" i="2"/>
  <c r="BI561" i="2"/>
  <c r="BH561" i="2"/>
  <c r="BG561" i="2"/>
  <c r="BF561" i="2"/>
  <c r="T561" i="2"/>
  <c r="R561" i="2"/>
  <c r="P561" i="2"/>
  <c r="BI559" i="2"/>
  <c r="BH559" i="2"/>
  <c r="BG559" i="2"/>
  <c r="BF559" i="2"/>
  <c r="T559" i="2"/>
  <c r="R559" i="2"/>
  <c r="P559" i="2"/>
  <c r="BI558" i="2"/>
  <c r="BH558" i="2"/>
  <c r="BG558" i="2"/>
  <c r="BF558" i="2"/>
  <c r="T558" i="2"/>
  <c r="R558" i="2"/>
  <c r="P558" i="2"/>
  <c r="BI556" i="2"/>
  <c r="BH556" i="2"/>
  <c r="BG556" i="2"/>
  <c r="BF556" i="2"/>
  <c r="T556" i="2"/>
  <c r="R556" i="2"/>
  <c r="P556" i="2"/>
  <c r="BI555" i="2"/>
  <c r="BH555" i="2"/>
  <c r="BG555" i="2"/>
  <c r="BF555" i="2"/>
  <c r="T555" i="2"/>
  <c r="R555" i="2"/>
  <c r="P555" i="2"/>
  <c r="BI553" i="2"/>
  <c r="BH553" i="2"/>
  <c r="BG553" i="2"/>
  <c r="BF553" i="2"/>
  <c r="T553" i="2"/>
  <c r="R553" i="2"/>
  <c r="P553" i="2"/>
  <c r="BI552" i="2"/>
  <c r="BH552" i="2"/>
  <c r="BG552" i="2"/>
  <c r="BF552" i="2"/>
  <c r="T552" i="2"/>
  <c r="R552" i="2"/>
  <c r="P552" i="2"/>
  <c r="BI549" i="2"/>
  <c r="BH549" i="2"/>
  <c r="BG549" i="2"/>
  <c r="BF549" i="2"/>
  <c r="T549" i="2"/>
  <c r="R549" i="2"/>
  <c r="P549" i="2"/>
  <c r="BI548" i="2"/>
  <c r="BH548" i="2"/>
  <c r="BG548" i="2"/>
  <c r="BF548" i="2"/>
  <c r="T548" i="2"/>
  <c r="R548" i="2"/>
  <c r="P548" i="2"/>
  <c r="BI541" i="2"/>
  <c r="BH541" i="2"/>
  <c r="BG541" i="2"/>
  <c r="BF541" i="2"/>
  <c r="T541" i="2"/>
  <c r="R541" i="2"/>
  <c r="P541" i="2"/>
  <c r="BI536" i="2"/>
  <c r="BH536" i="2"/>
  <c r="BG536" i="2"/>
  <c r="BF536" i="2"/>
  <c r="T536" i="2"/>
  <c r="R536" i="2"/>
  <c r="P536" i="2"/>
  <c r="BI530" i="2"/>
  <c r="BH530" i="2"/>
  <c r="BG530" i="2"/>
  <c r="BF530" i="2"/>
  <c r="T530" i="2"/>
  <c r="R530" i="2"/>
  <c r="P530" i="2"/>
  <c r="BI528" i="2"/>
  <c r="BH528" i="2"/>
  <c r="BG528" i="2"/>
  <c r="BF528" i="2"/>
  <c r="T528" i="2"/>
  <c r="R528" i="2"/>
  <c r="P528" i="2"/>
  <c r="BI521" i="2"/>
  <c r="BH521" i="2"/>
  <c r="BG521" i="2"/>
  <c r="BF521" i="2"/>
  <c r="T521" i="2"/>
  <c r="R521" i="2"/>
  <c r="P521" i="2"/>
  <c r="BI519" i="2"/>
  <c r="BH519" i="2"/>
  <c r="BG519" i="2"/>
  <c r="BF519" i="2"/>
  <c r="T519" i="2"/>
  <c r="R519" i="2"/>
  <c r="P519" i="2"/>
  <c r="BI515" i="2"/>
  <c r="BH515" i="2"/>
  <c r="BG515" i="2"/>
  <c r="BF515" i="2"/>
  <c r="T515" i="2"/>
  <c r="R515" i="2"/>
  <c r="P515" i="2"/>
  <c r="BI512" i="2"/>
  <c r="BH512" i="2"/>
  <c r="BG512" i="2"/>
  <c r="BF512" i="2"/>
  <c r="T512" i="2"/>
  <c r="R512" i="2"/>
  <c r="P512" i="2"/>
  <c r="BI509" i="2"/>
  <c r="BH509" i="2"/>
  <c r="BG509" i="2"/>
  <c r="BF509" i="2"/>
  <c r="T509" i="2"/>
  <c r="R509" i="2"/>
  <c r="P509" i="2"/>
  <c r="BI507" i="2"/>
  <c r="BH507" i="2"/>
  <c r="BG507" i="2"/>
  <c r="BF507" i="2"/>
  <c r="T507" i="2"/>
  <c r="R507" i="2"/>
  <c r="P507" i="2"/>
  <c r="BI504" i="2"/>
  <c r="BH504" i="2"/>
  <c r="BG504" i="2"/>
  <c r="BF504" i="2"/>
  <c r="T504" i="2"/>
  <c r="R504" i="2"/>
  <c r="P504" i="2"/>
  <c r="BI498" i="2"/>
  <c r="BH498" i="2"/>
  <c r="BG498" i="2"/>
  <c r="BF498" i="2"/>
  <c r="T498" i="2"/>
  <c r="R498" i="2"/>
  <c r="P498" i="2"/>
  <c r="BI492" i="2"/>
  <c r="BH492" i="2"/>
  <c r="BG492" i="2"/>
  <c r="BF492" i="2"/>
  <c r="T492" i="2"/>
  <c r="R492" i="2"/>
  <c r="P492" i="2"/>
  <c r="BI486" i="2"/>
  <c r="BH486" i="2"/>
  <c r="BG486" i="2"/>
  <c r="BF486" i="2"/>
  <c r="T486" i="2"/>
  <c r="R486" i="2"/>
  <c r="P486" i="2"/>
  <c r="BI480" i="2"/>
  <c r="BH480" i="2"/>
  <c r="BG480" i="2"/>
  <c r="BF480" i="2"/>
  <c r="T480" i="2"/>
  <c r="R480" i="2"/>
  <c r="P480" i="2"/>
  <c r="BI474" i="2"/>
  <c r="BH474" i="2"/>
  <c r="BG474" i="2"/>
  <c r="BF474" i="2"/>
  <c r="T474" i="2"/>
  <c r="R474" i="2"/>
  <c r="P474" i="2"/>
  <c r="BI468" i="2"/>
  <c r="BH468" i="2"/>
  <c r="BG468" i="2"/>
  <c r="BF468" i="2"/>
  <c r="T468" i="2"/>
  <c r="R468" i="2"/>
  <c r="P468" i="2"/>
  <c r="BI461" i="2"/>
  <c r="BH461" i="2"/>
  <c r="BG461" i="2"/>
  <c r="BF461" i="2"/>
  <c r="T461" i="2"/>
  <c r="R461" i="2"/>
  <c r="P461" i="2"/>
  <c r="BI455" i="2"/>
  <c r="BH455" i="2"/>
  <c r="BG455" i="2"/>
  <c r="BF455" i="2"/>
  <c r="T455" i="2"/>
  <c r="R455" i="2"/>
  <c r="P455" i="2"/>
  <c r="BI449" i="2"/>
  <c r="BH449" i="2"/>
  <c r="BG449" i="2"/>
  <c r="BF449" i="2"/>
  <c r="T449" i="2"/>
  <c r="R449" i="2"/>
  <c r="P449" i="2"/>
  <c r="BI443" i="2"/>
  <c r="BH443" i="2"/>
  <c r="BG443" i="2"/>
  <c r="BF443" i="2"/>
  <c r="T443" i="2"/>
  <c r="R443" i="2"/>
  <c r="P443" i="2"/>
  <c r="BI437" i="2"/>
  <c r="BH437" i="2"/>
  <c r="BG437" i="2"/>
  <c r="BF437" i="2"/>
  <c r="T437" i="2"/>
  <c r="R437" i="2"/>
  <c r="P437" i="2"/>
  <c r="BI431" i="2"/>
  <c r="BH431" i="2"/>
  <c r="BG431" i="2"/>
  <c r="BF431" i="2"/>
  <c r="T431" i="2"/>
  <c r="R431" i="2"/>
  <c r="P431" i="2"/>
  <c r="BI425" i="2"/>
  <c r="BH425" i="2"/>
  <c r="BG425" i="2"/>
  <c r="BF425" i="2"/>
  <c r="T425" i="2"/>
  <c r="R425" i="2"/>
  <c r="P425" i="2"/>
  <c r="BI418" i="2"/>
  <c r="BH418" i="2"/>
  <c r="BG418" i="2"/>
  <c r="BF418" i="2"/>
  <c r="T418" i="2"/>
  <c r="R418" i="2"/>
  <c r="P418" i="2"/>
  <c r="BI411" i="2"/>
  <c r="BH411" i="2"/>
  <c r="BG411" i="2"/>
  <c r="BF411" i="2"/>
  <c r="T411" i="2"/>
  <c r="R411" i="2"/>
  <c r="P411" i="2"/>
  <c r="BI406" i="2"/>
  <c r="BH406" i="2"/>
  <c r="BG406" i="2"/>
  <c r="BF406" i="2"/>
  <c r="T406" i="2"/>
  <c r="R406" i="2"/>
  <c r="P406" i="2"/>
  <c r="BI401" i="2"/>
  <c r="BH401" i="2"/>
  <c r="BG401" i="2"/>
  <c r="BF401" i="2"/>
  <c r="T401" i="2"/>
  <c r="R401" i="2"/>
  <c r="P401" i="2"/>
  <c r="BI395" i="2"/>
  <c r="BH395" i="2"/>
  <c r="BG395" i="2"/>
  <c r="BF395" i="2"/>
  <c r="T395" i="2"/>
  <c r="R395" i="2"/>
  <c r="P395" i="2"/>
  <c r="BI388" i="2"/>
  <c r="BH388" i="2"/>
  <c r="BG388" i="2"/>
  <c r="BF388" i="2"/>
  <c r="T388" i="2"/>
  <c r="R388" i="2"/>
  <c r="P388" i="2"/>
  <c r="BI376" i="2"/>
  <c r="BH376" i="2"/>
  <c r="BG376" i="2"/>
  <c r="BF376" i="2"/>
  <c r="T376" i="2"/>
  <c r="R376" i="2"/>
  <c r="P376" i="2"/>
  <c r="BI370" i="2"/>
  <c r="BH370" i="2"/>
  <c r="BG370" i="2"/>
  <c r="BF370" i="2"/>
  <c r="T370" i="2"/>
  <c r="R370" i="2"/>
  <c r="P370" i="2"/>
  <c r="BI365" i="2"/>
  <c r="BH365" i="2"/>
  <c r="BG365" i="2"/>
  <c r="BF365" i="2"/>
  <c r="T365" i="2"/>
  <c r="R365" i="2"/>
  <c r="P365" i="2"/>
  <c r="BI359" i="2"/>
  <c r="BH359" i="2"/>
  <c r="BG359" i="2"/>
  <c r="BF359" i="2"/>
  <c r="T359" i="2"/>
  <c r="R359" i="2"/>
  <c r="P359" i="2"/>
  <c r="BI353" i="2"/>
  <c r="BH353" i="2"/>
  <c r="BG353" i="2"/>
  <c r="BF353" i="2"/>
  <c r="T353" i="2"/>
  <c r="R353" i="2"/>
  <c r="P353" i="2"/>
  <c r="BI348" i="2"/>
  <c r="BH348" i="2"/>
  <c r="BG348" i="2"/>
  <c r="BF348" i="2"/>
  <c r="T348" i="2"/>
  <c r="R348" i="2"/>
  <c r="P348" i="2"/>
  <c r="BI343" i="2"/>
  <c r="BH343" i="2"/>
  <c r="BG343" i="2"/>
  <c r="BF343" i="2"/>
  <c r="T343" i="2"/>
  <c r="R343" i="2"/>
  <c r="P343" i="2"/>
  <c r="BI342" i="2"/>
  <c r="BH342" i="2"/>
  <c r="BG342" i="2"/>
  <c r="BF342" i="2"/>
  <c r="T342" i="2"/>
  <c r="R342" i="2"/>
  <c r="P342" i="2"/>
  <c r="BI335" i="2"/>
  <c r="BH335" i="2"/>
  <c r="BG335" i="2"/>
  <c r="BF335" i="2"/>
  <c r="T335" i="2"/>
  <c r="R335" i="2"/>
  <c r="P335" i="2"/>
  <c r="BI330" i="2"/>
  <c r="BH330" i="2"/>
  <c r="BG330" i="2"/>
  <c r="BF330" i="2"/>
  <c r="T330" i="2"/>
  <c r="R330" i="2"/>
  <c r="P330" i="2"/>
  <c r="BI324" i="2"/>
  <c r="BH324" i="2"/>
  <c r="BG324" i="2"/>
  <c r="BF324" i="2"/>
  <c r="T324" i="2"/>
  <c r="R324" i="2"/>
  <c r="P324" i="2"/>
  <c r="BI312" i="2"/>
  <c r="BH312" i="2"/>
  <c r="BG312" i="2"/>
  <c r="BF312" i="2"/>
  <c r="T312" i="2"/>
  <c r="T311" i="2"/>
  <c r="R312" i="2"/>
  <c r="R311" i="2" s="1"/>
  <c r="P312" i="2"/>
  <c r="P311" i="2"/>
  <c r="BI308" i="2"/>
  <c r="BH308" i="2"/>
  <c r="BG308" i="2"/>
  <c r="BF308" i="2"/>
  <c r="T308" i="2"/>
  <c r="R308" i="2"/>
  <c r="P308" i="2"/>
  <c r="BI300" i="2"/>
  <c r="BH300" i="2"/>
  <c r="BG300" i="2"/>
  <c r="BF300" i="2"/>
  <c r="T300" i="2"/>
  <c r="R300" i="2"/>
  <c r="P300" i="2"/>
  <c r="BI295" i="2"/>
  <c r="BH295" i="2"/>
  <c r="BG295" i="2"/>
  <c r="BF295" i="2"/>
  <c r="T295" i="2"/>
  <c r="R295" i="2"/>
  <c r="P295" i="2"/>
  <c r="BI289" i="2"/>
  <c r="BH289" i="2"/>
  <c r="BG289" i="2"/>
  <c r="BF289" i="2"/>
  <c r="T289" i="2"/>
  <c r="R289" i="2"/>
  <c r="P289" i="2"/>
  <c r="BI285" i="2"/>
  <c r="BH285" i="2"/>
  <c r="BG285" i="2"/>
  <c r="BF285" i="2"/>
  <c r="T285" i="2"/>
  <c r="R285" i="2"/>
  <c r="P285" i="2"/>
  <c r="BI277" i="2"/>
  <c r="BH277" i="2"/>
  <c r="BG277" i="2"/>
  <c r="BF277" i="2"/>
  <c r="T277" i="2"/>
  <c r="R277" i="2"/>
  <c r="P277" i="2"/>
  <c r="BI275" i="2"/>
  <c r="BH275" i="2"/>
  <c r="BG275" i="2"/>
  <c r="BF275" i="2"/>
  <c r="T275" i="2"/>
  <c r="R275" i="2"/>
  <c r="P275" i="2"/>
  <c r="BI269" i="2"/>
  <c r="BH269" i="2"/>
  <c r="BG269" i="2"/>
  <c r="BF269" i="2"/>
  <c r="T269" i="2"/>
  <c r="R269" i="2"/>
  <c r="P269" i="2"/>
  <c r="BI263" i="2"/>
  <c r="BH263" i="2"/>
  <c r="BG263" i="2"/>
  <c r="BF263" i="2"/>
  <c r="T263" i="2"/>
  <c r="R263" i="2"/>
  <c r="P263" i="2"/>
  <c r="BI261" i="2"/>
  <c r="BH261" i="2"/>
  <c r="BG261" i="2"/>
  <c r="BF261" i="2"/>
  <c r="T261" i="2"/>
  <c r="R261" i="2"/>
  <c r="P261" i="2"/>
  <c r="BI255" i="2"/>
  <c r="BH255" i="2"/>
  <c r="BG255" i="2"/>
  <c r="BF255" i="2"/>
  <c r="T255" i="2"/>
  <c r="R255" i="2"/>
  <c r="P255" i="2"/>
  <c r="BI248" i="2"/>
  <c r="BH248" i="2"/>
  <c r="BG248" i="2"/>
  <c r="BF248" i="2"/>
  <c r="T248" i="2"/>
  <c r="R248" i="2"/>
  <c r="P248" i="2"/>
  <c r="BI246" i="2"/>
  <c r="BH246" i="2"/>
  <c r="BG246" i="2"/>
  <c r="BF246" i="2"/>
  <c r="T246" i="2"/>
  <c r="R246" i="2"/>
  <c r="P246" i="2"/>
  <c r="BI239" i="2"/>
  <c r="BH239" i="2"/>
  <c r="BG239" i="2"/>
  <c r="BF239" i="2"/>
  <c r="T239" i="2"/>
  <c r="R239" i="2"/>
  <c r="P239" i="2"/>
  <c r="BI232" i="2"/>
  <c r="BH232" i="2"/>
  <c r="BG232" i="2"/>
  <c r="BF232" i="2"/>
  <c r="T232" i="2"/>
  <c r="R232" i="2"/>
  <c r="P232" i="2"/>
  <c r="BI226" i="2"/>
  <c r="BH226" i="2"/>
  <c r="BG226" i="2"/>
  <c r="BF226" i="2"/>
  <c r="T226" i="2"/>
  <c r="R226" i="2"/>
  <c r="P226" i="2"/>
  <c r="BI223" i="2"/>
  <c r="BH223" i="2"/>
  <c r="BG223" i="2"/>
  <c r="BF223" i="2"/>
  <c r="T223" i="2"/>
  <c r="R223" i="2"/>
  <c r="P223" i="2"/>
  <c r="BI217" i="2"/>
  <c r="BH217" i="2"/>
  <c r="BG217" i="2"/>
  <c r="BF217" i="2"/>
  <c r="T217" i="2"/>
  <c r="R217" i="2"/>
  <c r="P217" i="2"/>
  <c r="BI215" i="2"/>
  <c r="BH215" i="2"/>
  <c r="BG215" i="2"/>
  <c r="BF215" i="2"/>
  <c r="T215" i="2"/>
  <c r="R215" i="2"/>
  <c r="P215" i="2"/>
  <c r="BI209" i="2"/>
  <c r="BH209" i="2"/>
  <c r="BG209" i="2"/>
  <c r="BF209" i="2"/>
  <c r="T209" i="2"/>
  <c r="R209" i="2"/>
  <c r="P209" i="2"/>
  <c r="BI203" i="2"/>
  <c r="BH203" i="2"/>
  <c r="BG203" i="2"/>
  <c r="BF203" i="2"/>
  <c r="T203" i="2"/>
  <c r="R203" i="2"/>
  <c r="P203" i="2"/>
  <c r="BI196" i="2"/>
  <c r="BH196" i="2"/>
  <c r="BG196" i="2"/>
  <c r="BF196" i="2"/>
  <c r="T196" i="2"/>
  <c r="R196" i="2"/>
  <c r="P196" i="2"/>
  <c r="BI193" i="2"/>
  <c r="BH193" i="2"/>
  <c r="BG193" i="2"/>
  <c r="BF193" i="2"/>
  <c r="T193" i="2"/>
  <c r="R193" i="2"/>
  <c r="P193" i="2"/>
  <c r="BI187" i="2"/>
  <c r="BH187" i="2"/>
  <c r="BG187" i="2"/>
  <c r="BF187" i="2"/>
  <c r="T187" i="2"/>
  <c r="R187" i="2"/>
  <c r="P187" i="2"/>
  <c r="BI181" i="2"/>
  <c r="BH181" i="2"/>
  <c r="BG181" i="2"/>
  <c r="BF181" i="2"/>
  <c r="T181" i="2"/>
  <c r="R181" i="2"/>
  <c r="P181" i="2"/>
  <c r="BI175" i="2"/>
  <c r="BH175" i="2"/>
  <c r="BG175" i="2"/>
  <c r="F37" i="2" s="1"/>
  <c r="BF175" i="2"/>
  <c r="T175" i="2"/>
  <c r="R175" i="2"/>
  <c r="P175" i="2"/>
  <c r="BI169" i="2"/>
  <c r="BH169" i="2"/>
  <c r="BG169" i="2"/>
  <c r="BF169" i="2"/>
  <c r="J36" i="2" s="1"/>
  <c r="T169" i="2"/>
  <c r="R169" i="2"/>
  <c r="P169" i="2"/>
  <c r="BI162" i="2"/>
  <c r="BH162" i="2"/>
  <c r="BG162" i="2"/>
  <c r="BF162" i="2"/>
  <c r="T162" i="2"/>
  <c r="R162" i="2"/>
  <c r="P162" i="2"/>
  <c r="BI157" i="2"/>
  <c r="F39" i="2" s="1"/>
  <c r="BH157" i="2"/>
  <c r="BG157" i="2"/>
  <c r="BF157" i="2"/>
  <c r="T157" i="2"/>
  <c r="R157" i="2"/>
  <c r="P157" i="2"/>
  <c r="BI151" i="2"/>
  <c r="BH151" i="2"/>
  <c r="F38" i="2" s="1"/>
  <c r="BG151" i="2"/>
  <c r="BF151" i="2"/>
  <c r="T151" i="2"/>
  <c r="R151" i="2"/>
  <c r="P151" i="2"/>
  <c r="J145" i="2"/>
  <c r="J144" i="2"/>
  <c r="F144" i="2"/>
  <c r="F142" i="2"/>
  <c r="E140" i="2"/>
  <c r="J94" i="2"/>
  <c r="J93" i="2"/>
  <c r="F93" i="2"/>
  <c r="F91" i="2"/>
  <c r="E89" i="2"/>
  <c r="J20" i="2"/>
  <c r="E20" i="2"/>
  <c r="F145" i="2" s="1"/>
  <c r="J19" i="2"/>
  <c r="J14" i="2"/>
  <c r="J142" i="2" s="1"/>
  <c r="E7" i="2"/>
  <c r="E136" i="2"/>
  <c r="L90" i="1"/>
  <c r="AM90" i="1"/>
  <c r="AM89" i="1"/>
  <c r="L89" i="1"/>
  <c r="AM87" i="1"/>
  <c r="L87" i="1"/>
  <c r="L85" i="1"/>
  <c r="L84" i="1"/>
  <c r="BK950" i="2"/>
  <c r="J950" i="2"/>
  <c r="BK946" i="2"/>
  <c r="J946" i="2"/>
  <c r="BK943" i="2"/>
  <c r="J943" i="2"/>
  <c r="BK941" i="2"/>
  <c r="J941" i="2"/>
  <c r="BK929" i="2"/>
  <c r="J929" i="2"/>
  <c r="BK927" i="2"/>
  <c r="J927" i="2"/>
  <c r="BK921" i="2"/>
  <c r="J921" i="2"/>
  <c r="BK917" i="2"/>
  <c r="J917" i="2"/>
  <c r="BK908" i="2"/>
  <c r="J908" i="2"/>
  <c r="BK901" i="2"/>
  <c r="J901" i="2"/>
  <c r="BK899" i="2"/>
  <c r="J899" i="2"/>
  <c r="BK893" i="2"/>
  <c r="J893" i="2"/>
  <c r="BK888" i="2"/>
  <c r="J888" i="2"/>
  <c r="BK883" i="2"/>
  <c r="J883" i="2"/>
  <c r="BK879" i="2"/>
  <c r="J879" i="2"/>
  <c r="BK875" i="2"/>
  <c r="J875" i="2"/>
  <c r="BK871" i="2"/>
  <c r="J871" i="2"/>
  <c r="BK867" i="2"/>
  <c r="J867" i="2"/>
  <c r="BK863" i="2"/>
  <c r="J863" i="2"/>
  <c r="BK861" i="2"/>
  <c r="J861" i="2"/>
  <c r="BK856" i="2"/>
  <c r="J856" i="2"/>
  <c r="BK850" i="2"/>
  <c r="J850" i="2"/>
  <c r="BK847" i="2"/>
  <c r="J847" i="2"/>
  <c r="BK844" i="2"/>
  <c r="J844" i="2"/>
  <c r="BK833" i="2"/>
  <c r="J833" i="2"/>
  <c r="BK822" i="2"/>
  <c r="J822" i="2"/>
  <c r="BK811" i="2"/>
  <c r="J811" i="2"/>
  <c r="BK800" i="2"/>
  <c r="J800" i="2"/>
  <c r="BK789" i="2"/>
  <c r="J789" i="2"/>
  <c r="BK783" i="2"/>
  <c r="J783" i="2"/>
  <c r="BK778" i="2"/>
  <c r="J778" i="2"/>
  <c r="BK774" i="2"/>
  <c r="J774" i="2"/>
  <c r="BK770" i="2"/>
  <c r="J770" i="2"/>
  <c r="BK766" i="2"/>
  <c r="J766" i="2"/>
  <c r="BK761" i="2"/>
  <c r="J761" i="2"/>
  <c r="BK756" i="2"/>
  <c r="J756" i="2"/>
  <c r="BK751" i="2"/>
  <c r="J751" i="2"/>
  <c r="BK746" i="2"/>
  <c r="J746" i="2"/>
  <c r="BK739" i="2"/>
  <c r="J739" i="2"/>
  <c r="BK734" i="2"/>
  <c r="J734" i="2"/>
  <c r="BK729" i="2"/>
  <c r="J729" i="2"/>
  <c r="BK724" i="2"/>
  <c r="J724" i="2"/>
  <c r="BK719" i="2"/>
  <c r="J719" i="2"/>
  <c r="BK714" i="2"/>
  <c r="J714" i="2"/>
  <c r="BK709" i="2"/>
  <c r="J709" i="2"/>
  <c r="BK704" i="2"/>
  <c r="J704" i="2"/>
  <c r="BK701" i="2"/>
  <c r="J701" i="2"/>
  <c r="BK695" i="2"/>
  <c r="J695" i="2"/>
  <c r="BK690" i="2"/>
  <c r="J690" i="2"/>
  <c r="BK685" i="2"/>
  <c r="J685" i="2"/>
  <c r="BK680" i="2"/>
  <c r="J680" i="2"/>
  <c r="BK674" i="2"/>
  <c r="J674" i="2"/>
  <c r="BK669" i="2"/>
  <c r="J669" i="2"/>
  <c r="BK664" i="2"/>
  <c r="J664" i="2"/>
  <c r="BK661" i="2"/>
  <c r="J661" i="2"/>
  <c r="BK658" i="2"/>
  <c r="J658" i="2"/>
  <c r="BK654" i="2"/>
  <c r="J654" i="2"/>
  <c r="J650" i="2"/>
  <c r="J639" i="2"/>
  <c r="BK628" i="2"/>
  <c r="BK613" i="2"/>
  <c r="BK608" i="2"/>
  <c r="BK607" i="2"/>
  <c r="J602" i="2"/>
  <c r="BK593" i="2"/>
  <c r="J587" i="2"/>
  <c r="J584" i="2"/>
  <c r="J576" i="2"/>
  <c r="BK567" i="2"/>
  <c r="BK564" i="2"/>
  <c r="BK561" i="2"/>
  <c r="BK558" i="2"/>
  <c r="J556" i="2"/>
  <c r="J553" i="2"/>
  <c r="BK549" i="2"/>
  <c r="BK541" i="2"/>
  <c r="BK530" i="2"/>
  <c r="J528" i="2"/>
  <c r="J519" i="2"/>
  <c r="J512" i="2"/>
  <c r="BK507" i="2"/>
  <c r="J504" i="2"/>
  <c r="J492" i="2"/>
  <c r="J480" i="2"/>
  <c r="J468" i="2"/>
  <c r="J455" i="2"/>
  <c r="J443" i="2"/>
  <c r="BK431" i="2"/>
  <c r="BK425" i="2"/>
  <c r="J406" i="2"/>
  <c r="J401" i="2"/>
  <c r="J388" i="2"/>
  <c r="J370" i="2"/>
  <c r="J359" i="2"/>
  <c r="BK348" i="2"/>
  <c r="BK342" i="2"/>
  <c r="BK330" i="2"/>
  <c r="BK324" i="2"/>
  <c r="BK308" i="2"/>
  <c r="J300" i="2"/>
  <c r="J289" i="2"/>
  <c r="BK277" i="2"/>
  <c r="J275" i="2"/>
  <c r="BK261" i="2"/>
  <c r="BK248" i="2"/>
  <c r="BK239" i="2"/>
  <c r="J232" i="2"/>
  <c r="J223" i="2"/>
  <c r="BK215" i="2"/>
  <c r="BK203" i="2"/>
  <c r="J196" i="2"/>
  <c r="BK187" i="2"/>
  <c r="BK175" i="2"/>
  <c r="BK162" i="2"/>
  <c r="BK151" i="2"/>
  <c r="BK163" i="3"/>
  <c r="BK141" i="3"/>
  <c r="BK249" i="3"/>
  <c r="BK240" i="3"/>
  <c r="BK230" i="3"/>
  <c r="J206" i="3"/>
  <c r="BK187" i="3"/>
  <c r="J163" i="3"/>
  <c r="BK138" i="3"/>
  <c r="J249" i="3"/>
  <c r="BK227" i="3"/>
  <c r="J203" i="3"/>
  <c r="BK179" i="3"/>
  <c r="J153" i="3"/>
  <c r="J144" i="3"/>
  <c r="BK183" i="3"/>
  <c r="BK153" i="3"/>
  <c r="BK131" i="3"/>
  <c r="J170" i="4"/>
  <c r="BK161" i="4"/>
  <c r="BK146" i="4"/>
  <c r="J134" i="4"/>
  <c r="J126" i="4"/>
  <c r="BK167" i="4"/>
  <c r="J155" i="4"/>
  <c r="J137" i="4"/>
  <c r="J123" i="4"/>
  <c r="J164" i="4"/>
  <c r="BK158" i="4"/>
  <c r="J140" i="4"/>
  <c r="BK223" i="5"/>
  <c r="BK212" i="5"/>
  <c r="BK208" i="5"/>
  <c r="BK194" i="5"/>
  <c r="J182" i="5"/>
  <c r="BK170" i="5"/>
  <c r="BK218" i="5"/>
  <c r="J202" i="5"/>
  <c r="J191" i="5"/>
  <c r="BK182" i="5"/>
  <c r="J170" i="5"/>
  <c r="J161" i="5"/>
  <c r="J148" i="5"/>
  <c r="BK138" i="5"/>
  <c r="BK216" i="5"/>
  <c r="BK199" i="5"/>
  <c r="J188" i="5"/>
  <c r="BK167" i="5"/>
  <c r="J152" i="5"/>
  <c r="J144" i="5"/>
  <c r="J155" i="5"/>
  <c r="BK141" i="5"/>
  <c r="BK129" i="5"/>
  <c r="J491" i="6"/>
  <c r="BK452" i="6"/>
  <c r="J436" i="6"/>
  <c r="J419" i="6"/>
  <c r="BK371" i="6"/>
  <c r="BK356" i="6"/>
  <c r="J332" i="6"/>
  <c r="BK315" i="6"/>
  <c r="J297" i="6"/>
  <c r="J271" i="6"/>
  <c r="BK257" i="6"/>
  <c r="J249" i="6"/>
  <c r="BK207" i="6"/>
  <c r="J186" i="6"/>
  <c r="J172" i="6"/>
  <c r="J158" i="6"/>
  <c r="BK148" i="6"/>
  <c r="J136" i="6"/>
  <c r="BK482" i="6"/>
  <c r="BK463" i="6"/>
  <c r="J443" i="6"/>
  <c r="J425" i="6"/>
  <c r="J386" i="6"/>
  <c r="J371" i="6"/>
  <c r="J479" i="6"/>
  <c r="BK460" i="6"/>
  <c r="BK419" i="6"/>
  <c r="BK413" i="6"/>
  <c r="J400" i="6"/>
  <c r="J367" i="6"/>
  <c r="J499" i="6"/>
  <c r="J472" i="6"/>
  <c r="BK457" i="6"/>
  <c r="BK436" i="6"/>
  <c r="BK427" i="6"/>
  <c r="BK411" i="6"/>
  <c r="BK388" i="6"/>
  <c r="BK380" i="6"/>
  <c r="J362" i="6"/>
  <c r="BK330" i="6"/>
  <c r="BK313" i="6"/>
  <c r="BK297" i="6"/>
  <c r="BK273" i="6"/>
  <c r="BK247" i="6"/>
  <c r="BK239" i="6"/>
  <c r="BK222" i="6"/>
  <c r="BK198" i="6"/>
  <c r="BK170" i="6"/>
  <c r="BK146" i="6"/>
  <c r="BK136" i="6"/>
  <c r="J347" i="6"/>
  <c r="J342" i="6"/>
  <c r="BK324" i="6"/>
  <c r="J310" i="6"/>
  <c r="BK281" i="6"/>
  <c r="J273" i="6"/>
  <c r="BK265" i="6"/>
  <c r="J255" i="6"/>
  <c r="BK242" i="6"/>
  <c r="J219" i="6"/>
  <c r="J184" i="6"/>
  <c r="BK168" i="6"/>
  <c r="BK152" i="6"/>
  <c r="J148" i="6"/>
  <c r="J356" i="6"/>
  <c r="BK347" i="6"/>
  <c r="J334" i="6"/>
  <c r="J324" i="6"/>
  <c r="BK305" i="6"/>
  <c r="J288" i="6"/>
  <c r="J275" i="6"/>
  <c r="BK267" i="6"/>
  <c r="J257" i="6"/>
  <c r="BK249" i="6"/>
  <c r="BK235" i="6"/>
  <c r="BK226" i="6"/>
  <c r="BK210" i="6"/>
  <c r="BK192" i="6"/>
  <c r="BK180" i="6"/>
  <c r="BK156" i="6"/>
  <c r="J268" i="7"/>
  <c r="BK257" i="7"/>
  <c r="J235" i="7"/>
  <c r="J226" i="7"/>
  <c r="J191" i="7"/>
  <c r="J178" i="7"/>
  <c r="J152" i="7"/>
  <c r="BK273" i="7"/>
  <c r="BK259" i="7"/>
  <c r="BK240" i="7"/>
  <c r="J222" i="7"/>
  <c r="BK201" i="7"/>
  <c r="BK178" i="7"/>
  <c r="J165" i="7"/>
  <c r="BK147" i="7"/>
  <c r="BK138" i="7"/>
  <c r="J273" i="7"/>
  <c r="BK242" i="7"/>
  <c r="BK204" i="7"/>
  <c r="BK194" i="7"/>
  <c r="BK184" i="7"/>
  <c r="BK145" i="7"/>
  <c r="BK133" i="7"/>
  <c r="J171" i="7"/>
  <c r="J157" i="7"/>
  <c r="J129" i="7"/>
  <c r="J191" i="8"/>
  <c r="J165" i="8"/>
  <c r="J150" i="8"/>
  <c r="J135" i="8"/>
  <c r="J193" i="8"/>
  <c r="BK175" i="8"/>
  <c r="J160" i="8"/>
  <c r="BK140" i="8"/>
  <c r="J130" i="8"/>
  <c r="BK181" i="8"/>
  <c r="J169" i="8"/>
  <c r="BK147" i="8"/>
  <c r="J124" i="8"/>
  <c r="J183" i="8"/>
  <c r="J147" i="8"/>
  <c r="J140" i="8"/>
  <c r="J155" i="9"/>
  <c r="J145" i="9"/>
  <c r="BK131" i="9"/>
  <c r="BK155" i="9"/>
  <c r="BK152" i="9"/>
  <c r="BK145" i="9"/>
  <c r="J140" i="9"/>
  <c r="BK135" i="9"/>
  <c r="BK126" i="9"/>
  <c r="J149" i="9"/>
  <c r="BK142" i="9"/>
  <c r="BK136" i="9"/>
  <c r="J130" i="9"/>
  <c r="J126" i="9"/>
  <c r="J246" i="10"/>
  <c r="BK192" i="10"/>
  <c r="J224" i="10"/>
  <c r="J198" i="10"/>
  <c r="BK175" i="10"/>
  <c r="BK602" i="2"/>
  <c r="BK587" i="2"/>
  <c r="BK578" i="2"/>
  <c r="BK570" i="2"/>
  <c r="J565" i="2"/>
  <c r="J562" i="2"/>
  <c r="J559" i="2"/>
  <c r="BK553" i="2"/>
  <c r="J552" i="2"/>
  <c r="J548" i="2"/>
  <c r="J536" i="2"/>
  <c r="BK521" i="2"/>
  <c r="J515" i="2"/>
  <c r="BK509" i="2"/>
  <c r="BK504" i="2"/>
  <c r="BK492" i="2"/>
  <c r="BK480" i="2"/>
  <c r="BK468" i="2"/>
  <c r="BK455" i="2"/>
  <c r="BK443" i="2"/>
  <c r="J431" i="2"/>
  <c r="J418" i="2"/>
  <c r="J411" i="2"/>
  <c r="BK401" i="2"/>
  <c r="J395" i="2"/>
  <c r="BK370" i="2"/>
  <c r="J365" i="2"/>
  <c r="J353" i="2"/>
  <c r="J343" i="2"/>
  <c r="BK335" i="2"/>
  <c r="J330" i="2"/>
  <c r="J312" i="2"/>
  <c r="BK295" i="2"/>
  <c r="BK285" i="2"/>
  <c r="J269" i="2"/>
  <c r="J261" i="2"/>
  <c r="J248" i="2"/>
  <c r="BK232" i="2"/>
  <c r="BK223" i="2"/>
  <c r="J215" i="2"/>
  <c r="J203" i="2"/>
  <c r="BK193" i="2"/>
  <c r="J187" i="2"/>
  <c r="J175" i="2"/>
  <c r="J162" i="2"/>
  <c r="J151" i="2"/>
  <c r="BK255" i="3"/>
  <c r="J252" i="3"/>
  <c r="J246" i="3"/>
  <c r="J243" i="3"/>
  <c r="BK237" i="3"/>
  <c r="J233" i="3"/>
  <c r="BK223" i="3"/>
  <c r="J217" i="3"/>
  <c r="J210" i="3"/>
  <c r="BK203" i="3"/>
  <c r="J193" i="3"/>
  <c r="J187" i="3"/>
  <c r="BK175" i="3"/>
  <c r="J156" i="3"/>
  <c r="BK144" i="3"/>
  <c r="BK252" i="3"/>
  <c r="BK233" i="3"/>
  <c r="BK213" i="3"/>
  <c r="J199" i="3"/>
  <c r="J190" i="3"/>
  <c r="J175" i="3"/>
  <c r="J159" i="3"/>
  <c r="BK243" i="3"/>
  <c r="J223" i="3"/>
  <c r="BK210" i="3"/>
  <c r="BK193" i="3"/>
  <c r="BK156" i="3"/>
  <c r="J150" i="3"/>
  <c r="J138" i="3"/>
  <c r="BK159" i="3"/>
  <c r="J141" i="3"/>
  <c r="BK173" i="4"/>
  <c r="BK164" i="4"/>
  <c r="BK152" i="4"/>
  <c r="BK137" i="4"/>
  <c r="BK129" i="4"/>
  <c r="BK123" i="4"/>
  <c r="J152" i="4"/>
  <c r="BK143" i="4"/>
  <c r="BK131" i="4"/>
  <c r="J161" i="4"/>
  <c r="J146" i="4"/>
  <c r="BK134" i="4"/>
  <c r="J225" i="5"/>
  <c r="J214" i="5"/>
  <c r="BK210" i="5"/>
  <c r="BK202" i="5"/>
  <c r="BK185" i="5"/>
  <c r="J173" i="5"/>
  <c r="BK161" i="5"/>
  <c r="J220" i="5"/>
  <c r="BK214" i="5"/>
  <c r="J199" i="5"/>
  <c r="BK188" i="5"/>
  <c r="BK176" i="5"/>
  <c r="J167" i="5"/>
  <c r="J158" i="5"/>
  <c r="BK228" i="5"/>
  <c r="J218" i="5"/>
  <c r="BK205" i="5"/>
  <c r="J194" i="5"/>
  <c r="J176" i="5"/>
  <c r="BK155" i="5"/>
  <c r="J146" i="5"/>
  <c r="J132" i="5"/>
  <c r="BK150" i="5"/>
  <c r="J138" i="5"/>
  <c r="BK496" i="6"/>
  <c r="J455" i="6"/>
  <c r="J427" i="6"/>
  <c r="BK400" i="6"/>
  <c r="J365" i="6"/>
  <c r="BK354" i="6"/>
  <c r="J329" i="6"/>
  <c r="J319" i="6"/>
  <c r="BK308" i="6"/>
  <c r="BK292" i="6"/>
  <c r="J269" i="6"/>
  <c r="BK260" i="6"/>
  <c r="BK245" i="6"/>
  <c r="BK201" i="6"/>
  <c r="BK174" i="6"/>
  <c r="BK166" i="6"/>
  <c r="BK154" i="6"/>
  <c r="J142" i="6"/>
  <c r="BK491" i="6"/>
  <c r="BK479" i="6"/>
  <c r="J457" i="6"/>
  <c r="J440" i="6"/>
  <c r="J413" i="6"/>
  <c r="J384" i="6"/>
  <c r="BK493" i="6"/>
  <c r="J463" i="6"/>
  <c r="BK421" i="6"/>
  <c r="J415" i="6"/>
  <c r="BK404" i="6"/>
  <c r="BK393" i="6"/>
  <c r="J505" i="6"/>
  <c r="J482" i="6"/>
  <c r="J466" i="6"/>
  <c r="J449" i="6"/>
  <c r="BK425" i="6"/>
  <c r="BK417" i="6"/>
  <c r="BK386" i="6"/>
  <c r="BK367" i="6"/>
  <c r="BK334" i="6"/>
  <c r="J303" i="6"/>
  <c r="J285" i="6"/>
  <c r="J265" i="6"/>
  <c r="J245" i="6"/>
  <c r="BK236" i="6"/>
  <c r="BK215" i="6"/>
  <c r="J201" i="6"/>
  <c r="J188" i="6"/>
  <c r="J168" i="6"/>
  <c r="J152" i="6"/>
  <c r="J138" i="6"/>
  <c r="J358" i="6"/>
  <c r="BK345" i="6"/>
  <c r="J327" i="6"/>
  <c r="J313" i="6"/>
  <c r="J299" i="6"/>
  <c r="BK277" i="6"/>
  <c r="J267" i="6"/>
  <c r="BK263" i="6"/>
  <c r="BK248" i="6"/>
  <c r="J217" i="6"/>
  <c r="BK182" i="6"/>
  <c r="BK172" i="6"/>
  <c r="BK160" i="6"/>
  <c r="BK138" i="6"/>
  <c r="BK349" i="6"/>
  <c r="J336" i="6"/>
  <c r="BK329" i="6"/>
  <c r="BK323" i="6"/>
  <c r="J292" i="6"/>
  <c r="BK283" i="6"/>
  <c r="BK271" i="6"/>
  <c r="J260" i="6"/>
  <c r="BK254" i="6"/>
  <c r="J248" i="6"/>
  <c r="J236" i="6"/>
  <c r="J224" i="6"/>
  <c r="J207" i="6"/>
  <c r="BK190" i="6"/>
  <c r="J178" i="6"/>
  <c r="J162" i="6"/>
  <c r="BK142" i="6"/>
  <c r="J276" i="7"/>
  <c r="BK265" i="7"/>
  <c r="BK237" i="7"/>
  <c r="BK207" i="7"/>
  <c r="J189" i="7"/>
  <c r="J162" i="7"/>
  <c r="BK150" i="7"/>
  <c r="BK279" i="7"/>
  <c r="BK268" i="7"/>
  <c r="BK245" i="7"/>
  <c r="J224" i="7"/>
  <c r="J207" i="7"/>
  <c r="BK196" i="7"/>
  <c r="J168" i="7"/>
  <c r="BK157" i="7"/>
  <c r="J140" i="7"/>
  <c r="BK129" i="7"/>
  <c r="BK250" i="7"/>
  <c r="J230" i="7"/>
  <c r="BK210" i="7"/>
  <c r="J186" i="7"/>
  <c r="BK171" i="7"/>
  <c r="J143" i="7"/>
  <c r="BK173" i="7"/>
  <c r="BK160" i="7"/>
  <c r="J138" i="7"/>
  <c r="BK193" i="8"/>
  <c r="J181" i="8"/>
  <c r="BK157" i="8"/>
  <c r="J142" i="8"/>
  <c r="BK128" i="8"/>
  <c r="BK188" i="8"/>
  <c r="BK167" i="8"/>
  <c r="J157" i="8"/>
  <c r="BK137" i="8"/>
  <c r="J196" i="8"/>
  <c r="J175" i="8"/>
  <c r="BK142" i="8"/>
  <c r="BK126" i="8"/>
  <c r="BK186" i="8"/>
  <c r="BK150" i="8"/>
  <c r="BK130" i="8"/>
  <c r="J147" i="9"/>
  <c r="BK137" i="9"/>
  <c r="J135" i="9"/>
  <c r="BK130" i="9"/>
  <c r="BK127" i="9"/>
  <c r="BK147" i="9"/>
  <c r="J141" i="9"/>
  <c r="J137" i="9"/>
  <c r="J131" i="9"/>
  <c r="J153" i="9"/>
  <c r="BK143" i="9"/>
  <c r="J139" i="9"/>
  <c r="J134" i="9"/>
  <c r="J128" i="9"/>
  <c r="BK237" i="10"/>
  <c r="J184" i="10"/>
  <c r="BK228" i="10"/>
  <c r="BK198" i="10"/>
  <c r="J182" i="10"/>
  <c r="J141" i="10"/>
  <c r="BK241" i="10"/>
  <c r="J209" i="10"/>
  <c r="BK182" i="10"/>
  <c r="J126" i="10"/>
  <c r="J599" i="2"/>
  <c r="BK584" i="2"/>
  <c r="J578" i="2"/>
  <c r="J570" i="2"/>
  <c r="J567" i="2"/>
  <c r="BK562" i="2"/>
  <c r="BK559" i="2"/>
  <c r="BK556" i="2"/>
  <c r="J555" i="2"/>
  <c r="BK552" i="2"/>
  <c r="BK548" i="2"/>
  <c r="BK536" i="2"/>
  <c r="BK528" i="2"/>
  <c r="BK519" i="2"/>
  <c r="BK512" i="2"/>
  <c r="J509" i="2"/>
  <c r="BK498" i="2"/>
  <c r="BK486" i="2"/>
  <c r="J474" i="2"/>
  <c r="BK461" i="2"/>
  <c r="J449" i="2"/>
  <c r="J437" i="2"/>
  <c r="J425" i="2"/>
  <c r="BK411" i="2"/>
  <c r="BK388" i="2"/>
  <c r="J376" i="2"/>
  <c r="BK365" i="2"/>
  <c r="BK353" i="2"/>
  <c r="J348" i="2"/>
  <c r="J342" i="2"/>
  <c r="J324" i="2"/>
  <c r="BK300" i="2"/>
  <c r="BK289" i="2"/>
  <c r="J277" i="2"/>
  <c r="BK269" i="2"/>
  <c r="J263" i="2"/>
  <c r="J255" i="2"/>
  <c r="J246" i="2"/>
  <c r="BK226" i="2"/>
  <c r="BK217" i="2"/>
  <c r="J209" i="2"/>
  <c r="J193" i="2"/>
  <c r="BK181" i="2"/>
  <c r="J169" i="2"/>
  <c r="J157" i="2"/>
  <c r="J208" i="5"/>
  <c r="BK191" i="5"/>
  <c r="BK158" i="5"/>
  <c r="BK148" i="5"/>
  <c r="J135" i="5"/>
  <c r="BK144" i="5"/>
  <c r="BK132" i="5"/>
  <c r="BK499" i="6"/>
  <c r="J469" i="6"/>
  <c r="J446" i="6"/>
  <c r="BK423" i="6"/>
  <c r="BK378" i="6"/>
  <c r="BK342" i="6"/>
  <c r="BK325" i="6"/>
  <c r="J317" i="6"/>
  <c r="BK299" i="6"/>
  <c r="J294" i="6"/>
  <c r="BK266" i="6"/>
  <c r="BK255" i="6"/>
  <c r="J226" i="6"/>
  <c r="J190" i="6"/>
  <c r="BK184" i="6"/>
  <c r="J170" i="6"/>
  <c r="J156" i="6"/>
  <c r="J146" i="6"/>
  <c r="J496" i="6"/>
  <c r="BK488" i="6"/>
  <c r="BK466" i="6"/>
  <c r="BK446" i="6"/>
  <c r="J433" i="6"/>
  <c r="J404" i="6"/>
  <c r="BK375" i="6"/>
  <c r="J485" i="6"/>
  <c r="BK443" i="6"/>
  <c r="J417" i="6"/>
  <c r="J411" i="6"/>
  <c r="BK396" i="6"/>
  <c r="BK505" i="6"/>
  <c r="J493" i="6"/>
  <c r="J475" i="6"/>
  <c r="J460" i="6"/>
  <c r="BK440" i="6"/>
  <c r="J423" i="6"/>
  <c r="J396" i="6"/>
  <c r="BK384" i="6"/>
  <c r="BK365" i="6"/>
  <c r="J345" i="6"/>
  <c r="BK321" i="6"/>
  <c r="BK301" i="6"/>
  <c r="J283" i="6"/>
  <c r="J242" i="6"/>
  <c r="BK228" i="6"/>
  <c r="BK217" i="6"/>
  <c r="J194" i="6"/>
  <c r="J182" i="6"/>
  <c r="J166" i="6"/>
  <c r="J144" i="6"/>
  <c r="J134" i="6"/>
  <c r="J352" i="6"/>
  <c r="BK336" i="6"/>
  <c r="BK317" i="6"/>
  <c r="J301" i="6"/>
  <c r="BK294" i="6"/>
  <c r="BK275" i="6"/>
  <c r="J266" i="6"/>
  <c r="J261" i="6"/>
  <c r="J254" i="6"/>
  <c r="J232" i="6"/>
  <c r="J213" i="6"/>
  <c r="J180" i="6"/>
  <c r="BK162" i="6"/>
  <c r="BK150" i="6"/>
  <c r="J360" i="6"/>
  <c r="BK352" i="6"/>
  <c r="BK338" i="6"/>
  <c r="J330" i="6"/>
  <c r="J325" i="6"/>
  <c r="BK303" i="6"/>
  <c r="BK285" i="6"/>
  <c r="J279" i="6"/>
  <c r="BK269" i="6"/>
  <c r="BK259" i="6"/>
  <c r="BK253" i="6"/>
  <c r="BK240" i="6"/>
  <c r="BK232" i="6"/>
  <c r="BK219" i="6"/>
  <c r="J198" i="6"/>
  <c r="BK186" i="6"/>
  <c r="BK164" i="6"/>
  <c r="J160" i="6"/>
  <c r="BK134" i="6"/>
  <c r="BK261" i="7"/>
  <c r="J242" i="7"/>
  <c r="BK228" i="7"/>
  <c r="J196" i="7"/>
  <c r="BK182" i="7"/>
  <c r="J160" i="7"/>
  <c r="J145" i="7"/>
  <c r="BK270" i="7"/>
  <c r="J255" i="7"/>
  <c r="J237" i="7"/>
  <c r="BK213" i="7"/>
  <c r="BK198" i="7"/>
  <c r="J173" i="7"/>
  <c r="BK162" i="7"/>
  <c r="BK143" i="7"/>
  <c r="BK276" i="7"/>
  <c r="J252" i="7"/>
  <c r="BK219" i="7"/>
  <c r="J201" i="7"/>
  <c r="BK191" i="7"/>
  <c r="J150" i="7"/>
  <c r="BK140" i="7"/>
  <c r="BK168" i="7"/>
  <c r="J147" i="7"/>
  <c r="J131" i="7"/>
  <c r="J172" i="8"/>
  <c r="J155" i="8"/>
  <c r="BK132" i="8"/>
  <c r="BK191" i="8"/>
  <c r="J178" i="8"/>
  <c r="BK162" i="8"/>
  <c r="J152" i="8"/>
  <c r="BK124" i="8"/>
  <c r="BK178" i="8"/>
  <c r="J167" i="8"/>
  <c r="J137" i="8"/>
  <c r="BK196" i="8"/>
  <c r="BK169" i="8"/>
  <c r="BK145" i="8"/>
  <c r="J128" i="8"/>
  <c r="J146" i="9"/>
  <c r="J133" i="9"/>
  <c r="BK128" i="9"/>
  <c r="BK153" i="9"/>
  <c r="BK149" i="9"/>
  <c r="J142" i="9"/>
  <c r="J136" i="9"/>
  <c r="BK129" i="9"/>
  <c r="J152" i="9"/>
  <c r="BK141" i="9"/>
  <c r="J138" i="9"/>
  <c r="J132" i="9"/>
  <c r="J127" i="9"/>
  <c r="J241" i="10"/>
  <c r="BK221" i="10"/>
  <c r="BK126" i="10"/>
  <c r="J250" i="10"/>
  <c r="BK224" i="10"/>
  <c r="BK184" i="10"/>
  <c r="J175" i="10"/>
  <c r="J131" i="10"/>
  <c r="J187" i="10"/>
  <c r="BK141" i="10"/>
  <c r="BK650" i="2"/>
  <c r="BK639" i="2"/>
  <c r="J628" i="2"/>
  <c r="J613" i="2"/>
  <c r="J608" i="2"/>
  <c r="J607" i="2"/>
  <c r="BK599" i="2"/>
  <c r="J593" i="2"/>
  <c r="BK576" i="2"/>
  <c r="BK565" i="2"/>
  <c r="J564" i="2"/>
  <c r="J561" i="2"/>
  <c r="J558" i="2"/>
  <c r="BK555" i="2"/>
  <c r="J549" i="2"/>
  <c r="J541" i="2"/>
  <c r="J530" i="2"/>
  <c r="J521" i="2"/>
  <c r="BK515" i="2"/>
  <c r="J507" i="2"/>
  <c r="J498" i="2"/>
  <c r="J486" i="2"/>
  <c r="BK474" i="2"/>
  <c r="J461" i="2"/>
  <c r="BK449" i="2"/>
  <c r="BK437" i="2"/>
  <c r="BK418" i="2"/>
  <c r="BK406" i="2"/>
  <c r="BK395" i="2"/>
  <c r="BK376" i="2"/>
  <c r="BK359" i="2"/>
  <c r="BK343" i="2"/>
  <c r="J335" i="2"/>
  <c r="BK312" i="2"/>
  <c r="J308" i="2"/>
  <c r="J295" i="2"/>
  <c r="J285" i="2"/>
  <c r="BK275" i="2"/>
  <c r="BK263" i="2"/>
  <c r="BK255" i="2"/>
  <c r="BK246" i="2"/>
  <c r="J239" i="2"/>
  <c r="J226" i="2"/>
  <c r="J217" i="2"/>
  <c r="BK209" i="2"/>
  <c r="BK196" i="2"/>
  <c r="J181" i="2"/>
  <c r="BK169" i="2"/>
  <c r="BK157" i="2"/>
  <c r="AS95" i="1"/>
  <c r="J240" i="3"/>
  <c r="J227" i="3"/>
  <c r="BK220" i="3"/>
  <c r="J213" i="3"/>
  <c r="BK206" i="3"/>
  <c r="BK199" i="3"/>
  <c r="BK190" i="3"/>
  <c r="J183" i="3"/>
  <c r="BK171" i="3"/>
  <c r="BK150" i="3"/>
  <c r="J255" i="3"/>
  <c r="BK246" i="3"/>
  <c r="J237" i="3"/>
  <c r="J220" i="3"/>
  <c r="BK196" i="3"/>
  <c r="J179" i="3"/>
  <c r="J171" i="3"/>
  <c r="J134" i="3"/>
  <c r="J230" i="3"/>
  <c r="BK217" i="3"/>
  <c r="J196" i="3"/>
  <c r="J167" i="3"/>
  <c r="BK147" i="3"/>
  <c r="BK134" i="3"/>
  <c r="BK167" i="3"/>
  <c r="J147" i="3"/>
  <c r="J131" i="3"/>
  <c r="J167" i="4"/>
  <c r="BK155" i="4"/>
  <c r="J143" i="4"/>
  <c r="J131" i="4"/>
  <c r="BK170" i="4"/>
  <c r="J158" i="4"/>
  <c r="J149" i="4"/>
  <c r="BK140" i="4"/>
  <c r="BK126" i="4"/>
  <c r="J173" i="4"/>
  <c r="BK149" i="4"/>
  <c r="J129" i="4"/>
  <c r="J228" i="5"/>
  <c r="BK220" i="5"/>
  <c r="J205" i="5"/>
  <c r="J179" i="5"/>
  <c r="J223" i="5"/>
  <c r="J216" i="5"/>
  <c r="J212" i="5"/>
  <c r="BK196" i="5"/>
  <c r="J185" i="5"/>
  <c r="BK173" i="5"/>
  <c r="BK164" i="5"/>
  <c r="BK152" i="5"/>
  <c r="BK225" i="5"/>
  <c r="J210" i="5"/>
  <c r="J196" i="5"/>
  <c r="BK179" i="5"/>
  <c r="J164" i="5"/>
  <c r="J150" i="5"/>
  <c r="J141" i="5"/>
  <c r="J129" i="5"/>
  <c r="BK146" i="5"/>
  <c r="BK135" i="5"/>
  <c r="BK502" i="6"/>
  <c r="BK485" i="6"/>
  <c r="BK449" i="6"/>
  <c r="BK430" i="6"/>
  <c r="BK415" i="6"/>
  <c r="J375" i="6"/>
  <c r="BK360" i="6"/>
  <c r="J340" i="6"/>
  <c r="J321" i="6"/>
  <c r="BK310" i="6"/>
  <c r="BK279" i="6"/>
  <c r="BK261" i="6"/>
  <c r="J253" i="6"/>
  <c r="J235" i="6"/>
  <c r="J192" i="6"/>
  <c r="BK178" i="6"/>
  <c r="J150" i="6"/>
  <c r="J140" i="6"/>
  <c r="BK475" i="6"/>
  <c r="BK455" i="6"/>
  <c r="BK407" i="6"/>
  <c r="J380" i="6"/>
  <c r="BK472" i="6"/>
  <c r="J430" i="6"/>
  <c r="J407" i="6"/>
  <c r="J388" i="6"/>
  <c r="J502" i="6"/>
  <c r="J488" i="6"/>
  <c r="BK469" i="6"/>
  <c r="J452" i="6"/>
  <c r="BK433" i="6"/>
  <c r="J421" i="6"/>
  <c r="J393" i="6"/>
  <c r="J378" i="6"/>
  <c r="BK358" i="6"/>
  <c r="J323" i="6"/>
  <c r="BK319" i="6"/>
  <c r="J277" i="6"/>
  <c r="J251" i="6"/>
  <c r="J240" i="6"/>
  <c r="BK224" i="6"/>
  <c r="BK213" i="6"/>
  <c r="J174" i="6"/>
  <c r="J154" i="6"/>
  <c r="BK140" i="6"/>
  <c r="BK362" i="6"/>
  <c r="J349" i="6"/>
  <c r="J338" i="6"/>
  <c r="J315" i="6"/>
  <c r="J305" i="6"/>
  <c r="BK288" i="6"/>
  <c r="J272" i="6"/>
  <c r="J259" i="6"/>
  <c r="J247" i="6"/>
  <c r="J222" i="6"/>
  <c r="J210" i="6"/>
  <c r="J176" i="6"/>
  <c r="J164" i="6"/>
  <c r="BK144" i="6"/>
  <c r="J354" i="6"/>
  <c r="BK340" i="6"/>
  <c r="BK332" i="6"/>
  <c r="BK327" i="6"/>
  <c r="J308" i="6"/>
  <c r="J281" i="6"/>
  <c r="BK272" i="6"/>
  <c r="J263" i="6"/>
  <c r="BK251" i="6"/>
  <c r="J239" i="6"/>
  <c r="J228" i="6"/>
  <c r="J215" i="6"/>
  <c r="BK194" i="6"/>
  <c r="BK188" i="6"/>
  <c r="BK176" i="6"/>
  <c r="BK158" i="6"/>
  <c r="J270" i="7"/>
  <c r="BK255" i="7"/>
  <c r="J232" i="7"/>
  <c r="BK224" i="7"/>
  <c r="BK165" i="7"/>
  <c r="BK155" i="7"/>
  <c r="J279" i="7"/>
  <c r="BK247" i="7"/>
  <c r="J228" i="7"/>
  <c r="J204" i="7"/>
  <c r="J176" i="7"/>
  <c r="BK152" i="7"/>
  <c r="BK131" i="7"/>
  <c r="J257" i="7"/>
  <c r="J240" i="7"/>
  <c r="J216" i="7"/>
  <c r="J198" i="7"/>
  <c r="BK189" i="7"/>
  <c r="J182" i="7"/>
  <c r="J265" i="7"/>
  <c r="J261" i="7"/>
  <c r="J259" i="7"/>
  <c r="BK252" i="7"/>
  <c r="J250" i="7"/>
  <c r="J247" i="7"/>
  <c r="J245" i="7"/>
  <c r="BK235" i="7"/>
  <c r="BK232" i="7"/>
  <c r="BK230" i="7"/>
  <c r="BK226" i="7"/>
  <c r="BK222" i="7"/>
  <c r="J219" i="7"/>
  <c r="BK216" i="7"/>
  <c r="J213" i="7"/>
  <c r="J210" i="7"/>
  <c r="J194" i="7"/>
  <c r="BK186" i="7"/>
  <c r="J184" i="7"/>
  <c r="BK176" i="7"/>
  <c r="J155" i="7"/>
  <c r="J133" i="7"/>
  <c r="J186" i="8"/>
  <c r="BK160" i="8"/>
  <c r="J145" i="8"/>
  <c r="J126" i="8"/>
  <c r="BK165" i="8"/>
  <c r="BK155" i="8"/>
  <c r="J132" i="8"/>
  <c r="BK183" i="8"/>
  <c r="BK172" i="8"/>
  <c r="BK152" i="8"/>
  <c r="BK135" i="8"/>
  <c r="J188" i="8"/>
  <c r="J162" i="8"/>
  <c r="BK151" i="9"/>
  <c r="BK138" i="9"/>
  <c r="BK134" i="9"/>
  <c r="J129" i="9"/>
  <c r="BK154" i="9"/>
  <c r="J151" i="9"/>
  <c r="J143" i="9"/>
  <c r="BK139" i="9"/>
  <c r="BK132" i="9"/>
  <c r="J154" i="9"/>
  <c r="BK146" i="9"/>
  <c r="BK140" i="9"/>
  <c r="BK133" i="9"/>
  <c r="BK250" i="10"/>
  <c r="J228" i="10"/>
  <c r="BK131" i="10"/>
  <c r="J237" i="10"/>
  <c r="BK209" i="10"/>
  <c r="BK187" i="10"/>
  <c r="BK148" i="10"/>
  <c r="BK246" i="10"/>
  <c r="J221" i="10"/>
  <c r="J192" i="10"/>
  <c r="J148" i="10"/>
  <c r="F36" i="2" l="1"/>
  <c r="R150" i="2"/>
  <c r="R168" i="2"/>
  <c r="P225" i="2"/>
  <c r="P167" i="2" s="1"/>
  <c r="BK238" i="2"/>
  <c r="J238" i="2" s="1"/>
  <c r="J104" i="2" s="1"/>
  <c r="R323" i="2"/>
  <c r="R310" i="2" s="1"/>
  <c r="R334" i="2"/>
  <c r="P503" i="2"/>
  <c r="R518" i="2"/>
  <c r="R551" i="2"/>
  <c r="R569" i="2"/>
  <c r="P653" i="2"/>
  <c r="BK663" i="2"/>
  <c r="J663" i="2" s="1"/>
  <c r="J116" i="2" s="1"/>
  <c r="BK703" i="2"/>
  <c r="J703" i="2"/>
  <c r="J118" i="2"/>
  <c r="R745" i="2"/>
  <c r="R788" i="2"/>
  <c r="T882" i="2"/>
  <c r="T920" i="2"/>
  <c r="R940" i="2"/>
  <c r="T945" i="2"/>
  <c r="R130" i="3"/>
  <c r="R137" i="3"/>
  <c r="R158" i="3"/>
  <c r="BK192" i="3"/>
  <c r="J192" i="3"/>
  <c r="J103" i="3" s="1"/>
  <c r="BK219" i="3"/>
  <c r="J219" i="3" s="1"/>
  <c r="J104" i="3" s="1"/>
  <c r="BK236" i="3"/>
  <c r="J236" i="3" s="1"/>
  <c r="J106" i="3" s="1"/>
  <c r="P122" i="4"/>
  <c r="P121" i="4" s="1"/>
  <c r="AU98" i="1" s="1"/>
  <c r="BK128" i="5"/>
  <c r="J128" i="5"/>
  <c r="J100" i="5"/>
  <c r="BK154" i="5"/>
  <c r="J154" i="5"/>
  <c r="J101" i="5"/>
  <c r="BK204" i="5"/>
  <c r="J204" i="5"/>
  <c r="J102" i="5" s="1"/>
  <c r="BK222" i="5"/>
  <c r="J222" i="5"/>
  <c r="J103" i="5" s="1"/>
  <c r="P133" i="6"/>
  <c r="BK221" i="6"/>
  <c r="J221" i="6" s="1"/>
  <c r="J101" i="6" s="1"/>
  <c r="BK231" i="6"/>
  <c r="J231" i="6"/>
  <c r="J102" i="6"/>
  <c r="BK244" i="6"/>
  <c r="J244" i="6"/>
  <c r="J103" i="6"/>
  <c r="P287" i="6"/>
  <c r="P344" i="6"/>
  <c r="BK410" i="6"/>
  <c r="J410" i="6"/>
  <c r="J106" i="6"/>
  <c r="BK439" i="6"/>
  <c r="J439" i="6"/>
  <c r="J107" i="6"/>
  <c r="BK478" i="6"/>
  <c r="J478" i="6"/>
  <c r="J108" i="6" s="1"/>
  <c r="BK495" i="6"/>
  <c r="J495" i="6"/>
  <c r="J109" i="6" s="1"/>
  <c r="BK150" i="2"/>
  <c r="J150" i="2"/>
  <c r="J100" i="2" s="1"/>
  <c r="T168" i="2"/>
  <c r="T225" i="2"/>
  <c r="P238" i="2"/>
  <c r="P323" i="2"/>
  <c r="P310" i="2" s="1"/>
  <c r="BK334" i="2"/>
  <c r="BK503" i="2"/>
  <c r="J503" i="2" s="1"/>
  <c r="J109" i="2" s="1"/>
  <c r="BK518" i="2"/>
  <c r="J518" i="2"/>
  <c r="J111" i="2"/>
  <c r="BK551" i="2"/>
  <c r="J551" i="2"/>
  <c r="J112" i="2"/>
  <c r="T569" i="2"/>
  <c r="R653" i="2"/>
  <c r="R663" i="2"/>
  <c r="R660" i="2"/>
  <c r="R703" i="2"/>
  <c r="R700" i="2" s="1"/>
  <c r="BK745" i="2"/>
  <c r="BK700" i="2" s="1"/>
  <c r="J700" i="2" s="1"/>
  <c r="J117" i="2" s="1"/>
  <c r="J745" i="2"/>
  <c r="J119" i="2" s="1"/>
  <c r="T788" i="2"/>
  <c r="BK882" i="2"/>
  <c r="J882" i="2"/>
  <c r="J122" i="2"/>
  <c r="BK920" i="2"/>
  <c r="J920" i="2"/>
  <c r="J123" i="2"/>
  <c r="T940" i="2"/>
  <c r="T939" i="2"/>
  <c r="R945" i="2"/>
  <c r="BK130" i="3"/>
  <c r="J130" i="3"/>
  <c r="J100" i="3" s="1"/>
  <c r="T137" i="3"/>
  <c r="T158" i="3"/>
  <c r="T192" i="3"/>
  <c r="T219" i="3"/>
  <c r="P236" i="3"/>
  <c r="R122" i="4"/>
  <c r="R121" i="4"/>
  <c r="T128" i="5"/>
  <c r="T154" i="5"/>
  <c r="T204" i="5"/>
  <c r="T222" i="5"/>
  <c r="R133" i="6"/>
  <c r="T221" i="6"/>
  <c r="R231" i="6"/>
  <c r="R244" i="6"/>
  <c r="T287" i="6"/>
  <c r="BK344" i="6"/>
  <c r="J344" i="6"/>
  <c r="J105" i="6" s="1"/>
  <c r="R410" i="6"/>
  <c r="T439" i="6"/>
  <c r="T478" i="6"/>
  <c r="T495" i="6"/>
  <c r="T150" i="2"/>
  <c r="BK168" i="2"/>
  <c r="BK167" i="2" s="1"/>
  <c r="J167" i="2" s="1"/>
  <c r="J101" i="2" s="1"/>
  <c r="J168" i="2"/>
  <c r="J102" i="2" s="1"/>
  <c r="BK225" i="2"/>
  <c r="J225" i="2" s="1"/>
  <c r="J103" i="2" s="1"/>
  <c r="T238" i="2"/>
  <c r="BK323" i="2"/>
  <c r="J323" i="2"/>
  <c r="J107" i="2"/>
  <c r="T334" i="2"/>
  <c r="R503" i="2"/>
  <c r="T518" i="2"/>
  <c r="T551" i="2"/>
  <c r="BK569" i="2"/>
  <c r="J569" i="2" s="1"/>
  <c r="J113" i="2" s="1"/>
  <c r="T653" i="2"/>
  <c r="T663" i="2"/>
  <c r="T660" i="2"/>
  <c r="P703" i="2"/>
  <c r="P700" i="2"/>
  <c r="T745" i="2"/>
  <c r="T700" i="2" s="1"/>
  <c r="P788" i="2"/>
  <c r="P882" i="2"/>
  <c r="P920" i="2"/>
  <c r="P940" i="2"/>
  <c r="BK945" i="2"/>
  <c r="J945" i="2" s="1"/>
  <c r="J126" i="2" s="1"/>
  <c r="T130" i="3"/>
  <c r="P137" i="3"/>
  <c r="P158" i="3"/>
  <c r="P192" i="3"/>
  <c r="P219" i="3"/>
  <c r="T236" i="3"/>
  <c r="T122" i="4"/>
  <c r="T121" i="4"/>
  <c r="P128" i="5"/>
  <c r="R154" i="5"/>
  <c r="P204" i="5"/>
  <c r="P222" i="5"/>
  <c r="T133" i="6"/>
  <c r="R221" i="6"/>
  <c r="P231" i="6"/>
  <c r="T244" i="6"/>
  <c r="R287" i="6"/>
  <c r="T344" i="6"/>
  <c r="P410" i="6"/>
  <c r="R439" i="6"/>
  <c r="P478" i="6"/>
  <c r="R495" i="6"/>
  <c r="P128" i="7"/>
  <c r="P137" i="7"/>
  <c r="P181" i="7"/>
  <c r="P234" i="7"/>
  <c r="R267" i="7"/>
  <c r="BK123" i="8"/>
  <c r="J123" i="8" s="1"/>
  <c r="J99" i="8" s="1"/>
  <c r="T180" i="8"/>
  <c r="T128" i="7"/>
  <c r="R137" i="7"/>
  <c r="BK181" i="7"/>
  <c r="J181" i="7"/>
  <c r="J102" i="7" s="1"/>
  <c r="BK234" i="7"/>
  <c r="J234" i="7"/>
  <c r="J103" i="7" s="1"/>
  <c r="T267" i="7"/>
  <c r="T123" i="8"/>
  <c r="T122" i="8"/>
  <c r="P180" i="8"/>
  <c r="P125" i="9"/>
  <c r="BK144" i="9"/>
  <c r="J144" i="9"/>
  <c r="J100" i="9" s="1"/>
  <c r="R144" i="9"/>
  <c r="T150" i="9"/>
  <c r="R147" i="10"/>
  <c r="P191" i="10"/>
  <c r="P124" i="10" s="1"/>
  <c r="P123" i="10" s="1"/>
  <c r="AU104" i="1" s="1"/>
  <c r="BK236" i="10"/>
  <c r="J236" i="10" s="1"/>
  <c r="J103" i="10" s="1"/>
  <c r="R236" i="10"/>
  <c r="BK128" i="7"/>
  <c r="J128" i="7"/>
  <c r="J99" i="7" s="1"/>
  <c r="T137" i="7"/>
  <c r="R181" i="7"/>
  <c r="R234" i="7"/>
  <c r="BK267" i="7"/>
  <c r="J267" i="7" s="1"/>
  <c r="J105" i="7" s="1"/>
  <c r="P123" i="8"/>
  <c r="P122" i="8" s="1"/>
  <c r="AU102" i="1" s="1"/>
  <c r="R180" i="8"/>
  <c r="R122" i="8" s="1"/>
  <c r="R125" i="9"/>
  <c r="P144" i="9"/>
  <c r="BK150" i="9"/>
  <c r="J150" i="9"/>
  <c r="J102" i="9" s="1"/>
  <c r="R150" i="9"/>
  <c r="R124" i="9" s="1"/>
  <c r="BK147" i="10"/>
  <c r="J147" i="10" s="1"/>
  <c r="J100" i="10" s="1"/>
  <c r="T147" i="10"/>
  <c r="T191" i="10"/>
  <c r="T236" i="10"/>
  <c r="T124" i="10" s="1"/>
  <c r="T123" i="10" s="1"/>
  <c r="P150" i="2"/>
  <c r="P168" i="2"/>
  <c r="R225" i="2"/>
  <c r="R238" i="2"/>
  <c r="T323" i="2"/>
  <c r="T310" i="2" s="1"/>
  <c r="P334" i="2"/>
  <c r="T503" i="2"/>
  <c r="P518" i="2"/>
  <c r="P551" i="2"/>
  <c r="P569" i="2"/>
  <c r="BK653" i="2"/>
  <c r="J653" i="2"/>
  <c r="J114" i="2" s="1"/>
  <c r="P663" i="2"/>
  <c r="P660" i="2"/>
  <c r="T703" i="2"/>
  <c r="P745" i="2"/>
  <c r="BK788" i="2"/>
  <c r="J788" i="2"/>
  <c r="J121" i="2" s="1"/>
  <c r="R882" i="2"/>
  <c r="R920" i="2"/>
  <c r="BK940" i="2"/>
  <c r="J940" i="2"/>
  <c r="J125" i="2"/>
  <c r="P945" i="2"/>
  <c r="P130" i="3"/>
  <c r="P129" i="3" s="1"/>
  <c r="P128" i="3" s="1"/>
  <c r="AU97" i="1" s="1"/>
  <c r="BK137" i="3"/>
  <c r="J137" i="3"/>
  <c r="J101" i="3"/>
  <c r="BK158" i="3"/>
  <c r="J158" i="3"/>
  <c r="J102" i="3" s="1"/>
  <c r="R192" i="3"/>
  <c r="R219" i="3"/>
  <c r="R236" i="3"/>
  <c r="BK122" i="4"/>
  <c r="J122" i="4" s="1"/>
  <c r="J99" i="4" s="1"/>
  <c r="R128" i="5"/>
  <c r="P154" i="5"/>
  <c r="R204" i="5"/>
  <c r="R222" i="5"/>
  <c r="BK133" i="6"/>
  <c r="J133" i="6"/>
  <c r="J100" i="6" s="1"/>
  <c r="P221" i="6"/>
  <c r="T231" i="6"/>
  <c r="P244" i="6"/>
  <c r="BK287" i="6"/>
  <c r="J287" i="6"/>
  <c r="J104" i="6" s="1"/>
  <c r="R344" i="6"/>
  <c r="T410" i="6"/>
  <c r="P439" i="6"/>
  <c r="R478" i="6"/>
  <c r="P495" i="6"/>
  <c r="R128" i="7"/>
  <c r="BK137" i="7"/>
  <c r="J137" i="7" s="1"/>
  <c r="J101" i="7" s="1"/>
  <c r="T181" i="7"/>
  <c r="T234" i="7"/>
  <c r="P267" i="7"/>
  <c r="R123" i="8"/>
  <c r="BK180" i="8"/>
  <c r="J180" i="8" s="1"/>
  <c r="J100" i="8" s="1"/>
  <c r="BK125" i="9"/>
  <c r="J125" i="9"/>
  <c r="J99" i="9"/>
  <c r="T125" i="9"/>
  <c r="T144" i="9"/>
  <c r="P150" i="9"/>
  <c r="P147" i="10"/>
  <c r="BK191" i="10"/>
  <c r="J191" i="10" s="1"/>
  <c r="J101" i="10" s="1"/>
  <c r="R191" i="10"/>
  <c r="R124" i="10" s="1"/>
  <c r="R123" i="10" s="1"/>
  <c r="P236" i="10"/>
  <c r="BK232" i="3"/>
  <c r="J232" i="3" s="1"/>
  <c r="J105" i="3" s="1"/>
  <c r="BK227" i="5"/>
  <c r="J227" i="5" s="1"/>
  <c r="J104" i="5" s="1"/>
  <c r="BK782" i="2"/>
  <c r="J782" i="2" s="1"/>
  <c r="J120" i="2" s="1"/>
  <c r="BK264" i="7"/>
  <c r="J264" i="7"/>
  <c r="J104" i="7"/>
  <c r="BK148" i="9"/>
  <c r="J148" i="9"/>
  <c r="J101" i="9"/>
  <c r="BK227" i="10"/>
  <c r="J227" i="10"/>
  <c r="J102" i="10" s="1"/>
  <c r="BK125" i="10"/>
  <c r="J125" i="10"/>
  <c r="J98" i="10" s="1"/>
  <c r="BK311" i="2"/>
  <c r="J311" i="2"/>
  <c r="J106" i="2" s="1"/>
  <c r="BK140" i="10"/>
  <c r="J140" i="10" s="1"/>
  <c r="J99" i="10" s="1"/>
  <c r="E85" i="10"/>
  <c r="F91" i="10"/>
  <c r="F92" i="10"/>
  <c r="J117" i="10"/>
  <c r="BE131" i="10"/>
  <c r="BE148" i="10"/>
  <c r="BE187" i="10"/>
  <c r="J91" i="10"/>
  <c r="BE126" i="10"/>
  <c r="BE141" i="10"/>
  <c r="BE175" i="10"/>
  <c r="BE182" i="10"/>
  <c r="BE184" i="10"/>
  <c r="BE192" i="10"/>
  <c r="BE198" i="10"/>
  <c r="BE221" i="10"/>
  <c r="BE224" i="10"/>
  <c r="BE237" i="10"/>
  <c r="BE246" i="10"/>
  <c r="BE250" i="10"/>
  <c r="BE209" i="10"/>
  <c r="BE228" i="10"/>
  <c r="BE241" i="10"/>
  <c r="E85" i="9"/>
  <c r="F94" i="9"/>
  <c r="J118" i="9"/>
  <c r="BE132" i="9"/>
  <c r="BE135" i="9"/>
  <c r="BE142" i="9"/>
  <c r="BE145" i="9"/>
  <c r="BE149" i="9"/>
  <c r="BE131" i="9"/>
  <c r="BE134" i="9"/>
  <c r="BE138" i="9"/>
  <c r="BE139" i="9"/>
  <c r="BE141" i="9"/>
  <c r="BE146" i="9"/>
  <c r="BE147" i="9"/>
  <c r="BE151" i="9"/>
  <c r="BE152" i="9"/>
  <c r="BE153" i="9"/>
  <c r="BE155" i="9"/>
  <c r="BE126" i="9"/>
  <c r="BE127" i="9"/>
  <c r="BE128" i="9"/>
  <c r="BE129" i="9"/>
  <c r="BE130" i="9"/>
  <c r="BE133" i="9"/>
  <c r="BE136" i="9"/>
  <c r="BE137" i="9"/>
  <c r="BE140" i="9"/>
  <c r="BE143" i="9"/>
  <c r="BE154" i="9"/>
  <c r="J91" i="8"/>
  <c r="F119" i="8"/>
  <c r="BE124" i="8"/>
  <c r="BE135" i="8"/>
  <c r="BE140" i="8"/>
  <c r="BE155" i="8"/>
  <c r="BE157" i="8"/>
  <c r="BE160" i="8"/>
  <c r="BE162" i="8"/>
  <c r="BE178" i="8"/>
  <c r="E85" i="8"/>
  <c r="BE130" i="8"/>
  <c r="BE142" i="8"/>
  <c r="BE147" i="8"/>
  <c r="BE165" i="8"/>
  <c r="BE188" i="8"/>
  <c r="BE191" i="8"/>
  <c r="BE126" i="8"/>
  <c r="BE128" i="8"/>
  <c r="BE132" i="8"/>
  <c r="BE145" i="8"/>
  <c r="BE169" i="8"/>
  <c r="BE172" i="8"/>
  <c r="BE181" i="8"/>
  <c r="BE186" i="8"/>
  <c r="BE137" i="8"/>
  <c r="BE150" i="8"/>
  <c r="BE152" i="8"/>
  <c r="BE167" i="8"/>
  <c r="BE175" i="8"/>
  <c r="BE183" i="8"/>
  <c r="BE193" i="8"/>
  <c r="BE196" i="8"/>
  <c r="BE140" i="7"/>
  <c r="BE147" i="7"/>
  <c r="BE150" i="7"/>
  <c r="BE152" i="7"/>
  <c r="BE178" i="7"/>
  <c r="BE184" i="7"/>
  <c r="BE196" i="7"/>
  <c r="BE204" i="7"/>
  <c r="BE237" i="7"/>
  <c r="BE240" i="7"/>
  <c r="BE255" i="7"/>
  <c r="BE268" i="7"/>
  <c r="BE270" i="7"/>
  <c r="E85" i="7"/>
  <c r="BE131" i="7"/>
  <c r="BE145" i="7"/>
  <c r="BE157" i="7"/>
  <c r="BE160" i="7"/>
  <c r="BE162" i="7"/>
  <c r="BE173" i="7"/>
  <c r="BE176" i="7"/>
  <c r="BE201" i="7"/>
  <c r="BE207" i="7"/>
  <c r="BE222" i="7"/>
  <c r="BE224" i="7"/>
  <c r="BE226" i="7"/>
  <c r="BE228" i="7"/>
  <c r="BE235" i="7"/>
  <c r="BE245" i="7"/>
  <c r="BE261" i="7"/>
  <c r="BE265" i="7"/>
  <c r="F94" i="7"/>
  <c r="J121" i="7"/>
  <c r="BE133" i="7"/>
  <c r="BE143" i="7"/>
  <c r="BE155" i="7"/>
  <c r="BE165" i="7"/>
  <c r="BE186" i="7"/>
  <c r="BE189" i="7"/>
  <c r="BE191" i="7"/>
  <c r="BE194" i="7"/>
  <c r="BE213" i="7"/>
  <c r="BE216" i="7"/>
  <c r="BE230" i="7"/>
  <c r="BE232" i="7"/>
  <c r="BE250" i="7"/>
  <c r="BE257" i="7"/>
  <c r="BE273" i="7"/>
  <c r="BE276" i="7"/>
  <c r="BE279" i="7"/>
  <c r="BE129" i="7"/>
  <c r="BE138" i="7"/>
  <c r="BE168" i="7"/>
  <c r="BE171" i="7"/>
  <c r="BE182" i="7"/>
  <c r="BE198" i="7"/>
  <c r="BE210" i="7"/>
  <c r="BE219" i="7"/>
  <c r="BE242" i="7"/>
  <c r="BE247" i="7"/>
  <c r="BE252" i="7"/>
  <c r="BE259" i="7"/>
  <c r="J91" i="6"/>
  <c r="BE134" i="6"/>
  <c r="BE136" i="6"/>
  <c r="BE138" i="6"/>
  <c r="BE144" i="6"/>
  <c r="BE146" i="6"/>
  <c r="BE150" i="6"/>
  <c r="BE152" i="6"/>
  <c r="BE166" i="6"/>
  <c r="BE170" i="6"/>
  <c r="BE172" i="6"/>
  <c r="BE198" i="6"/>
  <c r="BE219" i="6"/>
  <c r="BE242" i="6"/>
  <c r="BE245" i="6"/>
  <c r="BE261" i="6"/>
  <c r="BE299" i="6"/>
  <c r="BE310" i="6"/>
  <c r="BE315" i="6"/>
  <c r="BE317" i="6"/>
  <c r="BE319" i="6"/>
  <c r="BE342" i="6"/>
  <c r="BE356" i="6"/>
  <c r="BE358" i="6"/>
  <c r="F94" i="6"/>
  <c r="BE140" i="6"/>
  <c r="BE154" i="6"/>
  <c r="BE164" i="6"/>
  <c r="BE182" i="6"/>
  <c r="BE186" i="6"/>
  <c r="BE188" i="6"/>
  <c r="BE194" i="6"/>
  <c r="BE207" i="6"/>
  <c r="BE224" i="6"/>
  <c r="BE226" i="6"/>
  <c r="BE235" i="6"/>
  <c r="BE236" i="6"/>
  <c r="BE239" i="6"/>
  <c r="BE240" i="6"/>
  <c r="BE248" i="6"/>
  <c r="BE251" i="6"/>
  <c r="BE265" i="6"/>
  <c r="BE283" i="6"/>
  <c r="BE292" i="6"/>
  <c r="BE297" i="6"/>
  <c r="BE305" i="6"/>
  <c r="BE321" i="6"/>
  <c r="BE327" i="6"/>
  <c r="BE330" i="6"/>
  <c r="BE332" i="6"/>
  <c r="BE338" i="6"/>
  <c r="BE360" i="6"/>
  <c r="BE142" i="6"/>
  <c r="BE148" i="6"/>
  <c r="BE156" i="6"/>
  <c r="BE158" i="6"/>
  <c r="BE174" i="6"/>
  <c r="BE178" i="6"/>
  <c r="BE184" i="6"/>
  <c r="BE190" i="6"/>
  <c r="BE192" i="6"/>
  <c r="BE201" i="6"/>
  <c r="BE217" i="6"/>
  <c r="BE232" i="6"/>
  <c r="BE249" i="6"/>
  <c r="BE253" i="6"/>
  <c r="BE254" i="6"/>
  <c r="BE255" i="6"/>
  <c r="BE257" i="6"/>
  <c r="BE259" i="6"/>
  <c r="BE260" i="6"/>
  <c r="BE266" i="6"/>
  <c r="BE267" i="6"/>
  <c r="BE269" i="6"/>
  <c r="BE271" i="6"/>
  <c r="BE277" i="6"/>
  <c r="BE279" i="6"/>
  <c r="BE288" i="6"/>
  <c r="BE294" i="6"/>
  <c r="BE308" i="6"/>
  <c r="BE324" i="6"/>
  <c r="BE325" i="6"/>
  <c r="BE340" i="6"/>
  <c r="BE349" i="6"/>
  <c r="BE354" i="6"/>
  <c r="BE371" i="6"/>
  <c r="BE400" i="6"/>
  <c r="BE404" i="6"/>
  <c r="BE411" i="6"/>
  <c r="BE413" i="6"/>
  <c r="BE419" i="6"/>
  <c r="BE427" i="6"/>
  <c r="BE443" i="6"/>
  <c r="BE452" i="6"/>
  <c r="BE460" i="6"/>
  <c r="BE463" i="6"/>
  <c r="BE475" i="6"/>
  <c r="BE482" i="6"/>
  <c r="BE491" i="6"/>
  <c r="BE496" i="6"/>
  <c r="BE499" i="6"/>
  <c r="BE502" i="6"/>
  <c r="BE505" i="6"/>
  <c r="BE367" i="6"/>
  <c r="BE375" i="6"/>
  <c r="BE378" i="6"/>
  <c r="BE380" i="6"/>
  <c r="BE421" i="6"/>
  <c r="BE425" i="6"/>
  <c r="BE430" i="6"/>
  <c r="BE433" i="6"/>
  <c r="BE446" i="6"/>
  <c r="BE449" i="6"/>
  <c r="BE485" i="6"/>
  <c r="BE488" i="6"/>
  <c r="BE393" i="6"/>
  <c r="BE415" i="6"/>
  <c r="BE417" i="6"/>
  <c r="BE423" i="6"/>
  <c r="BE436" i="6"/>
  <c r="BE469" i="6"/>
  <c r="BE493" i="6"/>
  <c r="E85" i="6"/>
  <c r="BE160" i="6"/>
  <c r="BE162" i="6"/>
  <c r="BE168" i="6"/>
  <c r="BE176" i="6"/>
  <c r="BE180" i="6"/>
  <c r="BE210" i="6"/>
  <c r="BE213" i="6"/>
  <c r="BE215" i="6"/>
  <c r="BE222" i="6"/>
  <c r="BE228" i="6"/>
  <c r="BE247" i="6"/>
  <c r="BE263" i="6"/>
  <c r="BE272" i="6"/>
  <c r="BE273" i="6"/>
  <c r="BE275" i="6"/>
  <c r="BE281" i="6"/>
  <c r="BE285" i="6"/>
  <c r="BE301" i="6"/>
  <c r="BE303" i="6"/>
  <c r="BE313" i="6"/>
  <c r="BE323" i="6"/>
  <c r="BE329" i="6"/>
  <c r="BE334" i="6"/>
  <c r="BE336" i="6"/>
  <c r="BE345" i="6"/>
  <c r="BE347" i="6"/>
  <c r="BE352" i="6"/>
  <c r="BE362" i="6"/>
  <c r="BE365" i="6"/>
  <c r="BE384" i="6"/>
  <c r="BE386" i="6"/>
  <c r="BE388" i="6"/>
  <c r="BE396" i="6"/>
  <c r="BE407" i="6"/>
  <c r="BE440" i="6"/>
  <c r="BE455" i="6"/>
  <c r="BE457" i="6"/>
  <c r="BE466" i="6"/>
  <c r="BE472" i="6"/>
  <c r="BE479" i="6"/>
  <c r="F94" i="5"/>
  <c r="J91" i="5"/>
  <c r="BE132" i="5"/>
  <c r="BE138" i="5"/>
  <c r="BE144" i="5"/>
  <c r="BE148" i="5"/>
  <c r="E85" i="5"/>
  <c r="BE135" i="5"/>
  <c r="BE141" i="5"/>
  <c r="BE146" i="5"/>
  <c r="BE152" i="5"/>
  <c r="BE155" i="5"/>
  <c r="BE158" i="5"/>
  <c r="BE161" i="5"/>
  <c r="BE164" i="5"/>
  <c r="BE176" i="5"/>
  <c r="BE188" i="5"/>
  <c r="BE194" i="5"/>
  <c r="BE196" i="5"/>
  <c r="BE205" i="5"/>
  <c r="BE212" i="5"/>
  <c r="BE214" i="5"/>
  <c r="BE223" i="5"/>
  <c r="BE129" i="5"/>
  <c r="BE150" i="5"/>
  <c r="BE173" i="5"/>
  <c r="BE179" i="5"/>
  <c r="BE185" i="5"/>
  <c r="BE210" i="5"/>
  <c r="BE216" i="5"/>
  <c r="BE220" i="5"/>
  <c r="BE167" i="5"/>
  <c r="BE170" i="5"/>
  <c r="BE182" i="5"/>
  <c r="BE191" i="5"/>
  <c r="BE199" i="5"/>
  <c r="BE202" i="5"/>
  <c r="BE208" i="5"/>
  <c r="BE218" i="5"/>
  <c r="BE225" i="5"/>
  <c r="BE228" i="5"/>
  <c r="J91" i="4"/>
  <c r="F94" i="4"/>
  <c r="E109" i="4"/>
  <c r="BE129" i="4"/>
  <c r="BE131" i="4"/>
  <c r="BE134" i="4"/>
  <c r="BE137" i="4"/>
  <c r="BE140" i="4"/>
  <c r="BE143" i="4"/>
  <c r="BE146" i="4"/>
  <c r="BE167" i="4"/>
  <c r="BE152" i="4"/>
  <c r="BE161" i="4"/>
  <c r="BE164" i="4"/>
  <c r="BE170" i="4"/>
  <c r="BE173" i="4"/>
  <c r="BE123" i="4"/>
  <c r="BE126" i="4"/>
  <c r="BE149" i="4"/>
  <c r="BE155" i="4"/>
  <c r="BE158" i="4"/>
  <c r="J334" i="2"/>
  <c r="J108" i="2"/>
  <c r="E85" i="3"/>
  <c r="F125" i="3"/>
  <c r="BE131" i="3"/>
  <c r="J91" i="3"/>
  <c r="BE138" i="3"/>
  <c r="BE147" i="3"/>
  <c r="BE171" i="3"/>
  <c r="BE179" i="3"/>
  <c r="BE150" i="3"/>
  <c r="BE159" i="3"/>
  <c r="BE163" i="3"/>
  <c r="BE175" i="3"/>
  <c r="BE183" i="3"/>
  <c r="BE190" i="3"/>
  <c r="BE210" i="3"/>
  <c r="BE213" i="3"/>
  <c r="BE223" i="3"/>
  <c r="BE240" i="3"/>
  <c r="BE252" i="3"/>
  <c r="BE141" i="3"/>
  <c r="BE144" i="3"/>
  <c r="BE153" i="3"/>
  <c r="BE167" i="3"/>
  <c r="BE193" i="3"/>
  <c r="BE199" i="3"/>
  <c r="BE203" i="3"/>
  <c r="BE217" i="3"/>
  <c r="BE227" i="3"/>
  <c r="BE237" i="3"/>
  <c r="BE243" i="3"/>
  <c r="BE246" i="3"/>
  <c r="BE255" i="3"/>
  <c r="BE134" i="3"/>
  <c r="BE156" i="3"/>
  <c r="BE187" i="3"/>
  <c r="BE196" i="3"/>
  <c r="BE206" i="3"/>
  <c r="BE220" i="3"/>
  <c r="BE230" i="3"/>
  <c r="BE233" i="3"/>
  <c r="BE249" i="3"/>
  <c r="BD96" i="1"/>
  <c r="BB96" i="1"/>
  <c r="BC96" i="1"/>
  <c r="E85" i="2"/>
  <c r="J91" i="2"/>
  <c r="F94" i="2"/>
  <c r="BE151" i="2"/>
  <c r="BE157" i="2"/>
  <c r="BE162" i="2"/>
  <c r="BE169" i="2"/>
  <c r="BE175" i="2"/>
  <c r="BE181" i="2"/>
  <c r="BE187" i="2"/>
  <c r="BE193" i="2"/>
  <c r="BE196" i="2"/>
  <c r="BE203" i="2"/>
  <c r="BE209" i="2"/>
  <c r="BE215" i="2"/>
  <c r="BE217" i="2"/>
  <c r="BE223" i="2"/>
  <c r="BE226" i="2"/>
  <c r="BE232" i="2"/>
  <c r="BE239" i="2"/>
  <c r="BE246" i="2"/>
  <c r="BE248" i="2"/>
  <c r="BE255" i="2"/>
  <c r="BE261" i="2"/>
  <c r="BE263" i="2"/>
  <c r="BE269" i="2"/>
  <c r="BE275" i="2"/>
  <c r="BE277" i="2"/>
  <c r="BE285" i="2"/>
  <c r="BE289" i="2"/>
  <c r="BE295" i="2"/>
  <c r="BE300" i="2"/>
  <c r="BE308" i="2"/>
  <c r="BE312" i="2"/>
  <c r="BE324" i="2"/>
  <c r="BE330" i="2"/>
  <c r="BE335" i="2"/>
  <c r="BE342" i="2"/>
  <c r="BE343" i="2"/>
  <c r="BE348" i="2"/>
  <c r="BE353" i="2"/>
  <c r="BE359" i="2"/>
  <c r="BE365" i="2"/>
  <c r="BE370" i="2"/>
  <c r="BE376" i="2"/>
  <c r="BE388" i="2"/>
  <c r="BE395" i="2"/>
  <c r="BE401" i="2"/>
  <c r="BE406" i="2"/>
  <c r="BE411" i="2"/>
  <c r="BE418" i="2"/>
  <c r="BE425" i="2"/>
  <c r="BE431" i="2"/>
  <c r="BE437" i="2"/>
  <c r="BE443" i="2"/>
  <c r="BE449" i="2"/>
  <c r="BE455" i="2"/>
  <c r="BE461" i="2"/>
  <c r="BE468" i="2"/>
  <c r="BE474" i="2"/>
  <c r="BE480" i="2"/>
  <c r="BE486" i="2"/>
  <c r="BE492" i="2"/>
  <c r="BE498" i="2"/>
  <c r="BE504" i="2"/>
  <c r="BE507" i="2"/>
  <c r="BE509" i="2"/>
  <c r="BE512" i="2"/>
  <c r="BE515" i="2"/>
  <c r="BE519" i="2"/>
  <c r="BE521" i="2"/>
  <c r="BE528" i="2"/>
  <c r="BE530" i="2"/>
  <c r="BE536" i="2"/>
  <c r="BE541" i="2"/>
  <c r="BE548" i="2"/>
  <c r="BE549" i="2"/>
  <c r="BE552" i="2"/>
  <c r="BE553" i="2"/>
  <c r="BE555" i="2"/>
  <c r="BE556" i="2"/>
  <c r="BE558" i="2"/>
  <c r="BE559" i="2"/>
  <c r="BE561" i="2"/>
  <c r="BE562" i="2"/>
  <c r="BE564" i="2"/>
  <c r="BE565" i="2"/>
  <c r="BE567" i="2"/>
  <c r="BE570" i="2"/>
  <c r="BE576" i="2"/>
  <c r="BE578" i="2"/>
  <c r="BE584" i="2"/>
  <c r="BE587" i="2"/>
  <c r="BE593" i="2"/>
  <c r="BE599" i="2"/>
  <c r="BE602" i="2"/>
  <c r="BE607" i="2"/>
  <c r="BE608" i="2"/>
  <c r="BE613" i="2"/>
  <c r="BE628" i="2"/>
  <c r="BE639" i="2"/>
  <c r="BE650" i="2"/>
  <c r="BE654" i="2"/>
  <c r="BE658" i="2"/>
  <c r="BE661" i="2"/>
  <c r="BE664" i="2"/>
  <c r="BE669" i="2"/>
  <c r="BE674" i="2"/>
  <c r="BE680" i="2"/>
  <c r="BE685" i="2"/>
  <c r="BE690" i="2"/>
  <c r="BE695" i="2"/>
  <c r="BE701" i="2"/>
  <c r="BE704" i="2"/>
  <c r="BE709" i="2"/>
  <c r="BE714" i="2"/>
  <c r="BE719" i="2"/>
  <c r="BE724" i="2"/>
  <c r="BE729" i="2"/>
  <c r="BE734" i="2"/>
  <c r="BE739" i="2"/>
  <c r="BE746" i="2"/>
  <c r="BE751" i="2"/>
  <c r="BE756" i="2"/>
  <c r="BE761" i="2"/>
  <c r="BE766" i="2"/>
  <c r="BE770" i="2"/>
  <c r="BE774" i="2"/>
  <c r="BE778" i="2"/>
  <c r="BE783" i="2"/>
  <c r="BE789" i="2"/>
  <c r="BE800" i="2"/>
  <c r="BE811" i="2"/>
  <c r="BE822" i="2"/>
  <c r="BE833" i="2"/>
  <c r="BE844" i="2"/>
  <c r="BE847" i="2"/>
  <c r="BE850" i="2"/>
  <c r="BE856" i="2"/>
  <c r="BE861" i="2"/>
  <c r="BE863" i="2"/>
  <c r="BE867" i="2"/>
  <c r="BE871" i="2"/>
  <c r="BE875" i="2"/>
  <c r="BE879" i="2"/>
  <c r="BE883" i="2"/>
  <c r="BE888" i="2"/>
  <c r="BE893" i="2"/>
  <c r="BE899" i="2"/>
  <c r="BE901" i="2"/>
  <c r="BE908" i="2"/>
  <c r="BE917" i="2"/>
  <c r="BE921" i="2"/>
  <c r="BE927" i="2"/>
  <c r="BE929" i="2"/>
  <c r="BE941" i="2"/>
  <c r="BE943" i="2"/>
  <c r="BE946" i="2"/>
  <c r="BE950" i="2"/>
  <c r="AW96" i="1"/>
  <c r="BA96" i="1"/>
  <c r="F36" i="3"/>
  <c r="BA97" i="1"/>
  <c r="F39" i="3"/>
  <c r="BD97" i="1"/>
  <c r="F36" i="5"/>
  <c r="BA99" i="1" s="1"/>
  <c r="F37" i="6"/>
  <c r="BB100" i="1" s="1"/>
  <c r="F36" i="7"/>
  <c r="BA101" i="1"/>
  <c r="F36" i="8"/>
  <c r="BA102" i="1"/>
  <c r="J36" i="9"/>
  <c r="AW103" i="1" s="1"/>
  <c r="F38" i="9"/>
  <c r="BC103" i="1"/>
  <c r="F35" i="10"/>
  <c r="BB104" i="1"/>
  <c r="F34" i="10"/>
  <c r="BA104" i="1"/>
  <c r="F38" i="3"/>
  <c r="BC97" i="1" s="1"/>
  <c r="J36" i="4"/>
  <c r="AW98" i="1"/>
  <c r="F39" i="5"/>
  <c r="BD99" i="1"/>
  <c r="F37" i="5"/>
  <c r="BB99" i="1"/>
  <c r="F38" i="6"/>
  <c r="BC100" i="1" s="1"/>
  <c r="J36" i="7"/>
  <c r="AW101" i="1" s="1"/>
  <c r="F37" i="8"/>
  <c r="BB102" i="1"/>
  <c r="F39" i="8"/>
  <c r="BD102" i="1"/>
  <c r="F36" i="9"/>
  <c r="BA103" i="1" s="1"/>
  <c r="F36" i="10"/>
  <c r="BC104" i="1" s="1"/>
  <c r="F37" i="3"/>
  <c r="BB97" i="1"/>
  <c r="F36" i="4"/>
  <c r="BA98" i="1"/>
  <c r="F39" i="4"/>
  <c r="BD98" i="1" s="1"/>
  <c r="J36" i="5"/>
  <c r="AW99" i="1" s="1"/>
  <c r="F39" i="6"/>
  <c r="BD100" i="1"/>
  <c r="F36" i="6"/>
  <c r="BA100" i="1"/>
  <c r="F37" i="7"/>
  <c r="BB101" i="1" s="1"/>
  <c r="F39" i="7"/>
  <c r="BD101" i="1" s="1"/>
  <c r="F37" i="9"/>
  <c r="BB103" i="1"/>
  <c r="J34" i="10"/>
  <c r="AW104" i="1"/>
  <c r="AS94" i="1"/>
  <c r="J36" i="3"/>
  <c r="AW97" i="1"/>
  <c r="F37" i="4"/>
  <c r="BB98" i="1"/>
  <c r="F38" i="4"/>
  <c r="BC98" i="1" s="1"/>
  <c r="F38" i="5"/>
  <c r="BC99" i="1"/>
  <c r="J36" i="6"/>
  <c r="AW100" i="1"/>
  <c r="F38" i="7"/>
  <c r="BC101" i="1"/>
  <c r="J36" i="8"/>
  <c r="AW102" i="1" s="1"/>
  <c r="F38" i="8"/>
  <c r="BC102" i="1"/>
  <c r="F39" i="9"/>
  <c r="BD103" i="1"/>
  <c r="F37" i="10"/>
  <c r="BD104" i="1"/>
  <c r="BK660" i="2" l="1"/>
  <c r="J660" i="2" s="1"/>
  <c r="J115" i="2" s="1"/>
  <c r="P149" i="2"/>
  <c r="R136" i="7"/>
  <c r="R127" i="7"/>
  <c r="BK310" i="2"/>
  <c r="BK149" i="2" s="1"/>
  <c r="BK148" i="2" s="1"/>
  <c r="J148" i="2" s="1"/>
  <c r="J98" i="2" s="1"/>
  <c r="P132" i="6"/>
  <c r="P131" i="6" s="1"/>
  <c r="AU100" i="1" s="1"/>
  <c r="R129" i="3"/>
  <c r="R128" i="3"/>
  <c r="R939" i="2"/>
  <c r="P517" i="2"/>
  <c r="T129" i="3"/>
  <c r="T128" i="3"/>
  <c r="T167" i="2"/>
  <c r="T149" i="2"/>
  <c r="T124" i="9"/>
  <c r="R127" i="5"/>
  <c r="R126" i="5" s="1"/>
  <c r="P136" i="7"/>
  <c r="P127" i="7" s="1"/>
  <c r="AU101" i="1" s="1"/>
  <c r="P127" i="5"/>
  <c r="P126" i="5" s="1"/>
  <c r="AU99" i="1" s="1"/>
  <c r="R132" i="6"/>
  <c r="R131" i="6"/>
  <c r="R517" i="2"/>
  <c r="R167" i="2"/>
  <c r="T136" i="7"/>
  <c r="T127" i="7"/>
  <c r="P124" i="9"/>
  <c r="AU103" i="1"/>
  <c r="BK122" i="8"/>
  <c r="J122" i="8"/>
  <c r="J98" i="8"/>
  <c r="T132" i="6"/>
  <c r="T131" i="6" s="1"/>
  <c r="P939" i="2"/>
  <c r="T517" i="2"/>
  <c r="T148" i="2" s="1"/>
  <c r="T127" i="5"/>
  <c r="T126" i="5"/>
  <c r="R149" i="2"/>
  <c r="R148" i="2"/>
  <c r="BK517" i="2"/>
  <c r="J517" i="2" s="1"/>
  <c r="J110" i="2" s="1"/>
  <c r="BK121" i="4"/>
  <c r="J121" i="4"/>
  <c r="J32" i="4" s="1"/>
  <c r="AG98" i="1" s="1"/>
  <c r="BK939" i="2"/>
  <c r="J939" i="2" s="1"/>
  <c r="J124" i="2" s="1"/>
  <c r="BK136" i="7"/>
  <c r="J136" i="7" s="1"/>
  <c r="J100" i="7" s="1"/>
  <c r="BK124" i="9"/>
  <c r="J124" i="9"/>
  <c r="BK124" i="10"/>
  <c r="BK123" i="10" s="1"/>
  <c r="J123" i="10" s="1"/>
  <c r="J30" i="10" s="1"/>
  <c r="AG104" i="1" s="1"/>
  <c r="BK127" i="7"/>
  <c r="J127" i="7" s="1"/>
  <c r="J98" i="7" s="1"/>
  <c r="BK129" i="3"/>
  <c r="J129" i="3"/>
  <c r="J99" i="3"/>
  <c r="BK127" i="5"/>
  <c r="J127" i="5"/>
  <c r="J99" i="5"/>
  <c r="BK132" i="6"/>
  <c r="J132" i="6"/>
  <c r="J99" i="6"/>
  <c r="J35" i="3"/>
  <c r="AV97" i="1" s="1"/>
  <c r="AT97" i="1" s="1"/>
  <c r="J35" i="4"/>
  <c r="AV98" i="1"/>
  <c r="AT98" i="1"/>
  <c r="F35" i="5"/>
  <c r="AZ99" i="1"/>
  <c r="J35" i="6"/>
  <c r="AV100" i="1" s="1"/>
  <c r="AT100" i="1" s="1"/>
  <c r="J35" i="7"/>
  <c r="AV101" i="1"/>
  <c r="AT101" i="1"/>
  <c r="J35" i="8"/>
  <c r="AV102" i="1"/>
  <c r="AT102" i="1"/>
  <c r="BD95" i="1"/>
  <c r="BC95" i="1"/>
  <c r="AY95" i="1"/>
  <c r="BB95" i="1"/>
  <c r="AX95" i="1"/>
  <c r="BA95" i="1"/>
  <c r="AW95" i="1"/>
  <c r="F35" i="3"/>
  <c r="AZ97" i="1" s="1"/>
  <c r="F35" i="4"/>
  <c r="AZ98" i="1"/>
  <c r="J35" i="5"/>
  <c r="AV99" i="1"/>
  <c r="AT99" i="1" s="1"/>
  <c r="F35" i="6"/>
  <c r="AZ100" i="1"/>
  <c r="F35" i="7"/>
  <c r="AZ101" i="1"/>
  <c r="F35" i="8"/>
  <c r="AZ102" i="1"/>
  <c r="F35" i="9"/>
  <c r="AZ103" i="1" s="1"/>
  <c r="J35" i="9"/>
  <c r="AV103" i="1"/>
  <c r="AT103" i="1" s="1"/>
  <c r="J32" i="9"/>
  <c r="AG103" i="1"/>
  <c r="F35" i="2"/>
  <c r="AZ96" i="1"/>
  <c r="F33" i="10"/>
  <c r="AZ104" i="1" s="1"/>
  <c r="J35" i="2"/>
  <c r="AV96" i="1" s="1"/>
  <c r="AT96" i="1" s="1"/>
  <c r="J33" i="10"/>
  <c r="AV104" i="1"/>
  <c r="AT104" i="1" s="1"/>
  <c r="AN104" i="1" l="1"/>
  <c r="J310" i="2"/>
  <c r="J105" i="2" s="1"/>
  <c r="P148" i="2"/>
  <c r="AU96" i="1"/>
  <c r="AU95" i="1" s="1"/>
  <c r="AU94" i="1" s="1"/>
  <c r="J98" i="9"/>
  <c r="BK128" i="3"/>
  <c r="J128" i="3"/>
  <c r="J32" i="3" s="1"/>
  <c r="AG97" i="1" s="1"/>
  <c r="J98" i="4"/>
  <c r="J96" i="10"/>
  <c r="J124" i="10"/>
  <c r="J97" i="10"/>
  <c r="BK126" i="5"/>
  <c r="J126" i="5"/>
  <c r="J98" i="5" s="1"/>
  <c r="BK131" i="6"/>
  <c r="J131" i="6"/>
  <c r="J98" i="6" s="1"/>
  <c r="J39" i="10"/>
  <c r="J41" i="9"/>
  <c r="J41" i="4"/>
  <c r="J149" i="2"/>
  <c r="J99" i="2" s="1"/>
  <c r="AN98" i="1"/>
  <c r="AN103" i="1"/>
  <c r="J32" i="8"/>
  <c r="AG102" i="1"/>
  <c r="BD94" i="1"/>
  <c r="W33" i="1" s="1"/>
  <c r="J32" i="7"/>
  <c r="AG101" i="1"/>
  <c r="BA94" i="1"/>
  <c r="W30" i="1"/>
  <c r="J32" i="2"/>
  <c r="AG96" i="1" s="1"/>
  <c r="BC94" i="1"/>
  <c r="W32" i="1"/>
  <c r="BB94" i="1"/>
  <c r="W31" i="1"/>
  <c r="AZ95" i="1"/>
  <c r="AV95" i="1"/>
  <c r="AT95" i="1"/>
  <c r="J41" i="7" l="1"/>
  <c r="J41" i="3"/>
  <c r="J41" i="8"/>
  <c r="J98" i="3"/>
  <c r="J41" i="2"/>
  <c r="AN96" i="1"/>
  <c r="AN97" i="1"/>
  <c r="AN101" i="1"/>
  <c r="AN102" i="1"/>
  <c r="J32" i="6"/>
  <c r="AG100" i="1"/>
  <c r="AN100" i="1"/>
  <c r="J32" i="5"/>
  <c r="AG99" i="1"/>
  <c r="AX94" i="1"/>
  <c r="AW94" i="1"/>
  <c r="AK30" i="1" s="1"/>
  <c r="AZ94" i="1"/>
  <c r="W29" i="1"/>
  <c r="AY94" i="1"/>
  <c r="J41" i="6" l="1"/>
  <c r="J41" i="5"/>
  <c r="AN99" i="1"/>
  <c r="AV94" i="1"/>
  <c r="AK29" i="1"/>
  <c r="AG95" i="1"/>
  <c r="AG94" i="1"/>
  <c r="AK26" i="1"/>
  <c r="AN95" i="1" l="1"/>
  <c r="AK35" i="1"/>
  <c r="AT94" i="1"/>
  <c r="AN94" i="1" l="1"/>
</calcChain>
</file>

<file path=xl/sharedStrings.xml><?xml version="1.0" encoding="utf-8"?>
<sst xmlns="http://schemas.openxmlformats.org/spreadsheetml/2006/main" count="20148" uniqueCount="2673">
  <si>
    <t>Export Komplet</t>
  </si>
  <si>
    <t/>
  </si>
  <si>
    <t>2.0</t>
  </si>
  <si>
    <t>ZAMOK</t>
  </si>
  <si>
    <t>False</t>
  </si>
  <si>
    <t>{0a1d08c8-8a1d-4c38-afeb-65f52971ee04}</t>
  </si>
  <si>
    <t>0,01</t>
  </si>
  <si>
    <t>21</t>
  </si>
  <si>
    <t>15</t>
  </si>
  <si>
    <t>REKAPITULACE STAVBY</t>
  </si>
  <si>
    <t>v ---  níže se nacházejí doplnkové a pomocné údaje k sestavám  --- v</t>
  </si>
  <si>
    <t>Návod na vyplnění</t>
  </si>
  <si>
    <t>0,001</t>
  </si>
  <si>
    <t>Kód:</t>
  </si>
  <si>
    <t>A21-22-P</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</si>
  <si>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</si>
  <si>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</si>
  <si>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Nové Město na Moravě - 2 ultrazvukové vyšetřovny na RDG</t>
  </si>
  <si>
    <t>KSO:</t>
  </si>
  <si>
    <t>CC-CZ:</t>
  </si>
  <si>
    <t>Místo:</t>
  </si>
  <si>
    <t>Nové Město na Moravě</t>
  </si>
  <si>
    <t>Datum:</t>
  </si>
  <si>
    <t>Zadavatel:</t>
  </si>
  <si>
    <t>IČ:</t>
  </si>
  <si>
    <t>Kraj Vysočina, Žižkova 57, Jihlava</t>
  </si>
  <si>
    <t>DIČ:</t>
  </si>
  <si>
    <t>Uchazeč:</t>
  </si>
  <si>
    <t>Vyplň údaj</t>
  </si>
  <si>
    <t>Projektant:</t>
  </si>
  <si>
    <t>Penta Projekt s.r.o., Mrštíkova 12, Jihlava</t>
  </si>
  <si>
    <t>True</t>
  </si>
  <si>
    <t>Zpracovatel:</t>
  </si>
  <si>
    <t>Ing. Avuk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</si>
  <si>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</si>
  <si>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</si>
  <si>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</si>
  <si>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</si>
  <si>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</si>
  <si>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</si>
  <si>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</si>
  <si>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</si>
  <si>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</si>
  <si>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</si>
  <si>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</si>
  <si>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</si>
  <si>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</si>
  <si>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</si>
  <si>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</si>
  <si>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</si>
  <si>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</si>
  <si>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</si>
  <si>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</si>
  <si>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</si>
  <si>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</si>
  <si>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</si>
  <si>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</si>
  <si>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</si>
  <si>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</si>
  <si>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</si>
  <si>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</si>
  <si>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</si>
  <si>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</si>
  <si>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</si>
  <si>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</si>
  <si>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</si>
  <si>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</si>
  <si>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</si>
  <si>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</si>
  <si>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</si>
  <si>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</si>
  <si>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</si>
  <si>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</si>
  <si>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</si>
  <si>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</si>
  <si>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</si>
  <si>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</si>
  <si>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</si>
  <si>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</si>
  <si>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D1_01</t>
  </si>
  <si>
    <t>Ultrazvukové vyšetřovny</t>
  </si>
  <si>
    <t>STA</t>
  </si>
  <si>
    <t>1</t>
  </si>
  <si>
    <t>{cf9f5cc0-0b67-47a3-a246-d4f1da9e4de9}</t>
  </si>
  <si>
    <t>2</t>
  </si>
  <si>
    <t>/</t>
  </si>
  <si>
    <t>D1_01_1</t>
  </si>
  <si>
    <t>Stavební</t>
  </si>
  <si>
    <t>Soupis</t>
  </si>
  <si>
    <t>{e0b10588-21e7-45ab-b9c0-514840b3aeaa}</t>
  </si>
  <si>
    <t>D1_01_4a</t>
  </si>
  <si>
    <t>Vytápění</t>
  </si>
  <si>
    <t>{cc773992-549b-474b-9d3c-a844333a406d}</t>
  </si>
  <si>
    <t>D1_01_4b</t>
  </si>
  <si>
    <t>Chlazení</t>
  </si>
  <si>
    <t>{86503808-edd1-497e-9883-e616b9202ce8}</t>
  </si>
  <si>
    <t>D1_01_4e</t>
  </si>
  <si>
    <t>Zdravotně technické instalace</t>
  </si>
  <si>
    <t>{d1d4b7b6-a37f-470e-9e1e-0aa0be00cd3f}</t>
  </si>
  <si>
    <t>D1_01_4g</t>
  </si>
  <si>
    <t>Silnoproudá elektrotechnika</t>
  </si>
  <si>
    <t>{ab07e6db-122e-4612-b55d-334be7bd8bc5}</t>
  </si>
  <si>
    <t>D1_01_4h1</t>
  </si>
  <si>
    <t>Slaboproudá elektrotechnika</t>
  </si>
  <si>
    <t>{a8804ce6-1b19-42d1-8049-04d3486e4fc6}</t>
  </si>
  <si>
    <t>D1_01_4h3</t>
  </si>
  <si>
    <t>Elektrická požární signalizace</t>
  </si>
  <si>
    <t>{68e9757e-6fee-4d93-b6cd-6697d2f7666f}</t>
  </si>
  <si>
    <t>D1_01_4i</t>
  </si>
  <si>
    <t>Medicinální plyny</t>
  </si>
  <si>
    <t>{73071a4a-844f-4324-8c33-22ade6b9b29f}</t>
  </si>
  <si>
    <t>VRN</t>
  </si>
  <si>
    <t>Vedlejší rozpočtové náklady</t>
  </si>
  <si>
    <t>{2004b038-f9c0-486f-810f-4b2a0ebc6bdc}</t>
  </si>
  <si>
    <t>KRYCÍ LIST SOUPISU PRACÍ</t>
  </si>
  <si>
    <t>Objekt:</t>
  </si>
  <si>
    <t>D1_01 - Ultrazvukové vyšetřovny</t>
  </si>
  <si>
    <t>Soupis:</t>
  </si>
  <si>
    <t>D1_01_1 - Stavební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</si>
  <si>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</si>
  <si>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</si>
  <si>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</si>
  <si>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</si>
  <si>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</si>
  <si>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</si>
  <si>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</si>
  <si>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</si>
  <si>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61 - Úprava povrchů vnitřní</t>
  </si>
  <si>
    <t xml:space="preserve">      62 - Úprava povrchů vnějších</t>
  </si>
  <si>
    <t xml:space="preserve">      63 - Podlahy a podlahové konstrukce</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</si>
  <si>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</si>
  <si>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</si>
  <si>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</si>
  <si>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</si>
  <si>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99 - Přesuny hmot a suti</t>
  </si>
  <si>
    <t>PSV - Práce a dodávky PSV</t>
  </si>
  <si>
    <t xml:space="preserve">    713 - Izolace tepelné</t>
  </si>
  <si>
    <t xml:space="preserve">    727 - Zdravotechnika - požární ochrana</t>
  </si>
  <si>
    <t xml:space="preserve">    763 - Konstrukce suché výstavby</t>
  </si>
  <si>
    <t xml:space="preserve">    764 - Konstrukce klempířské</t>
  </si>
  <si>
    <t xml:space="preserve">    766 - Konstrukce truhlářské</t>
  </si>
  <si>
    <t xml:space="preserve">      766.a - truhlářské vnitřní</t>
  </si>
  <si>
    <t xml:space="preserve">    767 - Konstrukce zámečnické</t>
  </si>
  <si>
    <t xml:space="preserve">      767.a - zámečnické vnitřní</t>
  </si>
  <si>
    <t xml:space="preserve">      767.b - ostatní</t>
  </si>
  <si>
    <t xml:space="preserve">      767.c - hliníkové venkovní</t>
  </si>
  <si>
    <t xml:space="preserve">    776 - Podlahy povlakové</t>
  </si>
  <si>
    <t xml:space="preserve">    781 - Dokončovací práce - obklady</t>
  </si>
  <si>
    <t xml:space="preserve">    784 - Dokončovací práce - malby a tapety</t>
  </si>
  <si>
    <t>I001 - Interier</t>
  </si>
  <si>
    <t xml:space="preserve">    I001a - Nábytkové vybavení pevně spojený se stavbou</t>
  </si>
  <si>
    <t xml:space="preserve">    I001b - Prvky infosystému</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</si>
  <si>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</si>
  <si>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</si>
  <si>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</si>
  <si>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</si>
  <si>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</si>
  <si>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</si>
  <si>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</si>
  <si>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</si>
  <si>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</si>
  <si>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</si>
  <si>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</si>
  <si>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</si>
  <si>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</si>
  <si>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</si>
  <si>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</si>
  <si>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</si>
  <si>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</si>
  <si>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</si>
  <si>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</si>
  <si>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342244121</t>
  </si>
  <si>
    <t>Příčka z cihel děrovaných do P10 na maltu M5 tloušťky 140 mm</t>
  </si>
  <si>
    <t>m2</t>
  </si>
  <si>
    <t>CS ÚRS 2023 01</t>
  </si>
  <si>
    <t>4</t>
  </si>
  <si>
    <t>-1785101109</t>
  </si>
  <si>
    <t>Online PSC</t>
  </si>
  <si>
    <t>https://podminky.urs.cz/item/CS_URS_2023_01/342244121</t>
  </si>
  <si>
    <t>VV</t>
  </si>
  <si>
    <t>Viz. PD stavební část - výkresy půdorysu, výkresy řezů a Tech.zpr.</t>
  </si>
  <si>
    <t>.</t>
  </si>
  <si>
    <t>zazdívka otvoru</t>
  </si>
  <si>
    <t>1,2*2,25</t>
  </si>
  <si>
    <t>342291112</t>
  </si>
  <si>
    <t>Ukotvení příček montážní polyuretanovou pěnou tl příčky přes 100 mm</t>
  </si>
  <si>
    <t>m</t>
  </si>
  <si>
    <t>-1196044698</t>
  </si>
  <si>
    <t>https://podminky.urs.cz/item/CS_URS_2023_01/342291112</t>
  </si>
  <si>
    <t>1,2</t>
  </si>
  <si>
    <t>342291121</t>
  </si>
  <si>
    <t>Ukotvení příček k cihelným konstrukcím plochými kotvami</t>
  </si>
  <si>
    <t>805143154</t>
  </si>
  <si>
    <t>https://podminky.urs.cz/item/CS_URS_2023_01/342291121</t>
  </si>
  <si>
    <t>2,25*2</t>
  </si>
  <si>
    <t>6</t>
  </si>
  <si>
    <t>Úpravy povrchů, podlahy a osazování výplní</t>
  </si>
  <si>
    <t>61</t>
  </si>
  <si>
    <t>Úprava povrchů vnitřní</t>
  </si>
  <si>
    <t>612131301</t>
  </si>
  <si>
    <t>Cementový postřik vnitřních stěn nanášený celoplošně strojně</t>
  </si>
  <si>
    <t>2067482812</t>
  </si>
  <si>
    <t>https://podminky.urs.cz/item/CS_URS_2023_01/612131301</t>
  </si>
  <si>
    <t>33,6*3,75-3,6*1,85-0,8*2,1-0,7*2,1+(3,6+1,85*2)*0,2</t>
  </si>
  <si>
    <t>1,2*2,1</t>
  </si>
  <si>
    <t>5</t>
  </si>
  <si>
    <t>612321321</t>
  </si>
  <si>
    <t>Vápenocementová omítka hladká jednovrstvá vnitřních stěn nanášená strojně</t>
  </si>
  <si>
    <t>2064552242</t>
  </si>
  <si>
    <t>https://podminky.urs.cz/item/CS_URS_2023_01/612321321</t>
  </si>
  <si>
    <t>Za obkladem</t>
  </si>
  <si>
    <t>2,2*1,5*2</t>
  </si>
  <si>
    <t>612321341</t>
  </si>
  <si>
    <t>Vápenocementová omítka štuková dvouvrstvá vnitřních stěn nanášená strojně</t>
  </si>
  <si>
    <t>997246640</t>
  </si>
  <si>
    <t>https://podminky.urs.cz/item/CS_URS_2023_01/612321341</t>
  </si>
  <si>
    <t>33,6*3,75-3,6*1,85-0,8*2,1-0,7*2,1+(3,6+1,85*2)*0,2-2,2*1,5*2</t>
  </si>
  <si>
    <t>7</t>
  </si>
  <si>
    <t>612325421</t>
  </si>
  <si>
    <t>Oprava vnitřní vápenocementové štukové omítky stěn v rozsahu plochy do 10 %</t>
  </si>
  <si>
    <t>1230684781</t>
  </si>
  <si>
    <t>https://podminky.urs.cz/item/CS_URS_2023_01/612325421</t>
  </si>
  <si>
    <t>PSC</t>
  </si>
  <si>
    <t xml:space="preserve">Poznámka k souboru cen:_x000D_
1. Pro ocenění opravy omítek plochy do 1 m2 se použijí ceny souboru cen 61. 32-52.. Vápenocementová omítka jednotlivých malých ploch. </t>
  </si>
  <si>
    <t>"m.č.2.01:" 60,0</t>
  </si>
  <si>
    <t>8</t>
  </si>
  <si>
    <t>612142001</t>
  </si>
  <si>
    <t>Potažení vnitřních stěn sklovláknitým pletivem vtlačeným do tenkovrstvé hmoty</t>
  </si>
  <si>
    <t>799909614</t>
  </si>
  <si>
    <t>https://podminky.urs.cz/item/CS_URS_2023_01/612142001</t>
  </si>
  <si>
    <t>60*0,25 'Přepočtené koeficientem množství</t>
  </si>
  <si>
    <t>9</t>
  </si>
  <si>
    <t>612135101</t>
  </si>
  <si>
    <t>Hrubá výplň rýh ve stěnách maltou jakékoli šířky rýhy</t>
  </si>
  <si>
    <t>-1580566034</t>
  </si>
  <si>
    <t>https://podminky.urs.cz/item/CS_URS_2023_01/612135101</t>
  </si>
  <si>
    <t xml:space="preserve">Poznámka k souboru cen:_x000D_
1. V cenách nejsou započteny náklady na omítku rýh, tyto se ocení příšlušnými cenami tohoto katalogu. </t>
  </si>
  <si>
    <t>Profese</t>
  </si>
  <si>
    <t>0,07*15,0+0,1*15,0+0,3*24,0</t>
  </si>
  <si>
    <t>10</t>
  </si>
  <si>
    <t>619991011</t>
  </si>
  <si>
    <t>Obalení konstrukcí a prvků fólií přilepenou lepící páskou</t>
  </si>
  <si>
    <t>-873377476</t>
  </si>
  <si>
    <t>https://podminky.urs.cz/item/CS_URS_2023_01/619991011</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</si>
  <si>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</si>
  <si>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3,6*1,85</t>
  </si>
  <si>
    <t>11</t>
  </si>
  <si>
    <t>622143003</t>
  </si>
  <si>
    <t>Montáž omítkových plastových nebo pozinkovaných rohových profilů s tkaninou</t>
  </si>
  <si>
    <t>-1061568113</t>
  </si>
  <si>
    <t>https://podminky.urs.cz/item/CS_URS_2023_01/622143003</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</si>
  <si>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</si>
  <si>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3,75*7+1,85*2+3,6+2,2*2+0,9</t>
  </si>
  <si>
    <t>12</t>
  </si>
  <si>
    <t>M</t>
  </si>
  <si>
    <t>55343022</t>
  </si>
  <si>
    <t>profil rohový Pz s úzkou kulatou hlavou pro vnitřní omítky tl 12mm</t>
  </si>
  <si>
    <t>413044820</t>
  </si>
  <si>
    <t>38,85*1,02 'Přepočtené koeficientem množství</t>
  </si>
  <si>
    <t>13</t>
  </si>
  <si>
    <t>622143004</t>
  </si>
  <si>
    <t>Montáž omítkových samolepících začišťovacích profilů pro spojení s okenním rámem</t>
  </si>
  <si>
    <t>-61412317</t>
  </si>
  <si>
    <t>https://podminky.urs.cz/item/CS_URS_2023_01/622143004</t>
  </si>
  <si>
    <t>3,6+1,85*2</t>
  </si>
  <si>
    <t>14</t>
  </si>
  <si>
    <t>28342201</t>
  </si>
  <si>
    <t>profil začišťovací PVC 9mm</t>
  </si>
  <si>
    <t>1415356058</t>
  </si>
  <si>
    <t>7,3*1,05 'Přepočtené koeficientem množství</t>
  </si>
  <si>
    <t>62</t>
  </si>
  <si>
    <t>Úprava povrchů vnějších</t>
  </si>
  <si>
    <t>621385104</t>
  </si>
  <si>
    <t>Tenkovrstvá minerální omítka malých ploch přes 0,5 do 1 m2 na podhledech</t>
  </si>
  <si>
    <t>kus</t>
  </si>
  <si>
    <t>427880217</t>
  </si>
  <si>
    <t>https://podminky.urs.cz/item/CS_URS_2023_01/621385104</t>
  </si>
  <si>
    <t>Zvětšený otvor - nadpraží</t>
  </si>
  <si>
    <t>16</t>
  </si>
  <si>
    <t>622385105</t>
  </si>
  <si>
    <t>Tenkovrstvá minerální omítka malých ploch přes 1 do 4 m2 na stěnách</t>
  </si>
  <si>
    <t>-1829690916</t>
  </si>
  <si>
    <t>https://podminky.urs.cz/item/CS_URS_2023_01/622385105</t>
  </si>
  <si>
    <t>Zvětšený otvor - ostěni, stěna</t>
  </si>
  <si>
    <t>63</t>
  </si>
  <si>
    <t>Podlahy a podlahové konstrukce</t>
  </si>
  <si>
    <t>17</t>
  </si>
  <si>
    <t>631311115</t>
  </si>
  <si>
    <t>Mazanina tl přes 50 do 80 mm z betonu prostého bez zvýšených nároků na prostředí tř. C 20/25</t>
  </si>
  <si>
    <t>m3</t>
  </si>
  <si>
    <t>-463291346</t>
  </si>
  <si>
    <t>https://podminky.urs.cz/item/CS_URS_2023_01/631311115</t>
  </si>
  <si>
    <t>Viz PD stavební část - výkresy půdorysů, výkresy řezů a Tech.zpr.</t>
  </si>
  <si>
    <t>Skladba P1</t>
  </si>
  <si>
    <t>"m.č.204A:" (12,8-1,15*1,1)*0,075</t>
  </si>
  <si>
    <t>"m.č.204C:" 13,0*0,075</t>
  </si>
  <si>
    <t>18</t>
  </si>
  <si>
    <t>631319011</t>
  </si>
  <si>
    <t>Příplatek k mazanině tl přes 50 do 80 mm za přehlazení povrchu</t>
  </si>
  <si>
    <t>-578866870</t>
  </si>
  <si>
    <t>https://podminky.urs.cz/item/CS_URS_2023_01/631319011</t>
  </si>
  <si>
    <t>19</t>
  </si>
  <si>
    <t>631319171</t>
  </si>
  <si>
    <t>Příplatek k mazanině tl přes 50 do 80 mm za stržení povrchu spodní vrstvy před vložením výztuže</t>
  </si>
  <si>
    <t>117731553</t>
  </si>
  <si>
    <t>https://podminky.urs.cz/item/CS_URS_2023_01/631319171</t>
  </si>
  <si>
    <t>"m.č.204A:" (12,8-1,15*1,1)*0,075*2</t>
  </si>
  <si>
    <t>"m.č.204C:" 13,0*0,075*2</t>
  </si>
  <si>
    <t>20</t>
  </si>
  <si>
    <t>631311135</t>
  </si>
  <si>
    <t>Mazanina tl přes 120 do 240 mm z betonu prostého bez zvýšených nároků na prostředí tř. C 20/25</t>
  </si>
  <si>
    <t>-2014872093</t>
  </si>
  <si>
    <t>https://podminky.urs.cz/item/CS_URS_2023_01/631311135</t>
  </si>
  <si>
    <t>Skladba P3</t>
  </si>
  <si>
    <t>"m.č.204A:" 1,15*1,1*0,195</t>
  </si>
  <si>
    <t>631319013</t>
  </si>
  <si>
    <t>Příplatek k mazanině tl přes 120 do 240 mm za přehlazení povrchu</t>
  </si>
  <si>
    <t>1251833612</t>
  </si>
  <si>
    <t>https://podminky.urs.cz/item/CS_URS_2023_01/631319013</t>
  </si>
  <si>
    <t>22</t>
  </si>
  <si>
    <t>631319175</t>
  </si>
  <si>
    <t>Příplatek k mazanině tl přes 120 do 240 mm za stržení povrchu spodní vrstvy před vložením výztuže</t>
  </si>
  <si>
    <t>974192579</t>
  </si>
  <si>
    <t>https://podminky.urs.cz/item/CS_URS_2023_01/631319175</t>
  </si>
  <si>
    <t>"m.č.204A:" 1,15*1,1*0,195*2</t>
  </si>
  <si>
    <t>23</t>
  </si>
  <si>
    <t>631351101</t>
  </si>
  <si>
    <t>Zřízení bednění rýh a hran v podlahách</t>
  </si>
  <si>
    <t>1733049015</t>
  </si>
  <si>
    <t>https://podminky.urs.cz/item/CS_URS_2023_01/631351101</t>
  </si>
  <si>
    <t>"m.č.204A:" (1,15+1,1)*0,195</t>
  </si>
  <si>
    <t>24</t>
  </si>
  <si>
    <t>631351102</t>
  </si>
  <si>
    <t>Odstranění bednění rýh a hran v podlahách</t>
  </si>
  <si>
    <t>-1687735742</t>
  </si>
  <si>
    <t>https://podminky.urs.cz/item/CS_URS_2023_01/631351102</t>
  </si>
  <si>
    <t>25</t>
  </si>
  <si>
    <t>631362021</t>
  </si>
  <si>
    <t>Výztuž mazanin svařovanými sítěmi Kari</t>
  </si>
  <si>
    <t>t</t>
  </si>
  <si>
    <t>-541080403</t>
  </si>
  <si>
    <t>https://podminky.urs.cz/item/CS_URS_2023_01/631362021</t>
  </si>
  <si>
    <t>Síť 6 mm, oka 100x100 mm</t>
  </si>
  <si>
    <t>Skladba P1, P3</t>
  </si>
  <si>
    <t>"m.č.204A:" (12,8)*1,3*0,00444*2</t>
  </si>
  <si>
    <t>"m.č.204C:" 13,0*1,3*0,00444*2</t>
  </si>
  <si>
    <t>26</t>
  </si>
  <si>
    <t>632111_R1</t>
  </si>
  <si>
    <t>Příprava podkladu podlah - očištění, odstranění nesoudržných částí,vysátí, popřípadě sešití prasklín, Podrobný popis viz PD</t>
  </si>
  <si>
    <t>-40626766</t>
  </si>
  <si>
    <t>70,3</t>
  </si>
  <si>
    <t>27</t>
  </si>
  <si>
    <t>631312141</t>
  </si>
  <si>
    <t>Doplnění rýh v dosavadních mazaninách betonem prostým</t>
  </si>
  <si>
    <t>689038034</t>
  </si>
  <si>
    <t>https://podminky.urs.cz/item/CS_URS_2023_01/631312141</t>
  </si>
  <si>
    <t>V místě vybourané příčky</t>
  </si>
  <si>
    <t>(2,33+2,23)*0,15*0,15</t>
  </si>
  <si>
    <t>28</t>
  </si>
  <si>
    <t>632990-R4</t>
  </si>
  <si>
    <t>Lemující hliníkový L profil na schodišťové hraně, D+M</t>
  </si>
  <si>
    <t>858187023</t>
  </si>
  <si>
    <t>1,1+1,15</t>
  </si>
  <si>
    <t>2,25*1,1 'Přepočtené koeficientem množství</t>
  </si>
  <si>
    <t>29</t>
  </si>
  <si>
    <t>634662111</t>
  </si>
  <si>
    <t>Výplň dilatačních spar šířky do 10 mm v mazaninách akrylátovým tmelem</t>
  </si>
  <si>
    <t>-711928233</t>
  </si>
  <si>
    <t>https://podminky.urs.cz/item/CS_URS_2023_01/634662111</t>
  </si>
  <si>
    <t>popřípadě měkčeným epoxidem</t>
  </si>
  <si>
    <t>"m.č.204A:" 2,835</t>
  </si>
  <si>
    <t>"m.č.204C:" 2,865</t>
  </si>
  <si>
    <t>30</t>
  </si>
  <si>
    <t>634911123</t>
  </si>
  <si>
    <t>Řezání dilatačních spár š 10 mm hl přes 20 do 50 mm v čerstvé betonové mazanině</t>
  </si>
  <si>
    <t>-1405624881</t>
  </si>
  <si>
    <t>https://podminky.urs.cz/item/CS_URS_2023_01/634911123</t>
  </si>
  <si>
    <t>Ostatní konstrukce a práce, bourání</t>
  </si>
  <si>
    <t>94</t>
  </si>
  <si>
    <t>Lešení a stavební výtahy</t>
  </si>
  <si>
    <t>31</t>
  </si>
  <si>
    <t>949101111</t>
  </si>
  <si>
    <t>Lešení pomocné pro objekty pozemních staveb s lešeňovou podlahou v do 1,9 m zatížení do 150 kg/m2</t>
  </si>
  <si>
    <t>464949613</t>
  </si>
  <si>
    <t>https://podminky.urs.cz/item/CS_URS_2023_01/949101111</t>
  </si>
  <si>
    <t>vnitřní lešení:</t>
  </si>
  <si>
    <t xml:space="preserve">- lešení pro obklady, </t>
  </si>
  <si>
    <t xml:space="preserve">  montáž výplní otvorů, montáž podhledů,</t>
  </si>
  <si>
    <t xml:space="preserve">  montáž instalací ve větších výškách, </t>
  </si>
  <si>
    <t xml:space="preserve">  ostatní drobné stavební práce</t>
  </si>
  <si>
    <t>97,0</t>
  </si>
  <si>
    <t>95</t>
  </si>
  <si>
    <t>Různé dokončovací konstrukce a práce pozemních staveb</t>
  </si>
  <si>
    <t>32</t>
  </si>
  <si>
    <t>952901111</t>
  </si>
  <si>
    <t>Vyčištění budov bytové a občanské výstavby při výšce podlaží do 4 m</t>
  </si>
  <si>
    <t>43273878</t>
  </si>
  <si>
    <t>https://podminky.urs.cz/item/CS_URS_2023_01/952901111</t>
  </si>
  <si>
    <t>Dotčené prostory</t>
  </si>
  <si>
    <t>150,0</t>
  </si>
  <si>
    <t>33</t>
  </si>
  <si>
    <t>76711-R00</t>
  </si>
  <si>
    <t>Demontáž, přesun, uskladnění a montáž stávající hliníkové prosklenné stěny 3215x2850 mm s dvoukřídlimi posuvními dvěřmi, včetně 4x ochranných sloupků</t>
  </si>
  <si>
    <t>-1288711831</t>
  </si>
  <si>
    <t>96</t>
  </si>
  <si>
    <t>Bourání konstrukcí</t>
  </si>
  <si>
    <t>34</t>
  </si>
  <si>
    <t>763431801</t>
  </si>
  <si>
    <t>Demontáž minerálního podhledu zavěšeného na viditelném roštu</t>
  </si>
  <si>
    <t>-93034461</t>
  </si>
  <si>
    <t>https://podminky.urs.cz/item/CS_URS_2023_01/763431801</t>
  </si>
  <si>
    <t xml:space="preserve">Poznámka k souboru cen:_x000D_
1. V cenách demontáže podhledu -1801 až -1821 jsou započteny náklady na kompletní demontáž podhledu, tj. nosné konstrukce i panelů. </t>
  </si>
  <si>
    <t>"m.č.2.01:" 20,0</t>
  </si>
  <si>
    <t>"m.č.202:" 32,0</t>
  </si>
  <si>
    <t>35</t>
  </si>
  <si>
    <t>763431-R11</t>
  </si>
  <si>
    <t>Demontáž komponentů podhledu - svítidla, výustky</t>
  </si>
  <si>
    <t>-1259584790</t>
  </si>
  <si>
    <t>36</t>
  </si>
  <si>
    <t>766691914</t>
  </si>
  <si>
    <t>Vyvěšení nebo zavěšení dřevěných křídel dveří pl do 2 m2</t>
  </si>
  <si>
    <t>-1542831859</t>
  </si>
  <si>
    <t>https://podminky.urs.cz/item/CS_URS_2023_01/766691914</t>
  </si>
  <si>
    <t>37</t>
  </si>
  <si>
    <t>766691915</t>
  </si>
  <si>
    <t>Vyvěšení nebo zavěšení dřevěných křídel dveří pl přes 2 m2</t>
  </si>
  <si>
    <t>176730831</t>
  </si>
  <si>
    <t>https://podminky.urs.cz/item/CS_URS_2023_01/766691915</t>
  </si>
  <si>
    <t>38</t>
  </si>
  <si>
    <t>776201811</t>
  </si>
  <si>
    <t>Demontáž lepených povlakových podlah bez podložky ručně</t>
  </si>
  <si>
    <t>-1270757315</t>
  </si>
  <si>
    <t>https://podminky.urs.cz/item/CS_URS_2023_01/776201811</t>
  </si>
  <si>
    <t>"m.č.201B:" 11,8+0,8*0,175</t>
  </si>
  <si>
    <t>"m.č.202:" 57,4</t>
  </si>
  <si>
    <t>39</t>
  </si>
  <si>
    <t>776410811</t>
  </si>
  <si>
    <t>Odstranění soklíků a lišt pryžových nebo plastových</t>
  </si>
  <si>
    <t>2133659215</t>
  </si>
  <si>
    <t>https://podminky.urs.cz/item/CS_URS_2023_01/776410811</t>
  </si>
  <si>
    <t>"m.č.201B:" 5,0*2+0,4+0,325+0,2*2-0,8-1,3</t>
  </si>
  <si>
    <t>"m.č.202:" 67,5-1,8-1,75-0,9-1,8</t>
  </si>
  <si>
    <t>40</t>
  </si>
  <si>
    <t>962031133</t>
  </si>
  <si>
    <t>Bourání příček z cihel pálených na MVC tl do 150 mm</t>
  </si>
  <si>
    <t>1030758263</t>
  </si>
  <si>
    <t>https://podminky.urs.cz/item/CS_URS_2023_01/962031133</t>
  </si>
  <si>
    <t>(2,33+2,23)*3,75</t>
  </si>
  <si>
    <t>41</t>
  </si>
  <si>
    <t>962032230</t>
  </si>
  <si>
    <t>Bourání zdiva z cihel pálených nebo vápenopískových na MV nebo MVC do 1 m3</t>
  </si>
  <si>
    <t>-738856919</t>
  </si>
  <si>
    <t>https://podminky.urs.cz/item/CS_URS_2023_01/962032230</t>
  </si>
  <si>
    <t>Zvětšení okna</t>
  </si>
  <si>
    <t>0,55*0,45*1,85*2</t>
  </si>
  <si>
    <t>42</t>
  </si>
  <si>
    <t>965046111</t>
  </si>
  <si>
    <t>Broušení stávajících betonových podlah úběr do 3 mm</t>
  </si>
  <si>
    <t>-1033731389</t>
  </si>
  <si>
    <t>https://podminky.urs.cz/item/CS_URS_2023_01/965046111</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</si>
  <si>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</si>
  <si>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"m.č.201C:" 29,4+1,4*0,15+1,1*0,15</t>
  </si>
  <si>
    <t>"m.č.204A:" 24,0+0,7*0,15</t>
  </si>
  <si>
    <t>"m.č.204B:" 1,7+0,7*0,15+0,7*0,1</t>
  </si>
  <si>
    <t>"m.č.204C:" 22,2</t>
  </si>
  <si>
    <t>"m.č.204D:" 1,7+0,7*0,15+0,7*0,1</t>
  </si>
  <si>
    <t>43</t>
  </si>
  <si>
    <t>766622834</t>
  </si>
  <si>
    <t>Demontáž rámu zdvojených oken dřevěných nebo plastových přes 4 m2 k opětovnému použití</t>
  </si>
  <si>
    <t>-440388483</t>
  </si>
  <si>
    <t>https://podminky.urs.cz/item/CS_URS_2023_01/766622834</t>
  </si>
  <si>
    <t>Opatrná demontáž</t>
  </si>
  <si>
    <t>Okno uskladnit pro další použití</t>
  </si>
  <si>
    <t>2,5*1,8</t>
  </si>
  <si>
    <t>44</t>
  </si>
  <si>
    <t>968072_R1</t>
  </si>
  <si>
    <t>Demontáž předokenní rolety včetně kastlíku pro další použití</t>
  </si>
  <si>
    <t>-217917902</t>
  </si>
  <si>
    <t>Roletu uskladnit pro další použití</t>
  </si>
  <si>
    <t>45</t>
  </si>
  <si>
    <t>968072455</t>
  </si>
  <si>
    <t>Vybourání kovových dveřních zárubní pl do 2 m2</t>
  </si>
  <si>
    <t>-3820187</t>
  </si>
  <si>
    <t>https://podminky.urs.cz/item/CS_URS_2023_01/968072455</t>
  </si>
  <si>
    <t>0,8*2,1*2</t>
  </si>
  <si>
    <t>46</t>
  </si>
  <si>
    <t>968072456</t>
  </si>
  <si>
    <t>Vybourání kovových dveřních zárubní pl přes 2 m2</t>
  </si>
  <si>
    <t>-1930790234</t>
  </si>
  <si>
    <t>https://podminky.urs.cz/item/CS_URS_2023_01/968072456</t>
  </si>
  <si>
    <t>1,1*2,1</t>
  </si>
  <si>
    <t>47</t>
  </si>
  <si>
    <t>977312113</t>
  </si>
  <si>
    <t>Řezání stávajících betonových mazanin vyztužených hl do 150 mm</t>
  </si>
  <si>
    <t>698186033</t>
  </si>
  <si>
    <t>https://podminky.urs.cz/item/CS_URS_2023_01/977312113</t>
  </si>
  <si>
    <t>V místě nové příčky</t>
  </si>
  <si>
    <t>(6,175+4,17+1,2)*2</t>
  </si>
  <si>
    <t>(1,35+1,3)*2*2</t>
  </si>
  <si>
    <t>48</t>
  </si>
  <si>
    <t>977211121</t>
  </si>
  <si>
    <t>Řezání stěnovou pilou kcí z cihel nebo tvárnic hl do 200 mm</t>
  </si>
  <si>
    <t>-1105141060</t>
  </si>
  <si>
    <t>https://podminky.urs.cz/item/CS_URS_2023_01/977211121</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</si>
  <si>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vybourání konstrukce; tyto náklady se oceňují cenami katalogu 801-3 Budovy a haly - bourání konstrukcí. </t>
  </si>
  <si>
    <t>Příčka</t>
  </si>
  <si>
    <t>3,75*2</t>
  </si>
  <si>
    <t>49</t>
  </si>
  <si>
    <t>977211124</t>
  </si>
  <si>
    <t>Řezání stěnovou pilou kcí z cihel nebo tvárnic hl přes 420 do 520 mm</t>
  </si>
  <si>
    <t>2007653844</t>
  </si>
  <si>
    <t>https://podminky.urs.cz/item/CS_URS_2023_01/977211124</t>
  </si>
  <si>
    <t>1,85*2</t>
  </si>
  <si>
    <t>50</t>
  </si>
  <si>
    <t>971033431</t>
  </si>
  <si>
    <t>Vybourání otvorů ve zdivu cihelném pl do 0,25 m2 na MVC nebo MV tl do 150 mm</t>
  </si>
  <si>
    <t>-407128948</t>
  </si>
  <si>
    <t>https://podminky.urs.cz/item/CS_URS_2023_01/971033431</t>
  </si>
  <si>
    <t>51</t>
  </si>
  <si>
    <t>973032619</t>
  </si>
  <si>
    <t>Vysekání kapes pro špalíky a krabice ve zdivu z dutých cihel nebo tvárnic do 150x150x100 mm</t>
  </si>
  <si>
    <t>-1468381348</t>
  </si>
  <si>
    <t>https://podminky.urs.cz/item/CS_URS_2023_01/973032619</t>
  </si>
  <si>
    <t>52</t>
  </si>
  <si>
    <t>974031133</t>
  </si>
  <si>
    <t>Vysekání rýh ve zdivu cihelném hl do 50 mm š do 100 mm</t>
  </si>
  <si>
    <t>1314343537</t>
  </si>
  <si>
    <t>https://podminky.urs.cz/item/CS_URS_2023_01/974031133</t>
  </si>
  <si>
    <t>Profese:</t>
  </si>
  <si>
    <t>15,0</t>
  </si>
  <si>
    <t>53</t>
  </si>
  <si>
    <t>974031142</t>
  </si>
  <si>
    <t>Vysekání rýh ve zdivu cihelném hl do 70 mm š do 70 mm</t>
  </si>
  <si>
    <t>888442228</t>
  </si>
  <si>
    <t>https://podminky.urs.cz/item/CS_URS_2023_01/974031142</t>
  </si>
  <si>
    <t>54</t>
  </si>
  <si>
    <t>974031157</t>
  </si>
  <si>
    <t>Vysekání rýh ve zdivu cihelném hl do 100 mm š do 300 mm</t>
  </si>
  <si>
    <t>772730476</t>
  </si>
  <si>
    <t>https://podminky.urs.cz/item/CS_URS_2023_01/974031157</t>
  </si>
  <si>
    <t>24,0</t>
  </si>
  <si>
    <t>55</t>
  </si>
  <si>
    <t>974042564</t>
  </si>
  <si>
    <t>Vysekání rýh v dlažbě betonové nebo jiné monolitické hl do 150 mm š do 150 mm</t>
  </si>
  <si>
    <t>-620491509</t>
  </si>
  <si>
    <t>https://podminky.urs.cz/item/CS_URS_2023_01/974042564</t>
  </si>
  <si>
    <t>6,175+4,17+1,2</t>
  </si>
  <si>
    <t>(1,35+1,3)*2</t>
  </si>
  <si>
    <t>56</t>
  </si>
  <si>
    <t>977151113</t>
  </si>
  <si>
    <t>Jádrové vrty diamantovými korunkami do stavebních materiálů D přes 40 do 50 mm</t>
  </si>
  <si>
    <t>939684532</t>
  </si>
  <si>
    <t>https://podminky.urs.cz/item/CS_URS_2023_01/977151113</t>
  </si>
  <si>
    <t>"Profese:</t>
  </si>
  <si>
    <t>1,5</t>
  </si>
  <si>
    <t>57</t>
  </si>
  <si>
    <t>977151118</t>
  </si>
  <si>
    <t>Jádrové vrty diamantovými korunkami do stavebních materiálů D přes 90 do 100 mm</t>
  </si>
  <si>
    <t>-1332585219</t>
  </si>
  <si>
    <t>https://podminky.urs.cz/item/CS_URS_2023_01/977151118</t>
  </si>
  <si>
    <t>2,0</t>
  </si>
  <si>
    <t>58</t>
  </si>
  <si>
    <t>977151122</t>
  </si>
  <si>
    <t>Jádrové vrty diamantovými korunkami do stavebních materiálů D přes 120 do 130 mm</t>
  </si>
  <si>
    <t>-1341752457</t>
  </si>
  <si>
    <t>https://podminky.urs.cz/item/CS_URS_2023_01/977151122</t>
  </si>
  <si>
    <t>4,0</t>
  </si>
  <si>
    <t>59</t>
  </si>
  <si>
    <t>977151218</t>
  </si>
  <si>
    <t>Jádrové vrty dovrchní diamantovými korunkami do stavebních materiálů D přes 90 do 100 mm</t>
  </si>
  <si>
    <t>1460784971</t>
  </si>
  <si>
    <t>https://podminky.urs.cz/item/CS_URS_2023_01/977151218</t>
  </si>
  <si>
    <t>60</t>
  </si>
  <si>
    <t>977151222</t>
  </si>
  <si>
    <t>Jádrové vrty dovrchní diamantovými korunkami do stavebních materiálů D přes 120 do 130 mm</t>
  </si>
  <si>
    <t>-1220734832</t>
  </si>
  <si>
    <t>https://podminky.urs.cz/item/CS_URS_2023_01/977151222</t>
  </si>
  <si>
    <t>978059511</t>
  </si>
  <si>
    <t>Odsekání a odebrání obkladů stěn z vnitřních obkládaček plochy do 1 m2</t>
  </si>
  <si>
    <t>-1247528612</t>
  </si>
  <si>
    <t>https://podminky.urs.cz/item/CS_URS_2023_01/978059511</t>
  </si>
  <si>
    <t>"1.NP:" 4,0*0,4</t>
  </si>
  <si>
    <t>99</t>
  </si>
  <si>
    <t>Přesuny hmot a suti</t>
  </si>
  <si>
    <t>997013113</t>
  </si>
  <si>
    <t>Vnitrostaveništní doprava suti a vybouraných hmot pro budovy v přes 9 do 12 m s použitím mechanizace</t>
  </si>
  <si>
    <t>1940478504</t>
  </si>
  <si>
    <t>https://podminky.urs.cz/item/CS_URS_2023_01/997013113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</si>
  <si>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</si>
  <si>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997013511</t>
  </si>
  <si>
    <t>Odvoz suti a vybouraných hmot z meziskládky na skládku do 1 km s naložením a se složením</t>
  </si>
  <si>
    <t>-2010925826</t>
  </si>
  <si>
    <t>https://podminky.urs.cz/item/CS_URS_2023_01/997013511</t>
  </si>
  <si>
    <t>64</t>
  </si>
  <si>
    <t>997013509</t>
  </si>
  <si>
    <t>Příplatek k odvozu suti a vybouraných hmot na skládku ZKD 1 km přes 1 km</t>
  </si>
  <si>
    <t>-1157231792</t>
  </si>
  <si>
    <t>https://podminky.urs.cz/item/CS_URS_2023_01/997013509</t>
  </si>
  <si>
    <t>10,309*17 'Přepočtené koeficientem množství</t>
  </si>
  <si>
    <t>65</t>
  </si>
  <si>
    <t>997013631</t>
  </si>
  <si>
    <t>Poplatek za uložení na skládce (skládkovné) stavebního odpadu směsného kód odpadu 17 09 04</t>
  </si>
  <si>
    <t>-1930617285</t>
  </si>
  <si>
    <t>https://podminky.urs.cz/item/CS_URS_2023_01/997013631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</si>
  <si>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</si>
  <si>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66</t>
  </si>
  <si>
    <t>998018002</t>
  </si>
  <si>
    <t>Přesun hmot ruční pro budovy v přes 6 do 12 m</t>
  </si>
  <si>
    <t>1249932031</t>
  </si>
  <si>
    <t>https://podminky.urs.cz/item/CS_URS_2023_01/998018002</t>
  </si>
  <si>
    <t>PSV</t>
  </si>
  <si>
    <t>Práce a dodávky PSV</t>
  </si>
  <si>
    <t>713</t>
  </si>
  <si>
    <t>Izolace tepelné</t>
  </si>
  <si>
    <t>67</t>
  </si>
  <si>
    <t>713121111</t>
  </si>
  <si>
    <t>Montáž izolace tepelné podlah volně kladenými rohožemi, pásy, dílci, deskami 1 vrstva</t>
  </si>
  <si>
    <t>745793511</t>
  </si>
  <si>
    <t>https://podminky.urs.cz/item/CS_URS_2023_01/713121111</t>
  </si>
  <si>
    <t>68</t>
  </si>
  <si>
    <t>28376550</t>
  </si>
  <si>
    <t>deska polystyrénová pro snížení kročejového hluku (max. zatížení 10 kN/m2)</t>
  </si>
  <si>
    <t>902359269</t>
  </si>
  <si>
    <t>"m.č.204A:" 12,8</t>
  </si>
  <si>
    <t>"m.č.204C:" 13,0</t>
  </si>
  <si>
    <t>25,8*0,0525 'Přepočtené koeficientem množství</t>
  </si>
  <si>
    <t>69</t>
  </si>
  <si>
    <t>713121211</t>
  </si>
  <si>
    <t>Montáž izolace tepelné podlah volně kladenými okrajovými pásky</t>
  </si>
  <si>
    <t>-239269033</t>
  </si>
  <si>
    <t>https://podminky.urs.cz/item/CS_URS_2023_01/713121211</t>
  </si>
  <si>
    <t>70</t>
  </si>
  <si>
    <t>28340-R02</t>
  </si>
  <si>
    <t>pásek okrajový z pěnového polyetylenu tl.10 mm s PE folií, šíře 125 mm</t>
  </si>
  <si>
    <t>1971548789</t>
  </si>
  <si>
    <t>"m.č.204A:" 14,7</t>
  </si>
  <si>
    <t>"m.č.204C:" 14,8</t>
  </si>
  <si>
    <t>71</t>
  </si>
  <si>
    <t>28340-R03</t>
  </si>
  <si>
    <t>pásek okrajový z pěnového polyetylenu tl.10 mm s PE folií, šíře 250 mm</t>
  </si>
  <si>
    <t>-1821760088</t>
  </si>
  <si>
    <t>"m.č.204A:" 1,15+1,1</t>
  </si>
  <si>
    <t>72</t>
  </si>
  <si>
    <t>713191132</t>
  </si>
  <si>
    <t>Montáž izolace tepelné podlah, stropů vrchem nebo střech překrytí separační fólií z PE</t>
  </si>
  <si>
    <t>2076468678</t>
  </si>
  <si>
    <t>https://podminky.urs.cz/item/CS_URS_2023_01/713191132</t>
  </si>
  <si>
    <t>73</t>
  </si>
  <si>
    <t>28323020</t>
  </si>
  <si>
    <t>fólie separační PE 2 x 50 m</t>
  </si>
  <si>
    <t>-1494761852</t>
  </si>
  <si>
    <t>74</t>
  </si>
  <si>
    <t>998713202</t>
  </si>
  <si>
    <t>Přesun hmot procentní pro izolace tepelné v objektech v přes 6 do 12 m</t>
  </si>
  <si>
    <t>%</t>
  </si>
  <si>
    <t>1452839932</t>
  </si>
  <si>
    <t>https://podminky.urs.cz/item/CS_URS_2023_01/998713202</t>
  </si>
  <si>
    <t>727</t>
  </si>
  <si>
    <t>Zdravotechnika - požární ochrana</t>
  </si>
  <si>
    <t>75</t>
  </si>
  <si>
    <t>PBR1PAS</t>
  </si>
  <si>
    <t>Montáž protipožární manžety do DN110</t>
  </si>
  <si>
    <t>-1018325430</t>
  </si>
  <si>
    <t>76</t>
  </si>
  <si>
    <t>PBR75man</t>
  </si>
  <si>
    <t>požární manžeta na plast. potrubí dn 75</t>
  </si>
  <si>
    <t>1391534074</t>
  </si>
  <si>
    <t>77</t>
  </si>
  <si>
    <t>PBR1TMEL</t>
  </si>
  <si>
    <t>Montáž protipožárního tmelu</t>
  </si>
  <si>
    <t>-950586133</t>
  </si>
  <si>
    <t>78</t>
  </si>
  <si>
    <t>PBR100tmel</t>
  </si>
  <si>
    <t>požární tmel pro kovové trubky v 310 ml tubách</t>
  </si>
  <si>
    <t>355827011</t>
  </si>
  <si>
    <t>79</t>
  </si>
  <si>
    <t>PBR1PENA</t>
  </si>
  <si>
    <t>Montáž protipožární pěny</t>
  </si>
  <si>
    <t>-588272687</t>
  </si>
  <si>
    <t>80</t>
  </si>
  <si>
    <t>PBR100PENA</t>
  </si>
  <si>
    <t>požární pěna pro kabely, kovové trubky a plastové trubky do DN 50 v 300 ml tubách</t>
  </si>
  <si>
    <t>-1400906792</t>
  </si>
  <si>
    <t>81</t>
  </si>
  <si>
    <t>PBR1ozn</t>
  </si>
  <si>
    <t>Montáž označení protipožární ucpávky z obou stran požár. kce</t>
  </si>
  <si>
    <t>-1588859905</t>
  </si>
  <si>
    <t>82</t>
  </si>
  <si>
    <t>PBR100ozn</t>
  </si>
  <si>
    <t>označení protipožární ucpávky z obou stran požár. kce</t>
  </si>
  <si>
    <t>-683289283</t>
  </si>
  <si>
    <t>83</t>
  </si>
  <si>
    <t>PBR1EVAK</t>
  </si>
  <si>
    <t>Montáž evakuačních značek</t>
  </si>
  <si>
    <t>774752869</t>
  </si>
  <si>
    <t>84</t>
  </si>
  <si>
    <t>PBR100EVAK12</t>
  </si>
  <si>
    <t>označení únikových cest fotoluminiscenční značkou (únikové dveře)</t>
  </si>
  <si>
    <t>-714265478</t>
  </si>
  <si>
    <t>85</t>
  </si>
  <si>
    <t>PBR9R2</t>
  </si>
  <si>
    <t>Vydání příslušných atestů</t>
  </si>
  <si>
    <t>-1020386281</t>
  </si>
  <si>
    <t>763</t>
  </si>
  <si>
    <t>Konstrukce suché výstavby</t>
  </si>
  <si>
    <t>86</t>
  </si>
  <si>
    <t>763111492</t>
  </si>
  <si>
    <t>SDK příčka tl 150 mm profil CW+UW 100 desky s vysokou mechanickou odolností 2xDFRIH2 12,5 s izolací EI 90 Rw do 59 dB</t>
  </si>
  <si>
    <t>-114942928</t>
  </si>
  <si>
    <t>https://podminky.urs.cz/item/CS_URS_2023_01/763111492</t>
  </si>
  <si>
    <t>(6,175+8,89)*3,75</t>
  </si>
  <si>
    <t>(1,35+1,3)*3,75*2</t>
  </si>
  <si>
    <t>87</t>
  </si>
  <si>
    <t>763111717</t>
  </si>
  <si>
    <t>SDK příčka základní penetrační nátěr (oboustranně)</t>
  </si>
  <si>
    <t>-1625955164</t>
  </si>
  <si>
    <t>https://podminky.urs.cz/item/CS_URS_2023_01/763111717</t>
  </si>
  <si>
    <t>88</t>
  </si>
  <si>
    <t>763111720</t>
  </si>
  <si>
    <t>SDK příčka vyztužení pro osazení skříněk, polic atd.</t>
  </si>
  <si>
    <t>-2078152240</t>
  </si>
  <si>
    <t>https://podminky.urs.cz/item/CS_URS_2023_01/763111720</t>
  </si>
  <si>
    <t>Horní skřínky linky</t>
  </si>
  <si>
    <t>2,2*2</t>
  </si>
  <si>
    <t>89</t>
  </si>
  <si>
    <t>763111772</t>
  </si>
  <si>
    <t>Příplatek k SDK příčce za rovinnost kvality Q4</t>
  </si>
  <si>
    <t>-970452044</t>
  </si>
  <si>
    <t>https://podminky.urs.cz/item/CS_URS_2023_01/763111772</t>
  </si>
  <si>
    <t>76,369</t>
  </si>
  <si>
    <t>90</t>
  </si>
  <si>
    <t>763121_R1</t>
  </si>
  <si>
    <t>SDK stěna předsazená tl 175 mm profil CW+UW 150 desky s vysokou mechanickou odolností 2xDFRIH2 12,5 s izolací EI 30 Rw do 19 dB, D+M</t>
  </si>
  <si>
    <t>-1214863499</t>
  </si>
  <si>
    <t>"m.č.201b:" (0,95+0,175)*3,75</t>
  </si>
  <si>
    <t>"m.č.201C:" (4,8+0,175)*3,75</t>
  </si>
  <si>
    <t>"chodba:" 1,35*3,75</t>
  </si>
  <si>
    <t>91</t>
  </si>
  <si>
    <t>763164555</t>
  </si>
  <si>
    <t>SDK obklad kcí tvaru L š přes 0,8 m desky 1xDF 12,5</t>
  </si>
  <si>
    <t>782904538</t>
  </si>
  <si>
    <t>https://podminky.urs.cz/item/CS_URS_2023_01/763164555</t>
  </si>
  <si>
    <t>Kastlík pro zakrytí mediplynu na chodbě</t>
  </si>
  <si>
    <t>0,5*0,5*2,4</t>
  </si>
  <si>
    <t>92</t>
  </si>
  <si>
    <t>763121714</t>
  </si>
  <si>
    <t>SDK stěna předsazená základní penetrační nátěr</t>
  </si>
  <si>
    <t>1113749803</t>
  </si>
  <si>
    <t>https://podminky.urs.cz/item/CS_URS_2023_01/763121714</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</si>
  <si>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Ostatní konstrukce a práce a příplatky, neuvedené v tomto souboru cen, se oceňují cenami 763 11-17.. pro příčky ze sádrokartonových desek. </t>
  </si>
  <si>
    <t>93</t>
  </si>
  <si>
    <t>763173133</t>
  </si>
  <si>
    <t>Montáž univerzálního držáku v SDK kci</t>
  </si>
  <si>
    <t>-221015098</t>
  </si>
  <si>
    <t>https://podminky.urs.cz/item/CS_URS_2023_01/763173133</t>
  </si>
  <si>
    <t>59030-R1</t>
  </si>
  <si>
    <t>držák univerzální v SDK kci</t>
  </si>
  <si>
    <t>586808523</t>
  </si>
  <si>
    <t>763181422</t>
  </si>
  <si>
    <t>Ztužující výplň otvoru pro dveře pro příčky do 3,75 m zátěž křídla přes 25 kg</t>
  </si>
  <si>
    <t>-164477744</t>
  </si>
  <si>
    <t>https://podminky.urs.cz/item/CS_URS_2023_01/763181422</t>
  </si>
  <si>
    <t>763431011</t>
  </si>
  <si>
    <t>Montáž minerálního podhledu s vyjímatelnými panely vel. do 0,36 m2 na zavěšený polozapuštěný rošt</t>
  </si>
  <si>
    <t>-2028987401</t>
  </si>
  <si>
    <t>https://podminky.urs.cz/item/CS_URS_2023_01/763431011</t>
  </si>
  <si>
    <t>Nové podhledy</t>
  </si>
  <si>
    <t>"m.č.201:" 6,5</t>
  </si>
  <si>
    <t>"m.č.201A:" 6,9</t>
  </si>
  <si>
    <t>"m.č.201C:" 29,4</t>
  </si>
  <si>
    <t>"m.č.204A:" 24,0</t>
  </si>
  <si>
    <t>"m.č.204B:" 1,7</t>
  </si>
  <si>
    <t>"m.č.204D:" 1,7</t>
  </si>
  <si>
    <t xml:space="preserve">Opětovná montáž stávajících desek </t>
  </si>
  <si>
    <t>97</t>
  </si>
  <si>
    <t>59038-R04</t>
  </si>
  <si>
    <t>Rastr R2 - panel akustický minerální (skelné nebo kamenné vlákno vysoké hustoty), 600x600x15 mm, Podrobný popis viz PD</t>
  </si>
  <si>
    <t>347086915</t>
  </si>
  <si>
    <t>92,4*1,05 'Přepočtené koeficientem množství</t>
  </si>
  <si>
    <t>98</t>
  </si>
  <si>
    <t>763431041</t>
  </si>
  <si>
    <t>Příplatek k montáži minerálního podhledu na zavěšený rošt za výšku zavěšení přes 0,5 do 1,0 m</t>
  </si>
  <si>
    <t>1592587914</t>
  </si>
  <si>
    <t>https://podminky.urs.cz/item/CS_URS_2023_01/763431041</t>
  </si>
  <si>
    <t>998763402</t>
  </si>
  <si>
    <t>Přesun hmot procentní pro sádrokartonové konstrukce v objektech v přes 6 do 12 m</t>
  </si>
  <si>
    <t>-611673431</t>
  </si>
  <si>
    <t>https://podminky.urs.cz/item/CS_URS_2023_01/998763402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</si>
  <si>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</si>
  <si>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</si>
  <si>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</si>
  <si>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100</t>
  </si>
  <si>
    <t>76400_R01</t>
  </si>
  <si>
    <t>Ozn. K01 - Oplechování venkovních okenních parapetů z jednovrstvého žárovězinkovaného, poplastovaného plechu, rš. 450 mm, (podrobný popis viz PSV), D+M</t>
  </si>
  <si>
    <t>-1389869310</t>
  </si>
  <si>
    <t>Viz. PD stavební část - výrobky PSV (klempířské), výkresy půdorysu a Tech.zpr.</t>
  </si>
  <si>
    <t>3,7*1,05</t>
  </si>
  <si>
    <t>101</t>
  </si>
  <si>
    <t>998764202</t>
  </si>
  <si>
    <t>Přesun hmot procentní pro konstrukce klempířské v objektech v přes 6 do 12 m</t>
  </si>
  <si>
    <t>-160707794</t>
  </si>
  <si>
    <t>https://podminky.urs.cz/item/CS_URS_2023_01/998764202</t>
  </si>
  <si>
    <t>766</t>
  </si>
  <si>
    <t>Konstrukce truhlářské</t>
  </si>
  <si>
    <t>102</t>
  </si>
  <si>
    <t>998766202</t>
  </si>
  <si>
    <t>Přesun hmot procentní pro kce truhlářské v objektech v přes 6 do 12 m</t>
  </si>
  <si>
    <t>32665329</t>
  </si>
  <si>
    <t>https://podminky.urs.cz/item/CS_URS_2023_01/998766202</t>
  </si>
  <si>
    <t>766.a</t>
  </si>
  <si>
    <t>truhlářské vnitřní</t>
  </si>
  <si>
    <t>103</t>
  </si>
  <si>
    <t>76610-R01</t>
  </si>
  <si>
    <t>Ozn. T01 - Dřevěné dveře 1100x2100 mm, HPL, vnitřní polodrážkové, jednokřídlové, otočné, plné, s požární odolností, D+M</t>
  </si>
  <si>
    <t>1563083044</t>
  </si>
  <si>
    <t>Viz. PD stavební část - výrobky PSV (truhlářské vnitřní), výkresy půdorysu a Tech.zpr.</t>
  </si>
  <si>
    <t>- včetně příslušenství</t>
  </si>
  <si>
    <t>104</t>
  </si>
  <si>
    <t>76610-R02</t>
  </si>
  <si>
    <t>Ozn. T02 - Dřevěné dveře 700x2100 mm, HPL, vnitřní polodrážkové, jednokřídlové, otočné, plné, s požární odolností, D+M</t>
  </si>
  <si>
    <t>-2089530145</t>
  </si>
  <si>
    <t>105</t>
  </si>
  <si>
    <t>76610-R03</t>
  </si>
  <si>
    <t>Ozn. T03 - Dřevěné dveře 700x2100 mm, HPL, vnitřní polodrážkové, jednokřídlové, otočné, plné, D+M</t>
  </si>
  <si>
    <t>922182000</t>
  </si>
  <si>
    <t>- včetně mřížky 500x300 mm</t>
  </si>
  <si>
    <t>106</t>
  </si>
  <si>
    <t>76610-R04</t>
  </si>
  <si>
    <t>Ozn. T04 - Dřevěné dveře 700x2100 mm, HPL, vnitřní polodrážkové, jednokřídlové, otočné, plné, D+M</t>
  </si>
  <si>
    <t>-610635374</t>
  </si>
  <si>
    <t>107</t>
  </si>
  <si>
    <t>76610-R05</t>
  </si>
  <si>
    <t>Ozn. T05 - Dřevěné dveře 700x2100 mm, HPL, vnitřní polodrážkové, jednokřídlové, otočné, plné, s požární odolností, D+M</t>
  </si>
  <si>
    <t>-1082504373</t>
  </si>
  <si>
    <t>108</t>
  </si>
  <si>
    <t>76610-R06</t>
  </si>
  <si>
    <t>Ozn. T06 - Dřevěné dveře 700x2100 mm, HPL, vnitřní polodrážkové, jednokřídlové, otočné, plné, s požární odolností, D+M</t>
  </si>
  <si>
    <t>-1504242181</t>
  </si>
  <si>
    <t>109</t>
  </si>
  <si>
    <t>76610-R07</t>
  </si>
  <si>
    <t>Ozn. T07 - Dřevěné dveře 900+500x2100 mm, HPL, vnitřní polodrážkové,dvoukřídlové, otočné, plné, s požární odolností, D+M</t>
  </si>
  <si>
    <t>1560447335</t>
  </si>
  <si>
    <t>767</t>
  </si>
  <si>
    <t>Konstrukce zámečnické</t>
  </si>
  <si>
    <t>110</t>
  </si>
  <si>
    <t>998767202</t>
  </si>
  <si>
    <t>Přesun hmot procentní pro zámečnické konstrukce v objektech v přes 6 do 12 m</t>
  </si>
  <si>
    <t>-1969316404</t>
  </si>
  <si>
    <t>https://podminky.urs.cz/item/CS_URS_2023_01/998767202</t>
  </si>
  <si>
    <t>767.a</t>
  </si>
  <si>
    <t>zámečnické vnitřní</t>
  </si>
  <si>
    <t>111</t>
  </si>
  <si>
    <t>76710-R01</t>
  </si>
  <si>
    <t>Ozn. Z01 - Ocelová lisovaná zárubeň 800/2100 mm, tl. stěny SDK 150 mm, pro dodatečnou montáž s požární odolností,  D+M</t>
  </si>
  <si>
    <t>-1863103343</t>
  </si>
  <si>
    <t>Viz. PD stavební část - výrobky PSV (zámečnické vnitřní) , výkresy půdorysu a Tech.zpr.</t>
  </si>
  <si>
    <t>-včetně příslušenství a nátěrů</t>
  </si>
  <si>
    <t>112</t>
  </si>
  <si>
    <t>76710-R02</t>
  </si>
  <si>
    <t>Ozn. Z02 - Ocelová lisovaná zárubeň 700/2100 mm, tl. stěny SDK 150 mm, pro dodatečnou montáž s požární odolností,  D+M</t>
  </si>
  <si>
    <t>492279179</t>
  </si>
  <si>
    <t>113</t>
  </si>
  <si>
    <t>76710-R03</t>
  </si>
  <si>
    <t>Ozn. Z03 - Ocelová lisovaná zárubeň 700/2100 mm, tl. stěny SDK 150 mm, pro dodatečnou montáž,  D+M</t>
  </si>
  <si>
    <t>-432872602</t>
  </si>
  <si>
    <t>114</t>
  </si>
  <si>
    <t>76710-R04</t>
  </si>
  <si>
    <t>Ozn. Z04 - Ocelová lisovaná zárubeň 700/2100 mm, tl. stěny SDK 150 mm, pro dodatečnou montáž,  D+M</t>
  </si>
  <si>
    <t>-1148650555</t>
  </si>
  <si>
    <t>115</t>
  </si>
  <si>
    <t>76710-R05</t>
  </si>
  <si>
    <t>Ozn. Z05 - Ocelová lisovaná zárubeň 700/2100 mm, tl. stěny zděné 100 mm, pro dodatečnou montáž s požární odolností,  D+M</t>
  </si>
  <si>
    <t>92420331</t>
  </si>
  <si>
    <t>116</t>
  </si>
  <si>
    <t>76710-R06</t>
  </si>
  <si>
    <t>Ozn. Z06 - Ocelová lisovaná zárubeň 800/2100 mm, tl. stěny zděné 175 mm, pro dodatečnou montáž s požární odolností,  D+M</t>
  </si>
  <si>
    <t>-413509288</t>
  </si>
  <si>
    <t>117</t>
  </si>
  <si>
    <t>76710-R07</t>
  </si>
  <si>
    <t>Ozn. Z07 - Ocelová lisovaná zárubeň 900+500/2100 mm, tl. stěny SDK 150 mm, pro dodatečnou montáž s požární odolností,  D+M</t>
  </si>
  <si>
    <t>264822585</t>
  </si>
  <si>
    <t>118</t>
  </si>
  <si>
    <t>76710-R10</t>
  </si>
  <si>
    <t>Ozn. Z10 - Ocelové schodiště vnitřní, včetně zábradlí, žárový pozink,  D+M</t>
  </si>
  <si>
    <t>kg</t>
  </si>
  <si>
    <t>85858561</t>
  </si>
  <si>
    <t>-včetně kotvení a kotvícího materiálu - 30ks</t>
  </si>
  <si>
    <t>1080,0</t>
  </si>
  <si>
    <t>767.b</t>
  </si>
  <si>
    <t>ostatní</t>
  </si>
  <si>
    <t>119</t>
  </si>
  <si>
    <t>76712-R01</t>
  </si>
  <si>
    <t>Ozn. O01 - Předokenné fasádní žaluzie s el. ovládáním 3600x1850 mm, v sestavě zahrnuto 2 ks žaluzií, 2 ks motoru, Podrobný popis viz PD, D+M</t>
  </si>
  <si>
    <t>2042806421</t>
  </si>
  <si>
    <t>-včetně příslušenství</t>
  </si>
  <si>
    <t>120</t>
  </si>
  <si>
    <t>76712-R02</t>
  </si>
  <si>
    <t>Ozn. O02 - Ukončení PVC krytiny - sokl, Podrobný popis viz PD, D+M</t>
  </si>
  <si>
    <t>1219766858</t>
  </si>
  <si>
    <t>122,0*1,05</t>
  </si>
  <si>
    <t>121</t>
  </si>
  <si>
    <t>76712-R03</t>
  </si>
  <si>
    <t>Ozn. O03 - Vnitřní podlahový profil pro objektové dilatace, Podrobný popis viz PD, D+M</t>
  </si>
  <si>
    <t>2007186985</t>
  </si>
  <si>
    <t>5,0*1,05</t>
  </si>
  <si>
    <t>122</t>
  </si>
  <si>
    <t>76712-R04</t>
  </si>
  <si>
    <t>Ozn. O04 - Podlahový nerezový přechodový profil ve tvaru T, šířky 25 mm, Podrobný popis viz PD, D+M</t>
  </si>
  <si>
    <t>-144163303</t>
  </si>
  <si>
    <t>3,0*1,05</t>
  </si>
  <si>
    <t>123</t>
  </si>
  <si>
    <t>76712-R05</t>
  </si>
  <si>
    <t>Ozn. O05 - Dveřní zarážka na zeď, Podrobný popis viz PD, D+M</t>
  </si>
  <si>
    <t>1223495617</t>
  </si>
  <si>
    <t>124</t>
  </si>
  <si>
    <t>76712-R06</t>
  </si>
  <si>
    <t>Ozn. O06 - Podlahová dveřní zarážka, Podrobný popis viz PD, D+M</t>
  </si>
  <si>
    <t>527117394</t>
  </si>
  <si>
    <t>125</t>
  </si>
  <si>
    <t>76712-R07</t>
  </si>
  <si>
    <t>Ozn. O07 - Ochrana rohů speciálními kryty 50x50 mm, v.1600 mm , Podrobný popis viz PD, D+M</t>
  </si>
  <si>
    <t>-1671214634</t>
  </si>
  <si>
    <t>126</t>
  </si>
  <si>
    <t>76712-R08</t>
  </si>
  <si>
    <t>Ozn. O08 - Gumová protiskluzná schodová lišta 82x45 mm , Podrobný popis viz PD, D+M</t>
  </si>
  <si>
    <t>146539742</t>
  </si>
  <si>
    <t>8,7*1,1</t>
  </si>
  <si>
    <t>767.c</t>
  </si>
  <si>
    <t>hliníkové venkovní</t>
  </si>
  <si>
    <t>127</t>
  </si>
  <si>
    <t>76721-R01</t>
  </si>
  <si>
    <t>Ozn. A01 - Vícekomorové hliníkové okno 3600x1800, trojsklo s požární odolností, předsazená montáž, včetně plastového parapetu, D+M</t>
  </si>
  <si>
    <t>-1911337768</t>
  </si>
  <si>
    <t>776</t>
  </si>
  <si>
    <t>Podlahy povlakové</t>
  </si>
  <si>
    <t>128</t>
  </si>
  <si>
    <t>776111311</t>
  </si>
  <si>
    <t>Vysátí podkladu povlakových podlah</t>
  </si>
  <si>
    <t>1262651335</t>
  </si>
  <si>
    <t>https://podminky.urs.cz/item/CS_URS_2023_01/776111311</t>
  </si>
  <si>
    <t>129</t>
  </si>
  <si>
    <t>776121321</t>
  </si>
  <si>
    <t>Neředěná penetrace savého podkladu povlakových podlah</t>
  </si>
  <si>
    <t>571937514</t>
  </si>
  <si>
    <t>https://podminky.urs.cz/item/CS_URS_2023_01/776121321</t>
  </si>
  <si>
    <t>130</t>
  </si>
  <si>
    <t>776141121</t>
  </si>
  <si>
    <t>Stěrka podlahová nivelační pro vyrovnání podkladu povlakových podlah pevnosti 30 MPa tl do 3 mm</t>
  </si>
  <si>
    <t>894949387</t>
  </si>
  <si>
    <t>https://podminky.urs.cz/item/CS_URS_2023_01/776141121</t>
  </si>
  <si>
    <t>131</t>
  </si>
  <si>
    <t>776221111</t>
  </si>
  <si>
    <t>Lepení pásů z PVC standardním lepidlem</t>
  </si>
  <si>
    <t>-1789156820</t>
  </si>
  <si>
    <t>https://podminky.urs.cz/item/CS_URS_2023_01/776221111</t>
  </si>
  <si>
    <t>Elektrostatický vodiva nepřipojená</t>
  </si>
  <si>
    <t>132</t>
  </si>
  <si>
    <t>776411112</t>
  </si>
  <si>
    <t>Montáž obvodových soklíků výšky do 100 mm</t>
  </si>
  <si>
    <t>500090226</t>
  </si>
  <si>
    <t>https://podminky.urs.cz/item/CS_URS_2023_01/776411112</t>
  </si>
  <si>
    <t>"m.č.201C:" 6,3+3,5+4,8+0,35-1,4-1,1-0,7*2</t>
  </si>
  <si>
    <t>"m.č.204B:" (1,35+1,2)*2-0,7*2</t>
  </si>
  <si>
    <t>"m.č.204D:" (1,35+1,2)*2-0,7*2</t>
  </si>
  <si>
    <t>133</t>
  </si>
  <si>
    <t>28411141</t>
  </si>
  <si>
    <t>PVC vinyl homogenní protiskluzná se vsypem a výztuž. vrstvou tl 2.00mm nášlapná vrstva 2.00mm, hořlavost Bfl-s1, třída zátěže 34/43, útlum 7dB, bodová zátěž ≤ 0.10mm, protiskluznost R10</t>
  </si>
  <si>
    <t>1966045532</t>
  </si>
  <si>
    <t>V místě rampy</t>
  </si>
  <si>
    <t>2,0*1,2+1,0*2*0,1</t>
  </si>
  <si>
    <t>134</t>
  </si>
  <si>
    <t>28411101</t>
  </si>
  <si>
    <t>PVC vinyl homogenní tl 2mm, hm 2850g/m2, hořlavost Bfl-s1, smykové tření µ 0.6, třída zátěže 34/43 do zdravotnictví</t>
  </si>
  <si>
    <t>1792802792</t>
  </si>
  <si>
    <t>99,115*1,2+81,325*0,1</t>
  </si>
  <si>
    <t>-(2,0*1,2+1,0*2*0,1)</t>
  </si>
  <si>
    <t>135</t>
  </si>
  <si>
    <t>776221121</t>
  </si>
  <si>
    <t>Lepení elektrostaticky vodivých pásů z PVC standardním lepidlem</t>
  </si>
  <si>
    <t>790820373</t>
  </si>
  <si>
    <t>https://podminky.urs.cz/item/CS_URS_2023_01/776221121</t>
  </si>
  <si>
    <t>136</t>
  </si>
  <si>
    <t>776421-R1</t>
  </si>
  <si>
    <t>Montáž obvodových soklíků výšky do 100 mm z PVC elektrostaticky vodivého</t>
  </si>
  <si>
    <t>766137443</t>
  </si>
  <si>
    <t>"m.č.204A:" (8,7+3,16)*2-0,8-0,7*2-1,4</t>
  </si>
  <si>
    <t>"m.č.204C:" (8,7+2,865+1,1+0,65)*2-0,7*2-1,1</t>
  </si>
  <si>
    <t>137</t>
  </si>
  <si>
    <t>28411026</t>
  </si>
  <si>
    <t>PVC vinyl homogenní zátěžová elektrostaticky vodivé tl 2,00mm, R 0,05-1MΩ, třída zátěže 34/43, třída otěru P, hořlavost Bfl S1</t>
  </si>
  <si>
    <t>186844428</t>
  </si>
  <si>
    <t>(46,305+3,75)*1,2+(44,25+7,4)*0,1</t>
  </si>
  <si>
    <t>138</t>
  </si>
  <si>
    <t>776520-R2</t>
  </si>
  <si>
    <t>Podkladní plastový rohový profil pro vytvoření fabionu o poloměru r=30mm, D+M</t>
  </si>
  <si>
    <t>-867607756</t>
  </si>
  <si>
    <t>Viz. PD stavební část - výkresy půdorysu, řezu a Tech.zpr.</t>
  </si>
  <si>
    <t>88,725+44,25</t>
  </si>
  <si>
    <t>139</t>
  </si>
  <si>
    <t>776223111</t>
  </si>
  <si>
    <t>Spoj povlakových podlahovin z PVC svařováním za tepla</t>
  </si>
  <si>
    <t>-713243629</t>
  </si>
  <si>
    <t>https://podminky.urs.cz/item/CS_URS_2023_01/776223111</t>
  </si>
  <si>
    <t>(102,865+46,305)*1,6</t>
  </si>
  <si>
    <t>(88,725+44,25)*0,1</t>
  </si>
  <si>
    <t>140</t>
  </si>
  <si>
    <t>776991121</t>
  </si>
  <si>
    <t>Základní čištění nově položených podlahovin vysátím a setřením vlhkým mopem</t>
  </si>
  <si>
    <t>-1963262389</t>
  </si>
  <si>
    <t>https://podminky.urs.cz/item/CS_URS_2023_01/776991121</t>
  </si>
  <si>
    <t>(102,865+46,305)</t>
  </si>
  <si>
    <t>141</t>
  </si>
  <si>
    <t>776991141</t>
  </si>
  <si>
    <t>Pastování a leštění podlahovin ručně</t>
  </si>
  <si>
    <t>-623294140</t>
  </si>
  <si>
    <t>https://podminky.urs.cz/item/CS_URS_2023_01/776991141</t>
  </si>
  <si>
    <t>142</t>
  </si>
  <si>
    <t>998776202</t>
  </si>
  <si>
    <t>Přesun hmot procentní pro podlahy povlakové v objektech v přes 6 do 12 m</t>
  </si>
  <si>
    <t>-1087940442</t>
  </si>
  <si>
    <t>https://podminky.urs.cz/item/CS_URS_2023_01/998776202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</si>
  <si>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</si>
  <si>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781</t>
  </si>
  <si>
    <t>Dokončovací práce - obklady</t>
  </si>
  <si>
    <t>143</t>
  </si>
  <si>
    <t>781473923</t>
  </si>
  <si>
    <t>Výměna obkladačky keramické lepené velikosti přes 22 do 25 ks/m2</t>
  </si>
  <si>
    <t>1398503676</t>
  </si>
  <si>
    <t>https://podminky.urs.cz/item/CS_URS_2023_01/781473923</t>
  </si>
  <si>
    <t>"1.NP:" 1,6/(0,2*0,2)</t>
  </si>
  <si>
    <t>144</t>
  </si>
  <si>
    <t>59761039</t>
  </si>
  <si>
    <t>obklad keramický hladký přes 22 do 25ks/m2</t>
  </si>
  <si>
    <t>-83877175</t>
  </si>
  <si>
    <t>Nový obklad dle původního obkladu</t>
  </si>
  <si>
    <t>"1.NP:" 1,6</t>
  </si>
  <si>
    <t>145</t>
  </si>
  <si>
    <t>781474154</t>
  </si>
  <si>
    <t>Montáž obkladů vnitřních keramických velkoformátových hladkých přes 4 do 6 ks/m2 lepených flexibilním lepidlem</t>
  </si>
  <si>
    <t>777979508</t>
  </si>
  <si>
    <t>https://podminky.urs.cz/item/CS_URS_2023_01/781474154</t>
  </si>
  <si>
    <t>"m.č.204A:" 2,2*1,5</t>
  </si>
  <si>
    <t>"m.č.204C:" 2,2*1,5</t>
  </si>
  <si>
    <t>146</t>
  </si>
  <si>
    <t>59761001</t>
  </si>
  <si>
    <t>obklad velkoformátový keramický hladký přes 4 do 6ks/m2</t>
  </si>
  <si>
    <t>-1706305731</t>
  </si>
  <si>
    <t>6,6*1,2 'Přepočtené koeficientem množství</t>
  </si>
  <si>
    <t>147</t>
  </si>
  <si>
    <t>781494511</t>
  </si>
  <si>
    <t>Plastové profily ukončovací lepené flexibilním lepidlem</t>
  </si>
  <si>
    <t>1766438891</t>
  </si>
  <si>
    <t>https://podminky.urs.cz/item/CS_URS_2023_01/781494511</t>
  </si>
  <si>
    <t>Hranaté lišty v barvě spárovací hmoty</t>
  </si>
  <si>
    <t>"m.č.204A:" 2,2+1,5*2</t>
  </si>
  <si>
    <t>"m.č.204C:" 2,2+1,5*2</t>
  </si>
  <si>
    <t>148</t>
  </si>
  <si>
    <t>781495111</t>
  </si>
  <si>
    <t>Nátěr penetrační na stěnu</t>
  </si>
  <si>
    <t>-1502899628</t>
  </si>
  <si>
    <t>https://podminky.urs.cz/item/CS_URS_2023_01/781495111</t>
  </si>
  <si>
    <t>149</t>
  </si>
  <si>
    <t>998781202</t>
  </si>
  <si>
    <t>Přesun hmot procentní pro obklady keramické v objektech v přes 6 do 12 m</t>
  </si>
  <si>
    <t>1080145005</t>
  </si>
  <si>
    <t>https://podminky.urs.cz/item/CS_URS_2023_01/998781202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</si>
  <si>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</si>
  <si>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784</t>
  </si>
  <si>
    <t>Dokončovací práce - malby a tapety</t>
  </si>
  <si>
    <t>150</t>
  </si>
  <si>
    <t>784171101</t>
  </si>
  <si>
    <t>Zakrytí vnitřních podlah včetně pozdějšího odkrytí</t>
  </si>
  <si>
    <t>-913913912</t>
  </si>
  <si>
    <t>https://podminky.urs.cz/item/CS_URS_2023_01/784171101</t>
  </si>
  <si>
    <t>Stávající chodba</t>
  </si>
  <si>
    <t>30,0</t>
  </si>
  <si>
    <t>151</t>
  </si>
  <si>
    <t>581248440</t>
  </si>
  <si>
    <t>fólie pro malířské potřeby zakrývací tl 25µ 4x5m</t>
  </si>
  <si>
    <t>-1277100071</t>
  </si>
  <si>
    <t>30*1,2 'Přepočtené koeficientem množství</t>
  </si>
  <si>
    <t>152</t>
  </si>
  <si>
    <t>78421-R1.1</t>
  </si>
  <si>
    <t>Nátěr N1b - Vysoce kvalitní polyeuretanový akrylový lak difuzní, třída proti oděru 1, v místnostech výšky do 3,80 m, 1x penetrace, 2x vrchní nátěr neředěný, D+M</t>
  </si>
  <si>
    <t>1658418689</t>
  </si>
  <si>
    <t>"chodba:" (4,77+4,11)*2,85</t>
  </si>
  <si>
    <t>"m.č.201C:" 15,0*2,85</t>
  </si>
  <si>
    <t>"m.č.204A:" (8,7+3,16)*2*2,85</t>
  </si>
  <si>
    <t>"m.č.204B:" (1,35+1,2)*2*2,85</t>
  </si>
  <si>
    <t>"m.č.204C:" (8,7+2,865+1,1+0,65)*2*2,85</t>
  </si>
  <si>
    <t>"m.č.204D:" (1,35+1,2)*2*2,85</t>
  </si>
  <si>
    <t>"ostatní malé plochy:" 30,0</t>
  </si>
  <si>
    <t>I001</t>
  </si>
  <si>
    <t>Interier</t>
  </si>
  <si>
    <t>I001a</t>
  </si>
  <si>
    <t>Nábytkové vybavení pevně spojený se stavbou</t>
  </si>
  <si>
    <t>153</t>
  </si>
  <si>
    <t>N2.01</t>
  </si>
  <si>
    <t>Kuchyňská linka - spodní a horní díl dl. 2,1 m v. 2,10 m; (viz popis PSV výrobků včetně veškerých komponentů) D+M</t>
  </si>
  <si>
    <t>-1921803649</t>
  </si>
  <si>
    <t>"m.č.204A" 1</t>
  </si>
  <si>
    <t>154</t>
  </si>
  <si>
    <t>N2.02</t>
  </si>
  <si>
    <t>Kuchyňská linka - spodní a horní díl dl. 2,25 m v. 2,10 m; (viz popis PSV výrobků včetně veškerých komponentů) D+M</t>
  </si>
  <si>
    <t>-1379073795</t>
  </si>
  <si>
    <t>"m.č.204C" 1</t>
  </si>
  <si>
    <t>I001b</t>
  </si>
  <si>
    <t>Prvky infosystému</t>
  </si>
  <si>
    <t>155</t>
  </si>
  <si>
    <t>INF001</t>
  </si>
  <si>
    <t>Lepená grafika - prosklených dveří, D+ M</t>
  </si>
  <si>
    <t>-66197451</t>
  </si>
  <si>
    <t xml:space="preserve">viz popis výrobků PSV vč. dodávky veškerých komponentů </t>
  </si>
  <si>
    <t>156</t>
  </si>
  <si>
    <t>INF002</t>
  </si>
  <si>
    <t>Piktogramy, D+M</t>
  </si>
  <si>
    <t>453915068</t>
  </si>
  <si>
    <t>D1_01_4a - Vytápění</t>
  </si>
  <si>
    <t>Ing. Lédl</t>
  </si>
  <si>
    <t xml:space="preserve">    Z - Zámečnické výrobky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</si>
  <si>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</si>
  <si>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</si>
  <si>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</si>
  <si>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</si>
  <si>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 xml:space="preserve">    HZS - HZS</t>
  </si>
  <si>
    <t>Z</t>
  </si>
  <si>
    <t>Zámečnické výrobky</t>
  </si>
  <si>
    <t>767-Z01</t>
  </si>
  <si>
    <t>Montáž kovových stvebních doplňkových konstrukcí</t>
  </si>
  <si>
    <t>1894954180</t>
  </si>
  <si>
    <t>D1_01_4a - 04, D1_01_4a - 05</t>
  </si>
  <si>
    <t>767-Z02</t>
  </si>
  <si>
    <t>Jednoduchý závěs do stropu - sestava (jednoduchý zavěšený nosník, potrubí je uchyceno v objímkách - 2 kusy, svěšených na závitových tyčích z fixačních čepů - povrchová úprava galvanický pozink.)</t>
  </si>
  <si>
    <t>464155144</t>
  </si>
  <si>
    <t>713463311R</t>
  </si>
  <si>
    <t>Montáž izolace tepelné pro ocelové potrubí potrubními pouzdry s Al fólií s přesahem Al páskou 1x D do 50 mm</t>
  </si>
  <si>
    <t>-488222538</t>
  </si>
  <si>
    <t>631545300R2</t>
  </si>
  <si>
    <t>pouzdro potrubní izolační z minerální vlny, s povrchovou úpravou Al fólií, DN20/30 mm</t>
  </si>
  <si>
    <t>1508704092</t>
  </si>
  <si>
    <t>71346-PE01</t>
  </si>
  <si>
    <t>Montáž tepelné izolace potrubí z pěnového PE, lepené, DN do 16mm</t>
  </si>
  <si>
    <t>-900175970</t>
  </si>
  <si>
    <t>7131-PE11</t>
  </si>
  <si>
    <t>Termoizolační trubice z pěnového polyethylenu ,v základním provedení, tloušťka stěny 10 mm, vnitřní průměr 15 mm</t>
  </si>
  <si>
    <t>-1202090570</t>
  </si>
  <si>
    <t>71346-PE02</t>
  </si>
  <si>
    <t>Montáž tepelné izolace potrubí z pěnového PE, lepené, DN přes 16 do 25mm</t>
  </si>
  <si>
    <t>-114501648</t>
  </si>
  <si>
    <t>7131-PE12</t>
  </si>
  <si>
    <t>Termoizolační trubice z pěnového polyethylenu, v základním provedení, tloušťka stěny 10 mm, vnitřní průměr 18 mm</t>
  </si>
  <si>
    <t>-1162990300</t>
  </si>
  <si>
    <t>998713101</t>
  </si>
  <si>
    <t>Přesun hmot tonážní pro izolace tepelné v objektech v do 6 m</t>
  </si>
  <si>
    <t>2005423410</t>
  </si>
  <si>
    <t>https://podminky.urs.cz/item/CS_URS_2023_01/998713101</t>
  </si>
  <si>
    <t>733</t>
  </si>
  <si>
    <t>Ústřední vytápění - rozvodné potrubí</t>
  </si>
  <si>
    <t>733111123</t>
  </si>
  <si>
    <t>Potrubí ocelové závitové černé bezešvé běžné středotlaké DN 15</t>
  </si>
  <si>
    <t>-1442369369</t>
  </si>
  <si>
    <t>https://podminky.urs.cz/item/CS_URS_2023_01/733111123</t>
  </si>
  <si>
    <t>733111124</t>
  </si>
  <si>
    <t>Potrubí ocelové závitové černé bezešvé běžné středotlaké DN 20</t>
  </si>
  <si>
    <t>358339575</t>
  </si>
  <si>
    <t>https://podminky.urs.cz/item/CS_URS_2023_01/733111124</t>
  </si>
  <si>
    <t>733190107</t>
  </si>
  <si>
    <t>Zkouška těsnosti potrubí ocelové závitové DN do 40</t>
  </si>
  <si>
    <t>-1957218334</t>
  </si>
  <si>
    <t>https://podminky.urs.cz/item/CS_URS_2023_01/733190107</t>
  </si>
  <si>
    <t>733191924</t>
  </si>
  <si>
    <t>Navaření odbočky na potrubí ocelové závitové DN 20</t>
  </si>
  <si>
    <t>1939962663</t>
  </si>
  <si>
    <t>https://podminky.urs.cz/item/CS_URS_2023_01/733191924</t>
  </si>
  <si>
    <t>733223202</t>
  </si>
  <si>
    <t>Potrubí měděné tvrdé spojované tvrdým pájením D 15x1 mm</t>
  </si>
  <si>
    <t>1865906750</t>
  </si>
  <si>
    <t>https://podminky.urs.cz/item/CS_URS_2023_01/733223202</t>
  </si>
  <si>
    <t>733223203</t>
  </si>
  <si>
    <t>Potrubí měděné tvrdé spojované tvrdým pájením D 18x1 mm</t>
  </si>
  <si>
    <t>139177928</t>
  </si>
  <si>
    <t>https://podminky.urs.cz/item/CS_URS_2023_01/733223203</t>
  </si>
  <si>
    <t>733291101</t>
  </si>
  <si>
    <t>Zkouška těsnosti potrubí měděné D do 35x1,5</t>
  </si>
  <si>
    <t>-1431480366</t>
  </si>
  <si>
    <t>https://podminky.urs.cz/item/CS_URS_2023_01/733291101</t>
  </si>
  <si>
    <t>44+4</t>
  </si>
  <si>
    <t>73323114R</t>
  </si>
  <si>
    <t>Přechodový kus ocel-měď DN20/d22</t>
  </si>
  <si>
    <t>1841893087</t>
  </si>
  <si>
    <t>998733101</t>
  </si>
  <si>
    <t>Přesun hmot tonážní pro rozvody potrubí v objektech v do 6 m</t>
  </si>
  <si>
    <t>-880170919</t>
  </si>
  <si>
    <t>https://podminky.urs.cz/item/CS_URS_2023_01/998733101</t>
  </si>
  <si>
    <t>734</t>
  </si>
  <si>
    <t>Ústřední vytápění - armatury</t>
  </si>
  <si>
    <t>734 20-91TH01</t>
  </si>
  <si>
    <t>Montáž termostatických hlavic M30x1,5</t>
  </si>
  <si>
    <t>-2001586017</t>
  </si>
  <si>
    <t>D1_01_4a - 05</t>
  </si>
  <si>
    <t>734 22-16TH1</t>
  </si>
  <si>
    <t xml:space="preserve">Termostatická hlavice pro veřejné prostory (zabezpečovací kroužek, zvýšená odolnost), vestavné kapalinové čidlo, připoj. závit M 30x1,5 </t>
  </si>
  <si>
    <t>ks</t>
  </si>
  <si>
    <t>-1668332076</t>
  </si>
  <si>
    <t>734209103</t>
  </si>
  <si>
    <t>Montáž armatury závitové s jedním závitem G 1/2</t>
  </si>
  <si>
    <t>1365845101</t>
  </si>
  <si>
    <t>https://podminky.urs.cz/item/CS_URS_2023_01/734209103</t>
  </si>
  <si>
    <t>551212890A</t>
  </si>
  <si>
    <t>ventil automatický odvzdušňovací, svislý + zpětný ventil, mosaz   1/2"</t>
  </si>
  <si>
    <t>-1863760410</t>
  </si>
  <si>
    <t>734209113</t>
  </si>
  <si>
    <t>Montáž armatury závitové s dvěma závity G 1/2</t>
  </si>
  <si>
    <t>1116040479</t>
  </si>
  <si>
    <t>https://podminky.urs.cz/item/CS_URS_2023_01/734209113</t>
  </si>
  <si>
    <t>734 26-14RS4</t>
  </si>
  <si>
    <t>Šroubení radiátorové rohové, uzavírací, s vypouštěním, pro otop. tělesa s  integrovanou ventil. vložkou, dvoutrubková soustava, DN15 (Kvs=1,48)</t>
  </si>
  <si>
    <t>1065218260</t>
  </si>
  <si>
    <t>734292713</t>
  </si>
  <si>
    <t>Kohout kulový přímý G 1/2 PN 42 do 185°C vnitřní závit</t>
  </si>
  <si>
    <t>-1423029770</t>
  </si>
  <si>
    <t>https://podminky.urs.cz/item/CS_URS_2023_01/734292713</t>
  </si>
  <si>
    <t>998734101</t>
  </si>
  <si>
    <t>Přesun hmot tonážní pro armatury v objektech v do 6 m</t>
  </si>
  <si>
    <t>1686643674</t>
  </si>
  <si>
    <t>https://podminky.urs.cz/item/CS_URS_2023_01/998734101</t>
  </si>
  <si>
    <t>735</t>
  </si>
  <si>
    <t>Ústřední vytápění - otopná tělesa</t>
  </si>
  <si>
    <t>735111810R</t>
  </si>
  <si>
    <t>Demontáž a zpětná montáž (posun) otopného tělesa litinového článkového včetně zavěšení a úpravy (zkrácení) připojovacího potrubí</t>
  </si>
  <si>
    <t>-2123249214</t>
  </si>
  <si>
    <t>7,65</t>
  </si>
  <si>
    <t>735152479</t>
  </si>
  <si>
    <t>Otopné těleso panelové VK dvoudeskové 1 přídavná přestupní plocha výška/délka 600/1200 mm výkon 1546 W</t>
  </si>
  <si>
    <t>470389988</t>
  </si>
  <si>
    <t>https://podminky.urs.cz/item/CS_URS_2023_01/735152479</t>
  </si>
  <si>
    <t>735159220R</t>
  </si>
  <si>
    <t>Montáž otopných těles panelových dvoudeskových délky do 1600 mm</t>
  </si>
  <si>
    <t>-1561582542</t>
  </si>
  <si>
    <t>998735101</t>
  </si>
  <si>
    <t>Přesun hmot tonážní pro otopná tělesa v objektech v do 6 m</t>
  </si>
  <si>
    <t>-578226188</t>
  </si>
  <si>
    <t>https://podminky.urs.cz/item/CS_URS_2023_01/998735101</t>
  </si>
  <si>
    <t>783</t>
  </si>
  <si>
    <t>Dokončovací práce - nátěry</t>
  </si>
  <si>
    <t>783614651d1</t>
  </si>
  <si>
    <t>Základní antikorozní jednonásobný syntetický potrubí do DN 50 mm</t>
  </si>
  <si>
    <t>-7429916</t>
  </si>
  <si>
    <t>HZS</t>
  </si>
  <si>
    <t>799-M01</t>
  </si>
  <si>
    <t>Doregulování hydrodynamických tlaků</t>
  </si>
  <si>
    <t>hod</t>
  </si>
  <si>
    <t>-1813007324</t>
  </si>
  <si>
    <t>799-M02</t>
  </si>
  <si>
    <t>Uvedení do provozu</t>
  </si>
  <si>
    <t>2041396121</t>
  </si>
  <si>
    <t>799-M03</t>
  </si>
  <si>
    <t>Napuštění a odvzdušnění soustavy</t>
  </si>
  <si>
    <t>1057525936</t>
  </si>
  <si>
    <t>799-M04</t>
  </si>
  <si>
    <t>Topná zkouška</t>
  </si>
  <si>
    <t>1276582315</t>
  </si>
  <si>
    <t>799-M05</t>
  </si>
  <si>
    <t>Napojení na rozvody</t>
  </si>
  <si>
    <t>-1083193373</t>
  </si>
  <si>
    <t>799-M07</t>
  </si>
  <si>
    <t>Zkoušky v prámci montážních prací</t>
  </si>
  <si>
    <t>-368306232</t>
  </si>
  <si>
    <t>799-M09</t>
  </si>
  <si>
    <t>HZS zednické výpomoci, přípomoci během transportu potrubí, koordinace vůdči ostatním profesím</t>
  </si>
  <si>
    <t>947429410</t>
  </si>
  <si>
    <t>D1_01_4b - Chlazení</t>
  </si>
  <si>
    <t>Ing. Polický</t>
  </si>
  <si>
    <t>751 - Vzduchotechnika</t>
  </si>
  <si>
    <t>751</t>
  </si>
  <si>
    <t>Vzduchotechnika</t>
  </si>
  <si>
    <t>429chlr1100</t>
  </si>
  <si>
    <t>montáž rozvodů chladu</t>
  </si>
  <si>
    <t>637248864</t>
  </si>
  <si>
    <t>30+30+30+30</t>
  </si>
  <si>
    <t>Součet</t>
  </si>
  <si>
    <t>429chla105</t>
  </si>
  <si>
    <t>propojovací kabel cyky 5*1,5</t>
  </si>
  <si>
    <t>1332467123</t>
  </si>
  <si>
    <t>30+30</t>
  </si>
  <si>
    <t>chl109</t>
  </si>
  <si>
    <t>montáž propojovacího kabelu</t>
  </si>
  <si>
    <t>-1642356568</t>
  </si>
  <si>
    <t>429chla100a</t>
  </si>
  <si>
    <t>Vnitřní kazetová jednotka dle specifikace v technických podmínkách 5,0kW včetně kabelového ovladače a propojení kabelem mezi kabelovým ovladačem a jednotkou, kondenz čerpadla</t>
  </si>
  <si>
    <t>-379242676</t>
  </si>
  <si>
    <t>429chlr1216</t>
  </si>
  <si>
    <t>KONDENZAČNÍ POTRUBÍ (DN 6) + IZOLACE A ZÁVĚSY S ATESTEM NA ROZVODY CHLADU</t>
  </si>
  <si>
    <t>-1635329736</t>
  </si>
  <si>
    <t>429chlr1200</t>
  </si>
  <si>
    <t>KONDENZAČNÍ POTRUBÍ (do DN 12) + IZOLACE A ZÁVĚSY S ATESTEM NA ROZVODY CHLADU</t>
  </si>
  <si>
    <t>601718289</t>
  </si>
  <si>
    <t>429vztj1002</t>
  </si>
  <si>
    <t>KONDENZAČNÍ JEDNOTKA K SPLIT JEDNOTKÁM - DLE TECHNICKÝCH PODMÍNEK - venkovní 5,0kW, DI., závěs kondenzační jednotky opatřen nátěrem RAL 7009</t>
  </si>
  <si>
    <t>1221536979</t>
  </si>
  <si>
    <t>chl120</t>
  </si>
  <si>
    <t>montáž kazetové jednotky včetně příslušenství</t>
  </si>
  <si>
    <t>790152292</t>
  </si>
  <si>
    <t>KON001</t>
  </si>
  <si>
    <t>Montáž kondenzační jednotky</t>
  </si>
  <si>
    <t>KS</t>
  </si>
  <si>
    <t>-1133072659</t>
  </si>
  <si>
    <t>429vztr1200</t>
  </si>
  <si>
    <t>závěsný materiál VZT - dodávka</t>
  </si>
  <si>
    <t>kpl</t>
  </si>
  <si>
    <t>1672925504</t>
  </si>
  <si>
    <t>429chlr1101</t>
  </si>
  <si>
    <t>závěsný materiál - MONTÁŽE</t>
  </si>
  <si>
    <t>-1632867788</t>
  </si>
  <si>
    <t>VZT010</t>
  </si>
  <si>
    <t>zaregulování zařízení</t>
  </si>
  <si>
    <t>-578012281</t>
  </si>
  <si>
    <t>VZT011</t>
  </si>
  <si>
    <t>komplexní vyzkoušení zařízení</t>
  </si>
  <si>
    <t>-1132129963</t>
  </si>
  <si>
    <t>VZT012</t>
  </si>
  <si>
    <t>oživení zařízení</t>
  </si>
  <si>
    <t>-65008767</t>
  </si>
  <si>
    <t>VZT013</t>
  </si>
  <si>
    <t>vypracování provozních předpisů</t>
  </si>
  <si>
    <t>-203641323</t>
  </si>
  <si>
    <t>VZT014</t>
  </si>
  <si>
    <t>měření hlučnosti zařízení</t>
  </si>
  <si>
    <t>378968964</t>
  </si>
  <si>
    <t>VZT045</t>
  </si>
  <si>
    <t>Nepředvídané práce</t>
  </si>
  <si>
    <t>889214895</t>
  </si>
  <si>
    <t>VZT055</t>
  </si>
  <si>
    <t>Doplňující náplň chladiva</t>
  </si>
  <si>
    <t>-202032441</t>
  </si>
  <si>
    <t>D1_01_4e - Zdravotně technické instalace</t>
  </si>
  <si>
    <t>Ing. Brožová</t>
  </si>
  <si>
    <t>D1_15_4e - Zdravotně technické instalace</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</si>
  <si>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</si>
  <si>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</si>
  <si>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</si>
  <si>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</si>
  <si>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HZS - Hodinové zúčtovací sazby</t>
  </si>
  <si>
    <t>D1_15_4e</t>
  </si>
  <si>
    <t>721</t>
  </si>
  <si>
    <t>Zdravotechnika - vnitřní kanalizace</t>
  </si>
  <si>
    <t>721171905</t>
  </si>
  <si>
    <t>Potrubí z PP vsazení odbočky do hrdla DN 110</t>
  </si>
  <si>
    <t>-1676004258</t>
  </si>
  <si>
    <t>https://podminky.urs.cz/item/CS_URS_2023_01/721171905</t>
  </si>
  <si>
    <t>721171912</t>
  </si>
  <si>
    <t>Potrubí z PP propojení potrubí DN 40</t>
  </si>
  <si>
    <t>322905531</t>
  </si>
  <si>
    <t>https://podminky.urs.cz/item/CS_URS_2023_01/721171912</t>
  </si>
  <si>
    <t>721174024</t>
  </si>
  <si>
    <t>Potrubí kanalizační z PP odpadní DN 75</t>
  </si>
  <si>
    <t>1898339026</t>
  </si>
  <si>
    <t>https://podminky.urs.cz/item/CS_URS_2023_01/721174024</t>
  </si>
  <si>
    <t>721174041</t>
  </si>
  <si>
    <t>Potrubí kanalizační z PP připojovací DN 32</t>
  </si>
  <si>
    <t>-1097542074</t>
  </si>
  <si>
    <t>https://podminky.urs.cz/item/CS_URS_2023_01/721174041</t>
  </si>
  <si>
    <t>721194105</t>
  </si>
  <si>
    <t>Vyvedení a upevnění odpadních výpustek DN 50</t>
  </si>
  <si>
    <t>-548780858</t>
  </si>
  <si>
    <t>https://podminky.urs.cz/item/CS_URS_2023_01/721194105</t>
  </si>
  <si>
    <t>721174043</t>
  </si>
  <si>
    <t>Potrubí kanalizační z PP připojovací DN 50</t>
  </si>
  <si>
    <t>-202414946</t>
  </si>
  <si>
    <t>725862103</t>
  </si>
  <si>
    <t xml:space="preserve">Zápachová uzávěrka pro dřezy DN 40/50 </t>
  </si>
  <si>
    <t>1818841350</t>
  </si>
  <si>
    <t>NC.31</t>
  </si>
  <si>
    <t>Vodní zápachová uzávěrka DN32 pro odvod kondenzátu s přídavnou mechanickou zápachovou uzávěrkou (kulička), podomítkové provedení, vč.mont</t>
  </si>
  <si>
    <t>-216455284</t>
  </si>
  <si>
    <t>NC.35</t>
  </si>
  <si>
    <t>Napojení KLM jednotky vč. připojovací hadice</t>
  </si>
  <si>
    <t>212185501</t>
  </si>
  <si>
    <t>998721202</t>
  </si>
  <si>
    <t>Přesun hmot procentní pro vnitřní kanalizace v objektech v přes 6 do 12 m</t>
  </si>
  <si>
    <t>-2055814226</t>
  </si>
  <si>
    <t>https://podminky.urs.cz/item/CS_URS_2023_01/998721202</t>
  </si>
  <si>
    <t>722</t>
  </si>
  <si>
    <t>Zdravotechnika - vnitřní vodovod</t>
  </si>
  <si>
    <t>722171912</t>
  </si>
  <si>
    <t>Potrubí plastové odříznutí trubky D přes 16 do 20 mm</t>
  </si>
  <si>
    <t>-1633729194</t>
  </si>
  <si>
    <t>https://podminky.urs.cz/item/CS_URS_2023_01/722171912</t>
  </si>
  <si>
    <t>722171914</t>
  </si>
  <si>
    <t>Potrubí plastové odříznutí trubky D přes 25 do 32 mm</t>
  </si>
  <si>
    <t>81708720</t>
  </si>
  <si>
    <t>https://podminky.urs.cz/item/CS_URS_2023_01/722171914</t>
  </si>
  <si>
    <t>722173912</t>
  </si>
  <si>
    <t>Potrubí plastové spoje svar polyfuze D přes 16 do 20 mm</t>
  </si>
  <si>
    <t>-1384615547</t>
  </si>
  <si>
    <t>https://podminky.urs.cz/item/CS_URS_2023_01/722173912</t>
  </si>
  <si>
    <t>722173914</t>
  </si>
  <si>
    <t>Potrubí plastové spoje svar polyfuze D přes 25 do 32 mm</t>
  </si>
  <si>
    <t>1485206159</t>
  </si>
  <si>
    <t>https://podminky.urs.cz/item/CS_URS_2023_01/722173914</t>
  </si>
  <si>
    <t>722174022</t>
  </si>
  <si>
    <t>Potrubí vodovodní plastové PPR svar polyfúze PN 20 D 20x3,4 mm</t>
  </si>
  <si>
    <t>25881471</t>
  </si>
  <si>
    <t>https://podminky.urs.cz/item/CS_URS_2023_01/722174022</t>
  </si>
  <si>
    <t>17+3*2*2+2,5*2*2</t>
  </si>
  <si>
    <t>722174023</t>
  </si>
  <si>
    <t>Potrubí vodovodní plastové PPR svar polyfúze PN 20 D 25x4,2 mm</t>
  </si>
  <si>
    <t>997955131</t>
  </si>
  <si>
    <t>https://podminky.urs.cz/item/CS_URS_2023_01/722174023</t>
  </si>
  <si>
    <t>17*2</t>
  </si>
  <si>
    <t>722181221</t>
  </si>
  <si>
    <t>Ochrana vodovodního potrubí přilepenými termoizolačními trubicemi z PE tl do 9 mm DN do 22 mm</t>
  </si>
  <si>
    <t>1420353681</t>
  </si>
  <si>
    <t>https://podminky.urs.cz/item/CS_URS_2023_01/722181221</t>
  </si>
  <si>
    <t>2,5*2*2+3*2*2</t>
  </si>
  <si>
    <t>722181241</t>
  </si>
  <si>
    <t>Ochrana vodovodního potrubí přilepenými termoizolačními trubicemi z PE tl do 20 mm DN do 22 mm</t>
  </si>
  <si>
    <t>1319825483</t>
  </si>
  <si>
    <t>https://podminky.urs.cz/item/CS_URS_2023_01/722181241</t>
  </si>
  <si>
    <t>722181242</t>
  </si>
  <si>
    <t>Ochrana vodovodního potrubí přilepenými termoizolačními trubicemi z PE tl do 20 mm DN do 45 mm</t>
  </si>
  <si>
    <t>-96557877</t>
  </si>
  <si>
    <t>https://podminky.urs.cz/item/CS_URS_2023_01/722181242</t>
  </si>
  <si>
    <t>722190401</t>
  </si>
  <si>
    <t>Vyvedení a upevnění výpustku do DN 25</t>
  </si>
  <si>
    <t>1013886</t>
  </si>
  <si>
    <t>https://podminky.urs.cz/item/CS_URS_2023_01/722190401</t>
  </si>
  <si>
    <t>4*2</t>
  </si>
  <si>
    <t>722220111</t>
  </si>
  <si>
    <t>Nástěnka pro výtokový ventil G 1/2 s jedním závitem</t>
  </si>
  <si>
    <t>1682831179</t>
  </si>
  <si>
    <t>https://podminky.urs.cz/item/CS_URS_2023_01/722220111</t>
  </si>
  <si>
    <t>722232043</t>
  </si>
  <si>
    <t>Kohout kulový přímý G 1/2" PN 42 do 185°C vnitřní závit</t>
  </si>
  <si>
    <t>-1815949392</t>
  </si>
  <si>
    <t>https://podminky.urs.cz/item/CS_URS_2023_01/722232043</t>
  </si>
  <si>
    <t>2+2+1</t>
  </si>
  <si>
    <t>722232044</t>
  </si>
  <si>
    <t>Kohout kulový přímý G 3/4" PN 42 do 185°C vnitřní závit</t>
  </si>
  <si>
    <t>-193169080</t>
  </si>
  <si>
    <t>https://podminky.urs.cz/item/CS_URS_2023_01/722232044</t>
  </si>
  <si>
    <t>722259180r</t>
  </si>
  <si>
    <t>Žlab pozink pro potrubí 125/75, vč.mont.</t>
  </si>
  <si>
    <t>1281214122</t>
  </si>
  <si>
    <t>722290226</t>
  </si>
  <si>
    <t>Zkouška těsnosti vodovodního potrubí závitového do DN 50</t>
  </si>
  <si>
    <t>1028366185</t>
  </si>
  <si>
    <t>https://podminky.urs.cz/item/CS_URS_2023_01/722290226</t>
  </si>
  <si>
    <t>39+34</t>
  </si>
  <si>
    <t>722290234</t>
  </si>
  <si>
    <t>Proplach a dezinfekce vodovodního potrubí do DN 80</t>
  </si>
  <si>
    <t>956303950</t>
  </si>
  <si>
    <t>https://podminky.urs.cz/item/CS_URS_2023_01/722290234</t>
  </si>
  <si>
    <t>998722202</t>
  </si>
  <si>
    <t>Přesun hmot procentní pro vnitřní vodovod v objektech v přes 6 do 12 m</t>
  </si>
  <si>
    <t>-1670813915</t>
  </si>
  <si>
    <t>https://podminky.urs.cz/item/CS_URS_2023_01/998722202</t>
  </si>
  <si>
    <t>725</t>
  </si>
  <si>
    <t>Zdravotechnika - zařizovací předměty</t>
  </si>
  <si>
    <t>725319111</t>
  </si>
  <si>
    <t>Montáž dřezu ostatních typů</t>
  </si>
  <si>
    <t>soubor</t>
  </si>
  <si>
    <t>-273730790</t>
  </si>
  <si>
    <t>https://podminky.urs.cz/item/CS_URS_2023_01/725319111</t>
  </si>
  <si>
    <t>55141002</t>
  </si>
  <si>
    <t xml:space="preserve">ventil kulový rohový s filtrem 1/2"x3/8" </t>
  </si>
  <si>
    <t>-1159959736</t>
  </si>
  <si>
    <t>725819402</t>
  </si>
  <si>
    <t>Montáž ventilů rohových G 1/2 bez připojovací trubičky</t>
  </si>
  <si>
    <t>-1950574658</t>
  </si>
  <si>
    <t>https://podminky.urs.cz/item/CS_URS_2023_01/725819402</t>
  </si>
  <si>
    <t>55144088r</t>
  </si>
  <si>
    <t xml:space="preserve">baterie dřezová stojánková páková </t>
  </si>
  <si>
    <t>783675187</t>
  </si>
  <si>
    <t>725829111</t>
  </si>
  <si>
    <t>Montáž baterie stojánkové dřezové G 1/2</t>
  </si>
  <si>
    <t>-181983137</t>
  </si>
  <si>
    <t>https://podminky.urs.cz/item/CS_URS_2023_01/725829111</t>
  </si>
  <si>
    <t>55145686r</t>
  </si>
  <si>
    <t>baterie umyvadlová stojánková páková</t>
  </si>
  <si>
    <t>-1606715209</t>
  </si>
  <si>
    <t>725829131</t>
  </si>
  <si>
    <t>Montáž baterie umyvadlové stojánkové G 1/2 ostatní typ</t>
  </si>
  <si>
    <t>-923210777</t>
  </si>
  <si>
    <t>https://podminky.urs.cz/item/CS_URS_2023_01/725829131</t>
  </si>
  <si>
    <t>998725202</t>
  </si>
  <si>
    <t>Přesun hmot procentní pro zařizovací předměty v objektech v přes 6 do 12 m</t>
  </si>
  <si>
    <t>-382762231</t>
  </si>
  <si>
    <t>https://podminky.urs.cz/item/CS_URS_2023_01/998725202</t>
  </si>
  <si>
    <t>726</t>
  </si>
  <si>
    <t>Zdravotechnika - předstěnové instalace</t>
  </si>
  <si>
    <t>726131210r</t>
  </si>
  <si>
    <t>Montážní rám pro baterii do lehkých stěn s kovovou kcí, vč. mont.</t>
  </si>
  <si>
    <t>-1100090070</t>
  </si>
  <si>
    <t>998726212</t>
  </si>
  <si>
    <t>Přesun hmot procentní pro instalační prefabrikáty v objektech v přes 6 do 12 m</t>
  </si>
  <si>
    <t>1483921098</t>
  </si>
  <si>
    <t>https://podminky.urs.cz/item/CS_URS_2023_01/998726212</t>
  </si>
  <si>
    <t>Hodinové zúčtovací sazby</t>
  </si>
  <si>
    <t>HZS2212</t>
  </si>
  <si>
    <t>Hodinová zúčtovací sazba instalatér odborný</t>
  </si>
  <si>
    <t>512</t>
  </si>
  <si>
    <t>139239252</t>
  </si>
  <si>
    <t>https://podminky.urs.cz/item/CS_URS_2023_01/HZS2212</t>
  </si>
  <si>
    <t>"vyregulování rozvodu TUV" 2*1</t>
  </si>
  <si>
    <t>"koordinace rozvodů s ostatními profesemi" 2*1+2*1</t>
  </si>
  <si>
    <t>"uvedení do provozu" 1*4</t>
  </si>
  <si>
    <t>"kompletace ZP" 4*0.5</t>
  </si>
  <si>
    <t>D1_01_4g - Silnoproudá elektrotechnika</t>
  </si>
  <si>
    <t>Ing. Škarek</t>
  </si>
  <si>
    <t>D1.15.4g-vnitřní - Silnoproudá elektrotechnika - vnitřní</t>
  </si>
  <si>
    <t xml:space="preserve">    RZ24 - Rozvaděč RZ2.4</t>
  </si>
  <si>
    <t xml:space="preserve">    MX-SDK - Skříně MX - do SDK</t>
  </si>
  <si>
    <t xml:space="preserve">    ZLAB - Hlavní trasy - Kabelové žebříky a trasy</t>
  </si>
  <si>
    <t xml:space="preserve">    IP - Instalační přístroje</t>
  </si>
  <si>
    <t xml:space="preserve">    ULM - Úložný materiál</t>
  </si>
  <si>
    <t xml:space="preserve">    VK - Vodiče a kabely</t>
  </si>
  <si>
    <t xml:space="preserve">    OSV - Svítidla a světelné zdroje</t>
  </si>
  <si>
    <t xml:space="preserve">    ZEDP - Pomocné zednické práce</t>
  </si>
  <si>
    <t xml:space="preserve">    ROP - Revize a ostatní práce</t>
  </si>
  <si>
    <t xml:space="preserve">    DEMPRAC - Demontáže stávajících rozvodů</t>
  </si>
  <si>
    <t>D1.15.4g-vnitřní</t>
  </si>
  <si>
    <t>Silnoproudá elektrotechnika - vnitřní</t>
  </si>
  <si>
    <t>RZ24</t>
  </si>
  <si>
    <t>Rozvaděč RZ2.4</t>
  </si>
  <si>
    <t>100-175-30</t>
  </si>
  <si>
    <t>Skříň vestavná 1000x1750x300mm, kompletní vč. rámu, nosných lišt, krycích desek a dalšího příslušenství,  barva individuální dle požadavku architekta &lt;viz TP ROZV&gt;</t>
  </si>
  <si>
    <t>398598093</t>
  </si>
  <si>
    <t>741210005</t>
  </si>
  <si>
    <t>Montáž rozvodnice oceloplechová nebo plastová běžná do 200 kg</t>
  </si>
  <si>
    <t>162093235</t>
  </si>
  <si>
    <t>https://podminky.urs.cz/item/CS_URS_2023_01/741210005</t>
  </si>
  <si>
    <t>O0234346</t>
  </si>
  <si>
    <t>Páčkový spínač, In 63 A, Ue 230/400 V a.c., 60/220 V d.c., 3-pól, šířka 3 moduly</t>
  </si>
  <si>
    <t>-1254280015</t>
  </si>
  <si>
    <t>741320111</t>
  </si>
  <si>
    <t>Montáž jističů jednopólových nn do 63 A bez krytu se zapojením vodičů</t>
  </si>
  <si>
    <t>-1444904995</t>
  </si>
  <si>
    <t>https://podminky.urs.cz/item/CS_URS_2023_01/741320111</t>
  </si>
  <si>
    <t>D03952400.1</t>
  </si>
  <si>
    <t>SPD typ 2,  TNS, Uc=275V, In=20kA(8/20us), Up≤1,5kV, Up(5kA)≤1kV, v 4-polovém provedení TNS s výměnnými moduly</t>
  </si>
  <si>
    <t>256</t>
  </si>
  <si>
    <t>1274301781</t>
  </si>
  <si>
    <t>741322122</t>
  </si>
  <si>
    <t>Montáž svodiče přepětí nn typ 2 čtyřpólových dvoudílných s vložením modulu se zapojením vodičů</t>
  </si>
  <si>
    <t>-974819762</t>
  </si>
  <si>
    <t>https://podminky.urs.cz/item/CS_URS_2023_01/741322122</t>
  </si>
  <si>
    <t>O0141037</t>
  </si>
  <si>
    <t>OPVP22-3, Pojistkový odpínač, Ie 125 A, Ue AC 690 V/DC 440 V, pro válcové pojistkové vložky 22x58, 3pól. provedení, bez signalizace</t>
  </si>
  <si>
    <t>2139107570</t>
  </si>
  <si>
    <t>741312501</t>
  </si>
  <si>
    <t>Montáž odpínače výkonového pojistkového do 500 V do 160 A bez zapojení vodičů</t>
  </si>
  <si>
    <t>1222036611</t>
  </si>
  <si>
    <t>https://podminky.urs.cz/item/CS_URS_2023_01/741312501</t>
  </si>
  <si>
    <t>O0106752</t>
  </si>
  <si>
    <t>PV22 63A gG, Pojistková vložka, Un AC 500 V / DC 250 V, velikost 22×58, gG - charakteristika pro všeobecné použití, Cd/Pb free</t>
  </si>
  <si>
    <t>1867348442</t>
  </si>
  <si>
    <t>741320041</t>
  </si>
  <si>
    <t>Montáž pojistka - patrona do 60 A se styčným kroužkem se zapojením vodičů</t>
  </si>
  <si>
    <t>-289059034</t>
  </si>
  <si>
    <t>https://podminky.urs.cz/item/CS_URS_2023_01/741320041</t>
  </si>
  <si>
    <t>O0141015</t>
  </si>
  <si>
    <t>OPVP10-3, Pojistkový odpínač, Ie 32 A, Ue AC 690 V/DC 440 V, pro válcové pojistkové vložky 10x38, 3pól. provedení, bez signalizace</t>
  </si>
  <si>
    <t>-1424688965</t>
  </si>
  <si>
    <t>167697269</t>
  </si>
  <si>
    <t>O016695</t>
  </si>
  <si>
    <t>PV10 6A gG, Pojistková vložka, Un AC 500 V / DC 250 V, velikost 10×38, gG - charakteristika pro všeobecné použití, Cd/Pb free</t>
  </si>
  <si>
    <t>375939138</t>
  </si>
  <si>
    <t>-960412336</t>
  </si>
  <si>
    <t>A01E219-3D</t>
  </si>
  <si>
    <t>Trojitá signálka - LED Napětí = 415-230 V AC, zelená, zelená, zelená</t>
  </si>
  <si>
    <t>-748176105</t>
  </si>
  <si>
    <t>741320031</t>
  </si>
  <si>
    <t>Montáž pojistka - signální zařízení se zapojením vodičů</t>
  </si>
  <si>
    <t>-1223910097</t>
  </si>
  <si>
    <t>https://podminky.urs.cz/item/CS_URS_2023_01/741320031</t>
  </si>
  <si>
    <t>O0233890</t>
  </si>
  <si>
    <t>Jistič, In 6 A, Ue 230 V a.c., 60 V d.c., charakteristika C, 1-pól, Icn 10 kA</t>
  </si>
  <si>
    <t>371830718</t>
  </si>
  <si>
    <t>O0233892</t>
  </si>
  <si>
    <t>Jistič, In 10 A, Ue 230 V a.c., 60 V d.c., charakteristika C, 1-pól, Icn 10 kA</t>
  </si>
  <si>
    <t>-733647482</t>
  </si>
  <si>
    <t>O0233894</t>
  </si>
  <si>
    <t>Jistič, In 16 A, Ue 230 V a.c., 60 V d.c., charakteristika C, 1-pól, Icn 10 kA</t>
  </si>
  <si>
    <t>-1926416765</t>
  </si>
  <si>
    <t>741320105</t>
  </si>
  <si>
    <t>Montáž jističů jednopólových nn do 25 A ve skříni se zapojením vodičů</t>
  </si>
  <si>
    <t>677433384</t>
  </si>
  <si>
    <t>https://podminky.urs.cz/item/CS_URS_2023_01/741320105</t>
  </si>
  <si>
    <t>O0238300</t>
  </si>
  <si>
    <t>Proudový chránič s nadproudovou ochranou, In 10 A, Ue AC 230 V, charakteristika C, Idn 30 mA, 1+N-pól, typA</t>
  </si>
  <si>
    <t>1129376754</t>
  </si>
  <si>
    <t>O0238301</t>
  </si>
  <si>
    <t>Proudový chránič s nadproudovou ochranou, In 16 A, Ue AC 230 V, charakteristika C, Idn 30 mA, 1+N-pól, typ A</t>
  </si>
  <si>
    <t>1673612731</t>
  </si>
  <si>
    <t>741321003</t>
  </si>
  <si>
    <t>Montáž proudových chráničů dvoupólových nn do 25 A ve skříni se zapojením vodičů</t>
  </si>
  <si>
    <t>1385991937</t>
  </si>
  <si>
    <t>https://podminky.urs.cz/item/CS_URS_2023_01/741321003</t>
  </si>
  <si>
    <t>R-IMR1</t>
  </si>
  <si>
    <t>Impulsní relé na DIN, 1S, 16A/230V AC, 2 kroky, postup kroků: 0, 1, životnost &gt; 300.000 cyklů</t>
  </si>
  <si>
    <t>-328621930</t>
  </si>
  <si>
    <t>R-IMR2</t>
  </si>
  <si>
    <t>Impulsní relé na DIN, 2S, 16A/230V AC, 3 kroky, postup kroků: 00, 01, 11, životnost &gt; 300.000 cyklů</t>
  </si>
  <si>
    <t>-1779114886</t>
  </si>
  <si>
    <t>741330042</t>
  </si>
  <si>
    <t>Montáž stykač střídavý vestavný třípólový do 25 A se zapojením vodičů</t>
  </si>
  <si>
    <t>1716783841</t>
  </si>
  <si>
    <t>https://podminky.urs.cz/item/CS_URS_2023_01/741330042</t>
  </si>
  <si>
    <t>H02ip0606</t>
  </si>
  <si>
    <t>Stykač  25A, 1S, 230V~50/60Hz</t>
  </si>
  <si>
    <t>-200827593</t>
  </si>
  <si>
    <t>741330032</t>
  </si>
  <si>
    <t>Montáž stykačů střídavých vestavných jednopólových do 25 A se zapojením vodičů</t>
  </si>
  <si>
    <t>626632233</t>
  </si>
  <si>
    <t>https://podminky.urs.cz/item/CS_URS_2023_01/741330032</t>
  </si>
  <si>
    <t>H02ip0607</t>
  </si>
  <si>
    <t>Stykač  25A, 2S, 230V~50/60Hz</t>
  </si>
  <si>
    <t>-1435639694</t>
  </si>
  <si>
    <t>-1915306301</t>
  </si>
  <si>
    <t>1477225383</t>
  </si>
  <si>
    <t>"Stávající stykač S20-20"1</t>
  </si>
  <si>
    <t>"Stávající stykač S20-11"1</t>
  </si>
  <si>
    <t>741330052</t>
  </si>
  <si>
    <t>Montáž stykač střídavý vestavný čtyřpólový do 25 A se zapojením vodičů</t>
  </si>
  <si>
    <t>361714478</t>
  </si>
  <si>
    <t>https://podminky.urs.cz/item/CS_URS_2023_01/741330052</t>
  </si>
  <si>
    <t>"Stávající stykač čtyřpólový 230V, 4x25A"1</t>
  </si>
  <si>
    <t>741330072</t>
  </si>
  <si>
    <t>Montáž stykač střídavý vestavný osmipólový do 25 A se zapojením vodičů</t>
  </si>
  <si>
    <t>1890762198</t>
  </si>
  <si>
    <t>https://podminky.urs.cz/item/CS_URS_2023_01/741330072</t>
  </si>
  <si>
    <t>"Stávající přístroj DEVIREG 810"1</t>
  </si>
  <si>
    <t>"Stávající zdroj FERMAX REF 8981"1</t>
  </si>
  <si>
    <t>"Stávající zdroj FERMAX REF 8809"1</t>
  </si>
  <si>
    <t>"Stávající audiopřepínač FERMAX REF 8811"1</t>
  </si>
  <si>
    <t>741330709</t>
  </si>
  <si>
    <t>Montáž relé pomocné násuvné s paticí nebo zásuvkou a adaptérem se zapojením vodičů</t>
  </si>
  <si>
    <t>942752128</t>
  </si>
  <si>
    <t>https://podminky.urs.cz/item/CS_URS_2023_01/741330709</t>
  </si>
  <si>
    <t>"Stávající relé Schrack ZT570.."1</t>
  </si>
  <si>
    <t>210160011</t>
  </si>
  <si>
    <t>Montáž spínačů časových se zapojením vodičů</t>
  </si>
  <si>
    <t>1401156647</t>
  </si>
  <si>
    <t>https://podminky.urs.cz/item/CS_URS_2023_01/210160011</t>
  </si>
  <si>
    <t>"Stávající časový spínač ELKO"1</t>
  </si>
  <si>
    <t>O0137291</t>
  </si>
  <si>
    <t>ZSE-06, Soklová zásuvka, In 16 A, Ue AC 230 V, s ochranným kolíkem, přívod zespodu, přívod seshora, šířka 2,5 modulu</t>
  </si>
  <si>
    <t>1447546389</t>
  </si>
  <si>
    <t>741313231</t>
  </si>
  <si>
    <t>Montáž zásuvek průmyslových nástěnných provedení IP 44 2P+PE 16 A se zapojením vodičů</t>
  </si>
  <si>
    <t>-391018977</t>
  </si>
  <si>
    <t>https://podminky.urs.cz/item/CS_URS_2023_01/741313231</t>
  </si>
  <si>
    <t>34562148</t>
  </si>
  <si>
    <t>svorka řadová šroubovací RSA nízkého napětí a průřezem vodiče 4mm2</t>
  </si>
  <si>
    <t>-1167920427</t>
  </si>
  <si>
    <t>741231002</t>
  </si>
  <si>
    <t>Montáž svorkovnice do rozvaděčů - řadová vodič do 6 mm2 se zapojením vodičů</t>
  </si>
  <si>
    <t>1963053389</t>
  </si>
  <si>
    <t>https://podminky.urs.cz/item/CS_URS_2023_01/741231002</t>
  </si>
  <si>
    <t>MX-SDK</t>
  </si>
  <si>
    <t>Skříně MX - do SDK</t>
  </si>
  <si>
    <t>H01MX1SKD</t>
  </si>
  <si>
    <t>Rozvodnice plastová vestavná do SDK v=300mm, š=350mm, h=100mm</t>
  </si>
  <si>
    <t>971946417</t>
  </si>
  <si>
    <t>741210001</t>
  </si>
  <si>
    <t>Montáž rozvodnice oceloplechová nebo plastová běžná do 20 kg</t>
  </si>
  <si>
    <t>1491705921</t>
  </si>
  <si>
    <t>https://podminky.urs.cz/item/CS_URS_2023_01/741210001</t>
  </si>
  <si>
    <t>D01563030R</t>
  </si>
  <si>
    <t>Ekvipotenciální přípojnice, 20x 2,5-25mm2</t>
  </si>
  <si>
    <t>-313628344</t>
  </si>
  <si>
    <t>741231012</t>
  </si>
  <si>
    <t>Montáž svorkovnice do rozvaděčů - ochranná</t>
  </si>
  <si>
    <t>-394931388</t>
  </si>
  <si>
    <t>https://podminky.urs.cz/item/CS_URS_2023_01/741231012</t>
  </si>
  <si>
    <t>ZLAB</t>
  </si>
  <si>
    <t>Hlavní trasy - Kabelové žebříky a trasy</t>
  </si>
  <si>
    <t>K11kk02718r</t>
  </si>
  <si>
    <t>KZI 60X50X0.75, ŽLAB S INT.SPOJ. , POZINKOVÁNO SENDZIMIR, kompletní, vč. konzol, spojek a úchytů</t>
  </si>
  <si>
    <t>-457826273</t>
  </si>
  <si>
    <t>"P+P"2</t>
  </si>
  <si>
    <t>m-kz-050-nm</t>
  </si>
  <si>
    <t>Montáž kabelového žlabu š. 50mm, včetně nosného a pomocného instalačního materiálu (hmoždiny, závitové tyče atd.)</t>
  </si>
  <si>
    <t>bm</t>
  </si>
  <si>
    <t>-1700456607</t>
  </si>
  <si>
    <t>K11kk02680r</t>
  </si>
  <si>
    <t>KZ 60X200X1.00, KABELOVÝ ŽLAB S INT.SPOJ., POZINKOVÁNO SENDZIMIR, kompletní, vč. konzol, spojek a úchytů</t>
  </si>
  <si>
    <t>-2011538940</t>
  </si>
  <si>
    <t>"P+P"1</t>
  </si>
  <si>
    <t>m-kz-200-nm</t>
  </si>
  <si>
    <t>Montáž kabelového žlabu š. 200mm, včetně nosného a pomocného instalačního materiálu (hmoždiny, závitové tyče atd.)</t>
  </si>
  <si>
    <t>1888760595</t>
  </si>
  <si>
    <t>35432541</t>
  </si>
  <si>
    <t>příchytka kabelová 14-28mm</t>
  </si>
  <si>
    <t>-1455291970</t>
  </si>
  <si>
    <t>385+"VZT"80*3</t>
  </si>
  <si>
    <t>741910611</t>
  </si>
  <si>
    <t>Montáž příchytka kovová pro kabelové lávky a žebříky kabel D do 40 mm</t>
  </si>
  <si>
    <t>320461918</t>
  </si>
  <si>
    <t>https://podminky.urs.cz/item/CS_URS_2023_01/741910611</t>
  </si>
  <si>
    <t>IP</t>
  </si>
  <si>
    <t>Instalační přístroje</t>
  </si>
  <si>
    <t>A023559-A01345</t>
  </si>
  <si>
    <t>Přístroj spínače jednopólového, řazení 1, barva alpská bílá</t>
  </si>
  <si>
    <t>-442770076</t>
  </si>
  <si>
    <t>A023559B-A00651214</t>
  </si>
  <si>
    <t>Kryt spínače jednoduchý, barva alpská bílá</t>
  </si>
  <si>
    <t>1167112366</t>
  </si>
  <si>
    <t>A021754-0-2155R</t>
  </si>
  <si>
    <t>Rámeček s popisovým polem, jednonásobný, barva alpská bílá, (1÷5 rámeček dle místní potřeby)</t>
  </si>
  <si>
    <t>297956804</t>
  </si>
  <si>
    <t>741310101</t>
  </si>
  <si>
    <t>Montáž spínač (polo)zapuštěný bezšroubové připojení 1-jednopólový se zapojením vodičů</t>
  </si>
  <si>
    <t>1742047925</t>
  </si>
  <si>
    <t>https://podminky.urs.cz/item/CS_URS_2023_01/741310101</t>
  </si>
  <si>
    <t>A023559-A06345</t>
  </si>
  <si>
    <t>Přístroj přepínače střídavého, řazení 6, barva bílá</t>
  </si>
  <si>
    <t>-1827197645</t>
  </si>
  <si>
    <t>1242308204</t>
  </si>
  <si>
    <t>973295959</t>
  </si>
  <si>
    <t>741310122</t>
  </si>
  <si>
    <t>Montáž přepínač (polo)zapuštěný bezšroubové připojení 6-střídavý se zapojením vodičů</t>
  </si>
  <si>
    <t>1931167020</t>
  </si>
  <si>
    <t>https://podminky.urs.cz/item/CS_URS_2023_01/741310122</t>
  </si>
  <si>
    <t>A026599-0-3026</t>
  </si>
  <si>
    <t>Přístroj potenc. DALI TW výkon. pro tlač. spín. a otoč. ovl. (2116/11), barva bílá</t>
  </si>
  <si>
    <t>-326323094</t>
  </si>
  <si>
    <t>A026599-0-0237</t>
  </si>
  <si>
    <t>Kryt stmívače s otočným ovládáním, s upevňovací maticí, barva alpská bílá</t>
  </si>
  <si>
    <t>454474537</t>
  </si>
  <si>
    <t>-890655218</t>
  </si>
  <si>
    <t>741310203</t>
  </si>
  <si>
    <t>Montáž spínač (polo)zapuštěný šroubové připojení 1-jednopólový s plynulou regulací se zapojením vodičů</t>
  </si>
  <si>
    <t>1093357546</t>
  </si>
  <si>
    <t>https://podminky.urs.cz/item/CS_URS_2023_01/741310203</t>
  </si>
  <si>
    <t>A023559-A91345-10</t>
  </si>
  <si>
    <t>Přístroj ovládače zapínacího, řazení 1/0, barva</t>
  </si>
  <si>
    <t>568600167</t>
  </si>
  <si>
    <t>1768121430</t>
  </si>
  <si>
    <t>-600045813</t>
  </si>
  <si>
    <t>741310011</t>
  </si>
  <si>
    <t>Montáž ovladač nástěnný 1/0-tlačítkový zapínací prostředí normální se zapojením vodičů</t>
  </si>
  <si>
    <t>-649190836</t>
  </si>
  <si>
    <t>https://podminky.urs.cz/item/CS_URS_2023_01/741310011</t>
  </si>
  <si>
    <t>A023559-A88345</t>
  </si>
  <si>
    <t>Přístroj spínače žaluziového kolébkového, řazení 1/0+1/0 s blokací, bez aretace, barva bílá</t>
  </si>
  <si>
    <t>-440904768</t>
  </si>
  <si>
    <t>A021713-0-0163</t>
  </si>
  <si>
    <t>Kryt spínače žaluziového kolébkového, dělený, s potiskem, barva alpská bílá</t>
  </si>
  <si>
    <t>-1461692783</t>
  </si>
  <si>
    <t>674635329</t>
  </si>
  <si>
    <t>741310221</t>
  </si>
  <si>
    <t>Montáž spínač (polo)zapuštěný šroubové připojení řazení 2-pro žaluzie se zapojením vodičů</t>
  </si>
  <si>
    <t>-746478051</t>
  </si>
  <si>
    <t>https://podminky.urs.cz/item/CS_URS_2023_01/741310221</t>
  </si>
  <si>
    <t>A025519B-A02387 B</t>
  </si>
  <si>
    <t>Zásuvka jednonás. chráněná, s clonkami, s víčkem, s bezšr. svorkami, barva alpská bílá</t>
  </si>
  <si>
    <t>-269561179</t>
  </si>
  <si>
    <t>A025519B-A02357 B</t>
  </si>
  <si>
    <t>Zásuvka jednonás. chráněná, s clonkami, s bezšroub. svorkami, barva alpská bílá</t>
  </si>
  <si>
    <t>-783086025</t>
  </si>
  <si>
    <t>14+14</t>
  </si>
  <si>
    <t>A025519B-A02357 Z</t>
  </si>
  <si>
    <t>Zásuvka jednonás. chráněná, s clonkami, s bezšroub. svorkami, barva zelená</t>
  </si>
  <si>
    <t>-1705430678</t>
  </si>
  <si>
    <t>9+10</t>
  </si>
  <si>
    <t>A022495-0-0059</t>
  </si>
  <si>
    <t>Svorka pro vyrovnání potenciálů dvojnásobná, zapuštěná, barva alpská bílá</t>
  </si>
  <si>
    <t>-1672306907</t>
  </si>
  <si>
    <t>3+3</t>
  </si>
  <si>
    <t>-2134543650</t>
  </si>
  <si>
    <t>741313001</t>
  </si>
  <si>
    <t>Montáž zásuvka (polo)zapuštěná bezšroubové připojení 2P+PE se zapojením vodičů</t>
  </si>
  <si>
    <t>-555555373</t>
  </si>
  <si>
    <t>https://podminky.urs.cz/item/CS_URS_2023_01/741313001</t>
  </si>
  <si>
    <t>ULM</t>
  </si>
  <si>
    <t>Úložný materiál</t>
  </si>
  <si>
    <t>34571072</t>
  </si>
  <si>
    <t>trubka elektroinstalační ohebná z PVC (EN) 2320</t>
  </si>
  <si>
    <t>1388203546</t>
  </si>
  <si>
    <t>"Světelné"8*3+2*3</t>
  </si>
  <si>
    <t>"Zásuvkové"24*4</t>
  </si>
  <si>
    <t>"P+P"15+12</t>
  </si>
  <si>
    <t>741110061</t>
  </si>
  <si>
    <t>Montáž trubka plastová ohebná D přes 11 do 23 mm uložená pod omítku</t>
  </si>
  <si>
    <t>-1889891362</t>
  </si>
  <si>
    <t>https://podminky.urs.cz/item/CS_URS_2023_01/741110061</t>
  </si>
  <si>
    <t>K11KPL 64-45/LD_NA</t>
  </si>
  <si>
    <t>KRABICE PŘÍSTROJOVÁ DO DUTÝCH STĚN, DVOUVSTŘIK (SE VZDUCHOTĚSNÝMI MEMBRÁNOVÝMI PRŮCHODKAMI)</t>
  </si>
  <si>
    <t>-109342446</t>
  </si>
  <si>
    <t>"Světelné"11</t>
  </si>
  <si>
    <t>"Zásuvkové"30+2</t>
  </si>
  <si>
    <t>741112002</t>
  </si>
  <si>
    <t>Montáž krabice zapuštěná plastová kruhová pro sádrokartonové příčky</t>
  </si>
  <si>
    <t>211134748</t>
  </si>
  <si>
    <t>https://podminky.urs.cz/item/CS_URS_2023_01/741112002</t>
  </si>
  <si>
    <t>K11kk02173</t>
  </si>
  <si>
    <t>KO 125, KRABICE ODBOČNÁ, ŠEDÁ</t>
  </si>
  <si>
    <t>622765524</t>
  </si>
  <si>
    <t>"AP"5</t>
  </si>
  <si>
    <t>K11KO 110/L_NA</t>
  </si>
  <si>
    <t>KO 110/L_NA KRABICE ODBOČNÁ - SÁDR., OKROVÁ</t>
  </si>
  <si>
    <t>919992567</t>
  </si>
  <si>
    <t>"Pospoj-AP"5</t>
  </si>
  <si>
    <t>741112003</t>
  </si>
  <si>
    <t>Montáž krabice zapuštěná plastová čtyřhranná</t>
  </si>
  <si>
    <t>-2072385583</t>
  </si>
  <si>
    <t>https://podminky.urs.cz/item/CS_URS_2023_01/741112003</t>
  </si>
  <si>
    <t>K11kk02286</t>
  </si>
  <si>
    <t>KRABICE PŘÍSTROJOVÁ, s možností spojení v souvislou řadu s roztečí 71mm</t>
  </si>
  <si>
    <t>-136071733</t>
  </si>
  <si>
    <t>"Světelné"7</t>
  </si>
  <si>
    <t>"Zásuvkové"13+10</t>
  </si>
  <si>
    <t>741112001</t>
  </si>
  <si>
    <t>Montáž krabice zapuštěná plastová kruhová</t>
  </si>
  <si>
    <t>1541638296</t>
  </si>
  <si>
    <t>https://podminky.urs.cz/item/CS_URS_2023_01/741112001</t>
  </si>
  <si>
    <t>K11kk00795</t>
  </si>
  <si>
    <t>KRABICE PANCÉŘOVÁ,  +VÍKO+PRŮCH.+SVORK./TM.ŠEDÁ (93x93x47mm)</t>
  </si>
  <si>
    <t>114894963</t>
  </si>
  <si>
    <t>"Světelné"21+16</t>
  </si>
  <si>
    <t>"Zásuvkové"12+2</t>
  </si>
  <si>
    <t>K11kk00804</t>
  </si>
  <si>
    <t>KRABICE PANCÉŘOVÁ,  +VÍKO+PRŮCH.+SVORK./TM.ŠEDÁ (116+x116x50mm)</t>
  </si>
  <si>
    <t>-1829924064</t>
  </si>
  <si>
    <t>741112201</t>
  </si>
  <si>
    <t>Montáž krabice pancéřová protahovací plastová 120x120 mm</t>
  </si>
  <si>
    <t>-425411380</t>
  </si>
  <si>
    <t>https://podminky.urs.cz/item/CS_URS_2023_01/741112201</t>
  </si>
  <si>
    <t>SKD1</t>
  </si>
  <si>
    <t>Svazkový kabelový držák (60x30mm) včetně kotvy</t>
  </si>
  <si>
    <t>1456973854</t>
  </si>
  <si>
    <t>35+5</t>
  </si>
  <si>
    <t>254172108</t>
  </si>
  <si>
    <t>uzem_ss_m8</t>
  </si>
  <si>
    <t>Samořezný šroub M6</t>
  </si>
  <si>
    <t>1914378476</t>
  </si>
  <si>
    <t>4+4+6+4</t>
  </si>
  <si>
    <t>uzem_vp_M6</t>
  </si>
  <si>
    <t>Vějířová podložka pro šroub M6</t>
  </si>
  <si>
    <t>-1852209842</t>
  </si>
  <si>
    <t>E01I132707</t>
  </si>
  <si>
    <t>Zemnicí svorka ZS 4 (standard: Ms matice + podložka)</t>
  </si>
  <si>
    <t>-1071453965</t>
  </si>
  <si>
    <t>741420021</t>
  </si>
  <si>
    <t>Montáž svorka hromosvodná se 2 šrouby</t>
  </si>
  <si>
    <t>-1839036713</t>
  </si>
  <si>
    <t>https://podminky.urs.cz/item/CS_URS_2023_01/741420021</t>
  </si>
  <si>
    <t>E01I131307</t>
  </si>
  <si>
    <t>Zemnicí svorka ZSA 16</t>
  </si>
  <si>
    <t>990767937</t>
  </si>
  <si>
    <t>4*2+2+3*2+6</t>
  </si>
  <si>
    <t>E01I142708</t>
  </si>
  <si>
    <t>Páska měděná uzemňovací ZS 16 - délka 0,5 m</t>
  </si>
  <si>
    <t>-1366188329</t>
  </si>
  <si>
    <t>-1238038943</t>
  </si>
  <si>
    <t>G0120020877</t>
  </si>
  <si>
    <t>670/2 KU, Cu proudová svorka</t>
  </si>
  <si>
    <t>-1775423521</t>
  </si>
  <si>
    <t>2+6+4</t>
  </si>
  <si>
    <t>-465413977</t>
  </si>
  <si>
    <t>K1323726</t>
  </si>
  <si>
    <t>SP 1, N, provedení Nerez V2A</t>
  </si>
  <si>
    <t>1508866648</t>
  </si>
  <si>
    <t>2+2</t>
  </si>
  <si>
    <t>1842833542</t>
  </si>
  <si>
    <t>K1323696</t>
  </si>
  <si>
    <t>PV 32 vysoká, N, provedení Nerez V2A</t>
  </si>
  <si>
    <t>-1197181809</t>
  </si>
  <si>
    <t>741420022</t>
  </si>
  <si>
    <t>Montáž svorka hromosvodná se 3 a více šrouby</t>
  </si>
  <si>
    <t>1546563857</t>
  </si>
  <si>
    <t>https://podminky.urs.cz/item/CS_URS_2023_01/741420022</t>
  </si>
  <si>
    <t>VK</t>
  </si>
  <si>
    <t>Vodiče a kabely</t>
  </si>
  <si>
    <t>K05d0009</t>
  </si>
  <si>
    <t>CYY 2,5</t>
  </si>
  <si>
    <t>1726374342</t>
  </si>
  <si>
    <t>154+85</t>
  </si>
  <si>
    <t>K05d0010</t>
  </si>
  <si>
    <t>CYY 4</t>
  </si>
  <si>
    <t>2013354694</t>
  </si>
  <si>
    <t>K05d0011</t>
  </si>
  <si>
    <t>CYY 6</t>
  </si>
  <si>
    <t>-350763676</t>
  </si>
  <si>
    <t>198+53*6</t>
  </si>
  <si>
    <t>"P+P"59+62</t>
  </si>
  <si>
    <t>K05d0012</t>
  </si>
  <si>
    <t>CYY 10</t>
  </si>
  <si>
    <t>1674975674</t>
  </si>
  <si>
    <t>K05d0013</t>
  </si>
  <si>
    <t>CYY 16</t>
  </si>
  <si>
    <t>1673442386</t>
  </si>
  <si>
    <t>741120201</t>
  </si>
  <si>
    <t>Montáž vodič Cu izolovaný plný a laněný s PVC pláštěm žíla 1,5-16 mm2 volně (např. CY, CHAH-V)</t>
  </si>
  <si>
    <t>998648393</t>
  </si>
  <si>
    <t>https://podminky.urs.cz/item/CS_URS_2023_01/741120201</t>
  </si>
  <si>
    <t>K05d0033</t>
  </si>
  <si>
    <t>CYA, H07V-K 25</t>
  </si>
  <si>
    <t>1193220549</t>
  </si>
  <si>
    <t>741120203</t>
  </si>
  <si>
    <t>Montáž vodič Cu izolovaný plný a laněný s PVC pláštěm žíla 25-35 mm2 volně (např. CY, CHAH-V)</t>
  </si>
  <si>
    <t>-1777868747</t>
  </si>
  <si>
    <t>https://podminky.urs.cz/item/CS_URS_2023_01/741120203</t>
  </si>
  <si>
    <t>K0111110089-O</t>
  </si>
  <si>
    <t>CYKY-O 2 x 1,5</t>
  </si>
  <si>
    <t>88327046</t>
  </si>
  <si>
    <t>"Světelné"89</t>
  </si>
  <si>
    <t>"P+P"12+14</t>
  </si>
  <si>
    <t>741122201</t>
  </si>
  <si>
    <t>Montáž kabel Cu plný kulatý žíla 2x1,5 až 6 mm2 uložený volně (např. CYKY)</t>
  </si>
  <si>
    <t>121221163</t>
  </si>
  <si>
    <t>https://podminky.urs.cz/item/CS_URS_2023_01/741122201</t>
  </si>
  <si>
    <t>K0111110068-O</t>
  </si>
  <si>
    <t>CYKY-O 3 x 1,5</t>
  </si>
  <si>
    <t>657318150</t>
  </si>
  <si>
    <t>"Světelné"38</t>
  </si>
  <si>
    <t>"Žaluzie"5+5</t>
  </si>
  <si>
    <t>"P+P"9+6</t>
  </si>
  <si>
    <t>K0111110068-J</t>
  </si>
  <si>
    <t>CYKY-J 3 x 1,5</t>
  </si>
  <si>
    <t>1552527635</t>
  </si>
  <si>
    <t>"Světelné"272</t>
  </si>
  <si>
    <t>"Zásuvkové"15+25+15+16</t>
  </si>
  <si>
    <t>"P+P"52+35</t>
  </si>
  <si>
    <t>K0111110070</t>
  </si>
  <si>
    <t>CYKY-J 3 x 2,5</t>
  </si>
  <si>
    <t>85641833</t>
  </si>
  <si>
    <t>"Zásuvkové"456+16+"VZT"2*40</t>
  </si>
  <si>
    <t>"P+P"59+53</t>
  </si>
  <si>
    <t>741122211</t>
  </si>
  <si>
    <t>Montáž kabel Cu plný kulatý žíla 3x1,5 až 6 mm2 uložený volně (např. CYKY)</t>
  </si>
  <si>
    <t>-1432804889</t>
  </si>
  <si>
    <t>https://podminky.urs.cz/item/CS_URS_2023_01/741122211</t>
  </si>
  <si>
    <t>K0111110087</t>
  </si>
  <si>
    <t>CYKY-J 5 x 1,5</t>
  </si>
  <si>
    <t>662140383</t>
  </si>
  <si>
    <t>"Světelné"58+39</t>
  </si>
  <si>
    <t>"Zásuvkové"5+5</t>
  </si>
  <si>
    <t>"P+P"12+15</t>
  </si>
  <si>
    <t>K0111110082-J</t>
  </si>
  <si>
    <t>CYKY-J 5 x 2,5</t>
  </si>
  <si>
    <t>-1406252649</t>
  </si>
  <si>
    <t>"VZT"27+29</t>
  </si>
  <si>
    <t>741122231</t>
  </si>
  <si>
    <t>Montáž kabel Cu plný kulatý žíla 5x1,5 až 2,5 mm2 uložený volně (např. CYKY)</t>
  </si>
  <si>
    <t>257024563</t>
  </si>
  <si>
    <t>https://podminky.urs.cz/item/CS_URS_2023_01/741122231</t>
  </si>
  <si>
    <t>741130001</t>
  </si>
  <si>
    <t>Ukončení vodič izolovaný do 2,5 mm2 v rozváděči nebo na přístroji</t>
  </si>
  <si>
    <t>1149253079</t>
  </si>
  <si>
    <t>https://podminky.urs.cz/item/CS_URS_2023_01/741130001</t>
  </si>
  <si>
    <t>"2-vodič"2*2*(4+2)</t>
  </si>
  <si>
    <t>"3-vodič"2*3*(4+2+2+6+5+3+53+3+35)</t>
  </si>
  <si>
    <t>"5-vodič"2*5*(6+6+2+2)</t>
  </si>
  <si>
    <t>741130003</t>
  </si>
  <si>
    <t>Ukončení vodič izolovaný do 4 mm2 v rozváděči nebo na přístroji</t>
  </si>
  <si>
    <t>-1516115890</t>
  </si>
  <si>
    <t>https://podminky.urs.cz/item/CS_URS_2023_01/741130003</t>
  </si>
  <si>
    <t>741130004</t>
  </si>
  <si>
    <t>Ukončení vodič izolovaný do 6 mm2 v rozváděči nebo na přístroji</t>
  </si>
  <si>
    <t>-935209944</t>
  </si>
  <si>
    <t>https://podminky.urs.cz/item/CS_URS_2023_01/741130004</t>
  </si>
  <si>
    <t>"Pospoj"67+6</t>
  </si>
  <si>
    <t>"Přívod DO"5</t>
  </si>
  <si>
    <t>741130005</t>
  </si>
  <si>
    <t>Ukončení vodič izolovaný do 10 mm2 v rozváděči nebo na přístroji</t>
  </si>
  <si>
    <t>-2043038993</t>
  </si>
  <si>
    <t>https://podminky.urs.cz/item/CS_URS_2023_01/741130005</t>
  </si>
  <si>
    <t>"Pospoj"4+4</t>
  </si>
  <si>
    <t>741130006</t>
  </si>
  <si>
    <t>Ukončení vodič izolovaný do 16 mm2 v rozváděči nebo na přístroji</t>
  </si>
  <si>
    <t>818140145</t>
  </si>
  <si>
    <t>https://podminky.urs.cz/item/CS_URS_2023_01/741130006</t>
  </si>
  <si>
    <t>"Pospoj"4</t>
  </si>
  <si>
    <t>741130007</t>
  </si>
  <si>
    <t>Ukončení vodič izolovaný do 25 mm2 v rozváděči nebo na přístroji</t>
  </si>
  <si>
    <t>1434725556</t>
  </si>
  <si>
    <t>https://podminky.urs.cz/item/CS_URS_2023_01/741130007</t>
  </si>
  <si>
    <t>"Pospoj"4+2</t>
  </si>
  <si>
    <t>OSV</t>
  </si>
  <si>
    <t>Svítidla a světelné zdroje</t>
  </si>
  <si>
    <t>B12s</t>
  </si>
  <si>
    <t>Svítidlo B12s, specifikace viz Technické podmínky</t>
  </si>
  <si>
    <t>-1142581302</t>
  </si>
  <si>
    <t>D12</t>
  </si>
  <si>
    <t>Svítidlo D12, specifikace viz Technické podmínky</t>
  </si>
  <si>
    <t>304693143</t>
  </si>
  <si>
    <t>741372112</t>
  </si>
  <si>
    <t>Montáž svítidlo LED interiérové vestavné panelové hranaté nebo kruhové přes 0,09 do 0,36 m2 se zapojením vodičů</t>
  </si>
  <si>
    <t>-334340660</t>
  </si>
  <si>
    <t>https://podminky.urs.cz/item/CS_URS_2023_01/741372112</t>
  </si>
  <si>
    <t>J1</t>
  </si>
  <si>
    <t>Svítidlo J1, specifikace viz Technické podmínky</t>
  </si>
  <si>
    <t>-485466921</t>
  </si>
  <si>
    <t>741372111</t>
  </si>
  <si>
    <t>Montáž svítidlo LED interiérové vestavné panelové hranaté nebo kruhové do 0,09 m2 se zapojením vodičů</t>
  </si>
  <si>
    <t>732681848</t>
  </si>
  <si>
    <t>https://podminky.urs.cz/item/CS_URS_2023_01/741372111</t>
  </si>
  <si>
    <t>N1</t>
  </si>
  <si>
    <t>Nouzové svítidlo N1, specifikace viz Technické podmínky</t>
  </si>
  <si>
    <t>624194100</t>
  </si>
  <si>
    <t>N71</t>
  </si>
  <si>
    <t>Nouzové svítidlo N71, specifikace viz Technické podmínky</t>
  </si>
  <si>
    <t>-719421596</t>
  </si>
  <si>
    <t>-1705279915</t>
  </si>
  <si>
    <t>1991195144</t>
  </si>
  <si>
    <t>"Stávající svítidla"5</t>
  </si>
  <si>
    <t>741372042</t>
  </si>
  <si>
    <t>Montáž svítidlo LED interiérové přisazené stropní páskové lištové se zapojením vodičů</t>
  </si>
  <si>
    <t>-2116742971</t>
  </si>
  <si>
    <t>https://podminky.urs.cz/item/CS_URS_2023_01/741372042</t>
  </si>
  <si>
    <t>"Zapojení LED pásku pod linkou"2+2</t>
  </si>
  <si>
    <t>741110511</t>
  </si>
  <si>
    <t>Montáž lišta a kanálek vkládací šířky do 60 mm s víčkem</t>
  </si>
  <si>
    <t>406141270</t>
  </si>
  <si>
    <t>https://podminky.urs.cz/item/CS_URS_2023_01/741110511</t>
  </si>
  <si>
    <t>741350032</t>
  </si>
  <si>
    <t>Montáž transformátor jednofázový nn v krytu 1x primár - 1x sekundár do 1000 VA se zapojením vodičů</t>
  </si>
  <si>
    <t>1174124669</t>
  </si>
  <si>
    <t>https://podminky.urs.cz/item/CS_URS_2023_01/741350032</t>
  </si>
  <si>
    <t>"Zapojení LED pásku pod linkou"2</t>
  </si>
  <si>
    <t>ZEDP</t>
  </si>
  <si>
    <t>Pomocné zednické práce</t>
  </si>
  <si>
    <t>468081311</t>
  </si>
  <si>
    <t>Vybourání otvorů pro elektroinstalace ve zdivu cihelném pl do 0,0225 m2 tl do 15 cm</t>
  </si>
  <si>
    <t>391666386</t>
  </si>
  <si>
    <t>https://podminky.urs.cz/item/CS_URS_2023_01/468081311</t>
  </si>
  <si>
    <t>468081312</t>
  </si>
  <si>
    <t>Vybourání otvorů pro elektroinstalace ve zdivu cihelném pl do 0,0225 m2 tl přes 15 do 30 cm</t>
  </si>
  <si>
    <t>-2011391476</t>
  </si>
  <si>
    <t>https://podminky.urs.cz/item/CS_URS_2023_01/468081312</t>
  </si>
  <si>
    <t>468094111</t>
  </si>
  <si>
    <t>Vyvrtání otvorů pro elektroinstalační krabice ve stěnách z cihel hloubky do 6 cm</t>
  </si>
  <si>
    <t>1886539886</t>
  </si>
  <si>
    <t>https://podminky.urs.cz/item/CS_URS_2023_01/468094111</t>
  </si>
  <si>
    <t>468094141</t>
  </si>
  <si>
    <t>Vyvrtání otvorů pro elektroinstalační krabice ve stěnách z betonu hloubky do 6 cm</t>
  </si>
  <si>
    <t>531836732</t>
  </si>
  <si>
    <t>https://podminky.urs.cz/item/CS_URS_2023_01/468094141</t>
  </si>
  <si>
    <t>468101411</t>
  </si>
  <si>
    <t>Vysekání rýh pro montáž trubek a kabelů v cihelných zdech hl do 3 cm a š do 3 cm</t>
  </si>
  <si>
    <t>-2006379473</t>
  </si>
  <si>
    <t>https://podminky.urs.cz/item/CS_URS_2023_01/468101411</t>
  </si>
  <si>
    <t>18*3</t>
  </si>
  <si>
    <t>460941211</t>
  </si>
  <si>
    <t>Vyplnění a omítnutí rýh při elektroinstalacích ve stěnách hl do 3 cm a š do 3 cm</t>
  </si>
  <si>
    <t>137317364</t>
  </si>
  <si>
    <t>https://podminky.urs.cz/item/CS_URS_2023_01/460941211</t>
  </si>
  <si>
    <t>469971111</t>
  </si>
  <si>
    <t>Svislá doprava suti a vybouraných hmot při elektromontážích za první podlaží</t>
  </si>
  <si>
    <t>1999668649</t>
  </si>
  <si>
    <t>https://podminky.urs.cz/item/CS_URS_2023_01/469971111</t>
  </si>
  <si>
    <t>0,385</t>
  </si>
  <si>
    <t>469971121</t>
  </si>
  <si>
    <t>Příplatek ke svislé dopravě suti a vybouraných hmot při elektromontážích za každé další podlaží</t>
  </si>
  <si>
    <t>-1542467997</t>
  </si>
  <si>
    <t>https://podminky.urs.cz/item/CS_URS_2023_01/469971121</t>
  </si>
  <si>
    <t>469972111</t>
  </si>
  <si>
    <t>Odvoz suti a vybouraných hmot při elektromontážích do 1 km</t>
  </si>
  <si>
    <t>488318066</t>
  </si>
  <si>
    <t>https://podminky.urs.cz/item/CS_URS_2023_01/469972111</t>
  </si>
  <si>
    <t>469973114</t>
  </si>
  <si>
    <t>Poplatek za uložení na skládce (skládkovné) stavebního odpadu ze směsí nebo oddělených frakcí betonu, cihel a keramických výrobků kód odpadu 17 01 07</t>
  </si>
  <si>
    <t>-1856020815</t>
  </si>
  <si>
    <t>https://podminky.urs.cz/item/CS_URS_2023_01/469973114</t>
  </si>
  <si>
    <t>763101811</t>
  </si>
  <si>
    <t>Vyřezání otvoru v SDK desce v příčce nebo předsazené stěně jednoduché opláštění do 0,01 m2</t>
  </si>
  <si>
    <t>-746374843</t>
  </si>
  <si>
    <t>https://podminky.urs.cz/item/CS_URS_2023_01/763101811</t>
  </si>
  <si>
    <t>763101812</t>
  </si>
  <si>
    <t>Vyřezání otvoru v SDK desce v příčce nebo předsazené stěně jednoduché opláštění přes 0,01 do 0,02 m2</t>
  </si>
  <si>
    <t>222066702</t>
  </si>
  <si>
    <t>https://podminky.urs.cz/item/CS_URS_2023_01/763101812</t>
  </si>
  <si>
    <t>763101813</t>
  </si>
  <si>
    <t>Vyřezání otvoru v SDK desce v příčce nebo předsazené stěně jednoduché opláštění přes 0,02 do 0,05 m2</t>
  </si>
  <si>
    <t>1861111962</t>
  </si>
  <si>
    <t>https://podminky.urs.cz/item/CS_URS_2023_01/763101813</t>
  </si>
  <si>
    <t>ROP</t>
  </si>
  <si>
    <t>Revize a ostatní práce</t>
  </si>
  <si>
    <t>210280002</t>
  </si>
  <si>
    <t>Zkoušky a prohlídky elektrických rozvodů a zařízení celková prohlídka, zkoušení, měření a vyhotovení revizní zprávy pro objem montážních prací pro objem mtž prací přes 100 do 500 tis Kč</t>
  </si>
  <si>
    <t>495726975</t>
  </si>
  <si>
    <t>https://podminky.urs.cz/item/CS_URS_2023_01/210280002</t>
  </si>
  <si>
    <t>210280101.1</t>
  </si>
  <si>
    <t>Kontrola rozváděčů nn silových hmotnosti do 200 kg</t>
  </si>
  <si>
    <t>239683821</t>
  </si>
  <si>
    <t>https://podminky.urs.cz/item/CS_URS_2023_01/210280101.1</t>
  </si>
  <si>
    <t>580106013</t>
  </si>
  <si>
    <t>Měření, zkoušení a prověření ochrany chráničem napěťovým nebo proudovým</t>
  </si>
  <si>
    <t>měření</t>
  </si>
  <si>
    <t>149761870</t>
  </si>
  <si>
    <t>https://podminky.urs.cz/item/CS_URS_2023_01/580106013</t>
  </si>
  <si>
    <t>580106020</t>
  </si>
  <si>
    <t>Měření izolačního odporu podlahy</t>
  </si>
  <si>
    <t>1895486797</t>
  </si>
  <si>
    <t>https://podminky.urs.cz/item/CS_URS_2023_01/580106020</t>
  </si>
  <si>
    <t>5+4</t>
  </si>
  <si>
    <t>HZS3131TICR1E</t>
  </si>
  <si>
    <t>Kontrola a protokol TIČR - rozvody NN</t>
  </si>
  <si>
    <t>-1042846207</t>
  </si>
  <si>
    <t>merosv1</t>
  </si>
  <si>
    <t>Měření umělého osvětlení (intenzita, oslnění, rovnoměrnost, barevné podání) v prostorách s trvalým pobytem osob a zpracování protokolu pro kolaudaci/hygienu</t>
  </si>
  <si>
    <t>1111674790</t>
  </si>
  <si>
    <t>DEMPRAC</t>
  </si>
  <si>
    <t>Demontáže stávajících rozvodů</t>
  </si>
  <si>
    <t>157</t>
  </si>
  <si>
    <t>741211817</t>
  </si>
  <si>
    <t>Demontáž rozvodnic kovových pod omítkou s krytím do IPx4 plochou přes 0,8 m2</t>
  </si>
  <si>
    <t>1864642951</t>
  </si>
  <si>
    <t>https://podminky.urs.cz/item/CS_URS_2023_01/741211817</t>
  </si>
  <si>
    <t>158</t>
  </si>
  <si>
    <t>741371823</t>
  </si>
  <si>
    <t>Demontáž osvětlovacího modulového systému zářivkového dl přes 1100 mm bez zachování funkčnosti</t>
  </si>
  <si>
    <t>-1510796420</t>
  </si>
  <si>
    <t>https://podminky.urs.cz/item/CS_URS_2023_01/741371823</t>
  </si>
  <si>
    <t>159</t>
  </si>
  <si>
    <t>741374853</t>
  </si>
  <si>
    <t>Demontáž svítidla bytového se standardní paticí vestavného přes 0,09 do 0,36 m2 se zachováním funkčnosti</t>
  </si>
  <si>
    <t>747877166</t>
  </si>
  <si>
    <t>https://podminky.urs.cz/item/CS_URS_2023_01/741374853</t>
  </si>
  <si>
    <t>160</t>
  </si>
  <si>
    <t>HZS2232</t>
  </si>
  <si>
    <t>Hodinová zúčtovací sazba elektrikář odborný</t>
  </si>
  <si>
    <t>-1950328118</t>
  </si>
  <si>
    <t>https://podminky.urs.cz/item/CS_URS_2023_01/HZS2232</t>
  </si>
  <si>
    <t>"Rozvaděč R2.x - označení stáv. obvodů a vodičů"8+4</t>
  </si>
  <si>
    <t>"Rozvaděč R2.x - demontáž. přístrojů se zachováním funkčnosti"4</t>
  </si>
  <si>
    <t>"Napojení stávajících obvodů na nové rozvody"8+8</t>
  </si>
  <si>
    <t>D1_01_4h1 - Slaboproudá elektrotechnika</t>
  </si>
  <si>
    <t>Robert Frýba</t>
  </si>
  <si>
    <t>SPOL - Společná část rozvodů</t>
  </si>
  <si>
    <t>SK - Strukturovaná kabeláž</t>
  </si>
  <si>
    <t xml:space="preserve">    SK-MAT - Strukturovaná kabeláž - rozvody materiál a instalace</t>
  </si>
  <si>
    <t xml:space="preserve">    SK-DR - Datový rozvaděč</t>
  </si>
  <si>
    <t>STA - Společná televizní anténa</t>
  </si>
  <si>
    <t>DT - Domácí telefon</t>
  </si>
  <si>
    <t>CCTV - Kamerový dohledový systém</t>
  </si>
  <si>
    <t>SPOL</t>
  </si>
  <si>
    <t>Společná část rozvodů</t>
  </si>
  <si>
    <t>KZI60150</t>
  </si>
  <si>
    <t>KZI 60x150x1.00_S Žlab kabelový s integrovanou spojkou</t>
  </si>
  <si>
    <t>386285324</t>
  </si>
  <si>
    <t>KZI60150ns</t>
  </si>
  <si>
    <t>Nosný systém pro kabelový žlab š.150mm, konzoly, výložníky,závitové tyče, spojky, příslušenství</t>
  </si>
  <si>
    <t>-482577195</t>
  </si>
  <si>
    <t>742110122</t>
  </si>
  <si>
    <t>Montáž nosníku s konzolami nebo závitovými tyčemi pro slaboproud šířky 150 mm</t>
  </si>
  <si>
    <t>1888075695</t>
  </si>
  <si>
    <t>https://podminky.urs.cz/item/CS_URS_2023_01/742110122</t>
  </si>
  <si>
    <t>SK</t>
  </si>
  <si>
    <t>Strukturovaná kabeláž</t>
  </si>
  <si>
    <t>SK-MAT</t>
  </si>
  <si>
    <t>Strukturovaná kabeláž - rozvody materiál a instalace</t>
  </si>
  <si>
    <t>2207028</t>
  </si>
  <si>
    <t>Svazkový držák Grip 15x NYM3x1,5, St, pásově zinkováno</t>
  </si>
  <si>
    <t>1951987663</t>
  </si>
  <si>
    <t>742110161</t>
  </si>
  <si>
    <t>Montáž spony pro uchycení kabelů pro slaboproud</t>
  </si>
  <si>
    <t>-837115304</t>
  </si>
  <si>
    <t>https://podminky.urs.cz/item/CS_URS_2023_01/742110161</t>
  </si>
  <si>
    <t>1240653</t>
  </si>
  <si>
    <t>Elektroinstalační krabice KP 68/D KA</t>
  </si>
  <si>
    <t>614190695</t>
  </si>
  <si>
    <t>KUL6845</t>
  </si>
  <si>
    <t>Krabice elektroinstalační do sádrokartonu KUL 68-45/LD_NA</t>
  </si>
  <si>
    <t>903193666</t>
  </si>
  <si>
    <t>742110504</t>
  </si>
  <si>
    <t>Montáž krabic pro slaboproud zapuštěných plastových odbočných kruhových s víčkem</t>
  </si>
  <si>
    <t>1366561452</t>
  </si>
  <si>
    <t>https://podminky.urs.cz/item/CS_URS_2023_01/742110504</t>
  </si>
  <si>
    <t>39173100</t>
  </si>
  <si>
    <t>Ohebná trubka PVC 1225 L50 25mm tmavě šedá</t>
  </si>
  <si>
    <t>-1312375081</t>
  </si>
  <si>
    <t>742110002</t>
  </si>
  <si>
    <t>Montáž trubek pro slaboproud plastových ohebných uložených pod omítku</t>
  </si>
  <si>
    <t>-1248634422</t>
  </si>
  <si>
    <t>https://podminky.urs.cz/item/CS_URS_2023_01/742110002</t>
  </si>
  <si>
    <t>SKDTC6A</t>
  </si>
  <si>
    <t>Zásuvka datová 2xRJ45 STP Cat.6A bílá, sestava datová zásuvka, nosná maska, rámeček, 2x keystone Cat6A beznástrojový certifikovaný</t>
  </si>
  <si>
    <t>147108181</t>
  </si>
  <si>
    <t>742330044</t>
  </si>
  <si>
    <t>Montáž datové zásuvky 1 až 6 pozic</t>
  </si>
  <si>
    <t>1178741741</t>
  </si>
  <si>
    <t>https://podminky.urs.cz/item/CS_URS_2023_01/742330044</t>
  </si>
  <si>
    <t>26000037</t>
  </si>
  <si>
    <t>Kabel SXKD-6A-STP Cat.6A, LSOH B2ca s1a d1 a1, oranžový</t>
  </si>
  <si>
    <t>-497071639</t>
  </si>
  <si>
    <t>600</t>
  </si>
  <si>
    <t>742124001</t>
  </si>
  <si>
    <t>Montáž kabelů datových FTP, UTP, STP pro vnitřní rozvody do žlabu nebo lišty</t>
  </si>
  <si>
    <t>-808979796</t>
  </si>
  <si>
    <t>https://podminky.urs.cz/item/CS_URS_2023_01/742124001</t>
  </si>
  <si>
    <t>400</t>
  </si>
  <si>
    <t>742124002</t>
  </si>
  <si>
    <t>Montáž kabelů datových FTP, UTP, STP pro vnitřní rozvody do trubky</t>
  </si>
  <si>
    <t>1490563691</t>
  </si>
  <si>
    <t>https://podminky.urs.cz/item/CS_URS_2023_01/742124002</t>
  </si>
  <si>
    <t>742124006</t>
  </si>
  <si>
    <t>Montáž kabelů datových FTP, UTP, STP ukončení kabelu spojkou</t>
  </si>
  <si>
    <t>-1478279347</t>
  </si>
  <si>
    <t>https://podminky.urs.cz/item/CS_URS_2023_01/742124006</t>
  </si>
  <si>
    <t>ALT68834</t>
  </si>
  <si>
    <t>HDPE mikrotrubička 10/8mm, vnitřní lubrikační vrstva, pro zafouknutí kabelů do průměru 6mm</t>
  </si>
  <si>
    <t>165429237</t>
  </si>
  <si>
    <t>270</t>
  </si>
  <si>
    <t>742110013</t>
  </si>
  <si>
    <t>Montáž trubek pro slaboproud plastových tuhých pro vnitřní rozvody pro optická vlákna</t>
  </si>
  <si>
    <t>1881490389</t>
  </si>
  <si>
    <t>https://podminky.urs.cz/item/CS_URS_2023_01/742110013</t>
  </si>
  <si>
    <t>ALT51723</t>
  </si>
  <si>
    <t>Kabel optický k zafouknutí 12 vláken SM 9/125</t>
  </si>
  <si>
    <t>2145296588</t>
  </si>
  <si>
    <t>300</t>
  </si>
  <si>
    <t>742124012</t>
  </si>
  <si>
    <t>Montáž kabelů datových optických pro vnitřní rozvody do trubky zafouknutím</t>
  </si>
  <si>
    <t>279611334</t>
  </si>
  <si>
    <t>https://podminky.urs.cz/item/CS_URS_2023_01/742124012</t>
  </si>
  <si>
    <t>SK-DR</t>
  </si>
  <si>
    <t>Datový rozvaděč</t>
  </si>
  <si>
    <t>RBA-22-AS6</t>
  </si>
  <si>
    <t>19“ nástěnný jednodílný rozvaděč  22U hl.600mm s přípravou pro ventilační jednotku</t>
  </si>
  <si>
    <t>460292647</t>
  </si>
  <si>
    <t>RAC-CH-X26-X1</t>
  </si>
  <si>
    <t>19“ ventilační jednotka pro nástěnné rozvaděče, 3 ventilátory</t>
  </si>
  <si>
    <t>-75611832</t>
  </si>
  <si>
    <t>742330001</t>
  </si>
  <si>
    <t>Montáž rozvaděče nástěnného</t>
  </si>
  <si>
    <t>111756302</t>
  </si>
  <si>
    <t>https://podminky.urs.cz/item/CS_URS_2023_01/742330001</t>
  </si>
  <si>
    <t>DR-RAB-PD-X11-A1</t>
  </si>
  <si>
    <t xml:space="preserve">Rozvodný panel 1U, 7x zásuvka, bleskojistka, podsvícený vypínač, 3x1.5mm 2m kabel </t>
  </si>
  <si>
    <t>-188294221</t>
  </si>
  <si>
    <t>742330022</t>
  </si>
  <si>
    <t>Montáž napájecího panelu do rozvaděče</t>
  </si>
  <si>
    <t>-883058908</t>
  </si>
  <si>
    <t>https://podminky.urs.cz/item/CS_URS_2023_01/742330022</t>
  </si>
  <si>
    <t>24200243</t>
  </si>
  <si>
    <t>Univerzální modulární neosazený patch panel 24 portů černý 1U SX24M-0-STP-BK-UNI</t>
  </si>
  <si>
    <t>374133787</t>
  </si>
  <si>
    <t>25286902</t>
  </si>
  <si>
    <t>Samořezný keystone CAT6A STP RJ45 SXKJ-10G-STP-BK-SA Component Level a 4PPoE certifikace, beznástrojový</t>
  </si>
  <si>
    <t>-90634995</t>
  </si>
  <si>
    <t>742330024</t>
  </si>
  <si>
    <t>Montáž patch panelu 24 portů</t>
  </si>
  <si>
    <t>844967529</t>
  </si>
  <si>
    <t>https://podminky.urs.cz/item/CS_URS_2023_01/742330024</t>
  </si>
  <si>
    <t>742330101</t>
  </si>
  <si>
    <t>Měření metalického segmentu s vyhotovením protokolu</t>
  </si>
  <si>
    <t>-1421717920</t>
  </si>
  <si>
    <t>https://podminky.urs.cz/item/CS_URS_2023_01/742330101</t>
  </si>
  <si>
    <t>OPTPP12</t>
  </si>
  <si>
    <t>19" Optická vana výsuvná 1U, 12x SC simplex/LC duplex/E2000, černá  s příslušenstvím 1x kazeta pro 12 svárů, 12x ochrana svárů, 2 průchodky PG, nalepovacími příchytkami a šroubky na připevnění adaptérů</t>
  </si>
  <si>
    <t>1027429623</t>
  </si>
  <si>
    <t>"DR CHIRURGIE" 1</t>
  </si>
  <si>
    <t>"DR SONO" 1</t>
  </si>
  <si>
    <t>742330027</t>
  </si>
  <si>
    <t>Montáž panelu pro 24 x optický konektor</t>
  </si>
  <si>
    <t>1532534159</t>
  </si>
  <si>
    <t>https://podminky.urs.cz/item/CS_URS_2023_01/742330027</t>
  </si>
  <si>
    <t>742330036</t>
  </si>
  <si>
    <t>Montáž optické vany - sestavení</t>
  </si>
  <si>
    <t>1235016723</t>
  </si>
  <si>
    <t>https://podminky.urs.cz/item/CS_URS_2023_01/742330036</t>
  </si>
  <si>
    <t>742330029</t>
  </si>
  <si>
    <t>Montáž konektoru SM, MM</t>
  </si>
  <si>
    <t>-1484747046</t>
  </si>
  <si>
    <t>https://podminky.urs.cz/item/CS_URS_2023_01/742330029</t>
  </si>
  <si>
    <t>742330031</t>
  </si>
  <si>
    <t>Teplem smrštitelná ochrana sváru</t>
  </si>
  <si>
    <t>1631182032</t>
  </si>
  <si>
    <t>https://podminky.urs.cz/item/CS_URS_2023_01/742330031</t>
  </si>
  <si>
    <t>742330102</t>
  </si>
  <si>
    <t>Měření optického segmentu, měření útlumu, 2 okna</t>
  </si>
  <si>
    <t>587931165</t>
  </si>
  <si>
    <t>https://podminky.urs.cz/item/CS_URS_2023_01/742330102</t>
  </si>
  <si>
    <t>OPTADSC</t>
  </si>
  <si>
    <t>Adaptér SCapc SM OS simplex SXAD-SC-APC-OS-S</t>
  </si>
  <si>
    <t>1212582381</t>
  </si>
  <si>
    <t>OPTPIGSC</t>
  </si>
  <si>
    <t>Pigtail 9/125 SCapc SM OS 1,5m SXPI-SC-APC-OS-1,5M</t>
  </si>
  <si>
    <t>-2113507818</t>
  </si>
  <si>
    <t>DR-DBC14805</t>
  </si>
  <si>
    <t>19" vyvaz.kovový panel,5x velké kovové oko, 1U</t>
  </si>
  <si>
    <t>316718090</t>
  </si>
  <si>
    <t>DR-DSSRA050</t>
  </si>
  <si>
    <t>Montážní sada M6 (šroub, matice, podložka - sada 50 ks)</t>
  </si>
  <si>
    <t>227995393</t>
  </si>
  <si>
    <t>OPTPATCH05</t>
  </si>
  <si>
    <t>Patchcord optický SM OS1/OS2 9/125 G657A, SC/APC-SC/APC, 0,5m, LSOH žlutý I/L 0,2dB (C+), R/L -55dB</t>
  </si>
  <si>
    <t>2144269442</t>
  </si>
  <si>
    <t>MPATCH1M</t>
  </si>
  <si>
    <t>Patch kabel Cat.6A, stíněný, LSZH, 1m, šedý</t>
  </si>
  <si>
    <t>-1468516783</t>
  </si>
  <si>
    <t>Společná televizní anténa</t>
  </si>
  <si>
    <t>1240653.1</t>
  </si>
  <si>
    <t>1801505178</t>
  </si>
  <si>
    <t>-1833244956</t>
  </si>
  <si>
    <t>39173100.1</t>
  </si>
  <si>
    <t>1551377196</t>
  </si>
  <si>
    <t>880203582</t>
  </si>
  <si>
    <t>STARF003</t>
  </si>
  <si>
    <t>RG-59U/48FA-LSZH-FRPO 6,0 mm, Impedance 75Ohm</t>
  </si>
  <si>
    <t>1006558116</t>
  </si>
  <si>
    <t>742121001</t>
  </si>
  <si>
    <t>Montáž kabelů sdělovacích pro vnitřní rozvody do 15 žil</t>
  </si>
  <si>
    <t>-567490280</t>
  </si>
  <si>
    <t>https://podminky.urs.cz/item/CS_URS_2023_01/742121001</t>
  </si>
  <si>
    <t>F-KON</t>
  </si>
  <si>
    <t>F-konektor zakončení koax kabelu u rozbočovače</t>
  </si>
  <si>
    <t>1235881394</t>
  </si>
  <si>
    <t>742420111</t>
  </si>
  <si>
    <t>Montáž F konektoru</t>
  </si>
  <si>
    <t>834142043</t>
  </si>
  <si>
    <t>https://podminky.urs.cz/item/CS_URS_2023_01/742420111</t>
  </si>
  <si>
    <t>ZAS-KONC</t>
  </si>
  <si>
    <t>Účastnická zásuvka Tv FM/DAB koncová</t>
  </si>
  <si>
    <t>-510058293</t>
  </si>
  <si>
    <t>ZAS-KR</t>
  </si>
  <si>
    <t>Kryt účastnické zásuvky, barva dle PD interiéru</t>
  </si>
  <si>
    <t>-110983411</t>
  </si>
  <si>
    <t>ZAS-RAM</t>
  </si>
  <si>
    <t>Rámeček účastnické zásuvky, barva dle PD interiéru</t>
  </si>
  <si>
    <t>1385025350</t>
  </si>
  <si>
    <t>742420121</t>
  </si>
  <si>
    <t>Montáž televizní zásuvky koncové nebo průběžné</t>
  </si>
  <si>
    <t>1991450651</t>
  </si>
  <si>
    <t>https://podminky.urs.cz/item/CS_URS_2023_01/742420121</t>
  </si>
  <si>
    <t>DT</t>
  </si>
  <si>
    <t>Domácí telefon</t>
  </si>
  <si>
    <t>DT001</t>
  </si>
  <si>
    <t>Přesun tabla DT, odpojení, zpětná montáž</t>
  </si>
  <si>
    <t>-1019487425</t>
  </si>
  <si>
    <t>CCTV</t>
  </si>
  <si>
    <t>Kamerový dohledový systém</t>
  </si>
  <si>
    <t>M3086-V</t>
  </si>
  <si>
    <t xml:space="preserve">IP dome kamera, 4MP, 2.4mm, H.264; H.265; MJPEG, 25 fps @ 2688 x 1512, WDR, DLPU, záběr 130°,  PoE (802.3af/802.3at Type 1 Class 2). Provedení kamery vnitřní zodolněné, IP42, IK08, </t>
  </si>
  <si>
    <t>-735476746</t>
  </si>
  <si>
    <t>742230004</t>
  </si>
  <si>
    <t>Montáž vnitřní kamery</t>
  </si>
  <si>
    <t>1099372141</t>
  </si>
  <si>
    <t>https://podminky.urs.cz/item/CS_URS_2023_01/742230004</t>
  </si>
  <si>
    <t>742230101</t>
  </si>
  <si>
    <t>Licence k připojení jedné kamery k SW</t>
  </si>
  <si>
    <t>777696668</t>
  </si>
  <si>
    <t>https://podminky.urs.cz/item/CS_URS_2023_01/742230101</t>
  </si>
  <si>
    <t>742230103</t>
  </si>
  <si>
    <t>Nastavení záběru podle přání uživatele</t>
  </si>
  <si>
    <t>1973637068</t>
  </si>
  <si>
    <t>https://podminky.urs.cz/item/CS_URS_2023_01/742230103</t>
  </si>
  <si>
    <t>MPATCH2M</t>
  </si>
  <si>
    <t>Patch kabel Cat.6A, stíněný, LSZH, 2m, šedý</t>
  </si>
  <si>
    <t>-352735894</t>
  </si>
  <si>
    <t>D1_01_4h3 - Elektrická požární signalizace</t>
  </si>
  <si>
    <t>EPS - Elektrická požární signalizace</t>
  </si>
  <si>
    <t>VR - Vnitřní rozhlas</t>
  </si>
  <si>
    <t>EPS</t>
  </si>
  <si>
    <t>UPGEPS</t>
  </si>
  <si>
    <t>Upgrade firmware stávající ústředny pro zajištění kompatibility s novými prvky</t>
  </si>
  <si>
    <t>-1566276991</t>
  </si>
  <si>
    <t>EPSKAB-A</t>
  </si>
  <si>
    <t>Bezhalogenový, plamen nešířící kabel J-H(St)H 1x2x0,8 pro kruhové linky</t>
  </si>
  <si>
    <t>1215241221</t>
  </si>
  <si>
    <t>EPSKAB-B</t>
  </si>
  <si>
    <t xml:space="preserve">Kabel pro připojení napájení a stavů zdroje J-H(St)H 4x2x0,8 </t>
  </si>
  <si>
    <t>1118510627</t>
  </si>
  <si>
    <t>EPSKAB-C</t>
  </si>
  <si>
    <t>Kabel pro připojení ovl. výstupů JE-H(St)H 2x2x0,8 FE180/30</t>
  </si>
  <si>
    <t>-821716636</t>
  </si>
  <si>
    <t>-2075412363</t>
  </si>
  <si>
    <t>EPS-MAT1</t>
  </si>
  <si>
    <t>Příchytka pro kabel do 8mm, turbošroub</t>
  </si>
  <si>
    <t>886870147</t>
  </si>
  <si>
    <t>742111001</t>
  </si>
  <si>
    <t>Montáž příchytky pro kabely samostatné ohniodolné pro slaboproud</t>
  </si>
  <si>
    <t>-293698889</t>
  </si>
  <si>
    <t>https://podminky.urs.cz/item/CS_URS_2023_01/742111001</t>
  </si>
  <si>
    <t>-244246553</t>
  </si>
  <si>
    <t>941998459</t>
  </si>
  <si>
    <t>0340210005</t>
  </si>
  <si>
    <t>4B patice pro senzory řady 830</t>
  </si>
  <si>
    <t>-1144666423</t>
  </si>
  <si>
    <t>742210131</t>
  </si>
  <si>
    <t>Montáž soklu hlásiče nebo patice</t>
  </si>
  <si>
    <t>1334627421</t>
  </si>
  <si>
    <t>https://podminky.urs.cz/item/CS_URS_2023_01/742210131</t>
  </si>
  <si>
    <t>516.835.052</t>
  </si>
  <si>
    <t>Adresovatelný interaktivní optický senzor 835P</t>
  </si>
  <si>
    <t>429089162</t>
  </si>
  <si>
    <t>742210121</t>
  </si>
  <si>
    <t>Montáž hlásiče automatického bodového</t>
  </si>
  <si>
    <t>-458619568</t>
  </si>
  <si>
    <t>https://podminky.urs.cz/item/CS_URS_2023_01/742210121</t>
  </si>
  <si>
    <t>552.032</t>
  </si>
  <si>
    <t>Tlačítkový hlásič DIN820 s izolátorem, vnitř. - červený</t>
  </si>
  <si>
    <t>-1724215585</t>
  </si>
  <si>
    <t>742210151</t>
  </si>
  <si>
    <t>Montáž tlačítkového hlásiče se sklíčkem</t>
  </si>
  <si>
    <t>-1955241225</t>
  </si>
  <si>
    <t>https://podminky.urs.cz/item/CS_URS_2023_01/742210151</t>
  </si>
  <si>
    <t>EPS4IO</t>
  </si>
  <si>
    <t>Vstupně-výstupní prvek 2in/4out výstup relé hlídaný</t>
  </si>
  <si>
    <t>732123549</t>
  </si>
  <si>
    <t>742210303</t>
  </si>
  <si>
    <t>Montáž vstupně výstupního reléového prvku 4 kontakty s krytem</t>
  </si>
  <si>
    <t>-1109638287</t>
  </si>
  <si>
    <t>https://podminky.urs.cz/item/CS_URS_2023_01/742210303</t>
  </si>
  <si>
    <t>EPSPZDR</t>
  </si>
  <si>
    <t>Spínaný zdroj 24V/5A, certifikovaný dle EN54-4, plechový kryt, místo pro 2x18Ah aku</t>
  </si>
  <si>
    <t>-1683463857</t>
  </si>
  <si>
    <t>018007</t>
  </si>
  <si>
    <t>Akumulátor 12 V DC / 17 Ah</t>
  </si>
  <si>
    <t>-820195069</t>
  </si>
  <si>
    <t>742210031</t>
  </si>
  <si>
    <t>Montáž napájecího zdroje pro ústřednu EPS dle EN54-4</t>
  </si>
  <si>
    <t>-868556564</t>
  </si>
  <si>
    <t>https://podminky.urs.cz/item/CS_URS_2023_01/742210031</t>
  </si>
  <si>
    <t>742210421</t>
  </si>
  <si>
    <t>Programování a oživení systému na jeden detektor EPS</t>
  </si>
  <si>
    <t>-577644165</t>
  </si>
  <si>
    <t>https://podminky.urs.cz/item/CS_URS_2023_01/742210421</t>
  </si>
  <si>
    <t>742210521</t>
  </si>
  <si>
    <t>Výchozí revize systému EPS na jeden detektor</t>
  </si>
  <si>
    <t>-1053667804</t>
  </si>
  <si>
    <t>https://podminky.urs.cz/item/CS_URS_2023_01/742210521</t>
  </si>
  <si>
    <t>EPSOPA</t>
  </si>
  <si>
    <t>Připojení do stávající kruhové linky, opatření na stávajícím systému EPS během instalace</t>
  </si>
  <si>
    <t>-1795953324</t>
  </si>
  <si>
    <t>VR</t>
  </si>
  <si>
    <t>Vnitřní rozhlas</t>
  </si>
  <si>
    <t>NZSKAB01</t>
  </si>
  <si>
    <t>Kabel FE180/E30 2x1,5 pro reproduktorové linky</t>
  </si>
  <si>
    <t>-1827054040</t>
  </si>
  <si>
    <t>-74487939</t>
  </si>
  <si>
    <t>NZS-MAT1</t>
  </si>
  <si>
    <t>-608437722</t>
  </si>
  <si>
    <t>101723195</t>
  </si>
  <si>
    <t>4E-LCF6/ENC</t>
  </si>
  <si>
    <t>Stropní reproduktor dle EN54-24 s požárním krytem. Technická data dle EN54-24: jmenovitý šumový výkon a napětí 6W @ 100V, citlivost 80dB @ 1W/4m, max. úroveň akustického tlaku 88dB @ 4m, frekvenční charakteristika 100Hz-16kHz</t>
  </si>
  <si>
    <t>-373893459</t>
  </si>
  <si>
    <t>742410062</t>
  </si>
  <si>
    <t>Montáž reproduktoru podhledového s krytem rozhlasu</t>
  </si>
  <si>
    <t>881314207</t>
  </si>
  <si>
    <t>https://podminky.urs.cz/item/CS_URS_2023_01/742410062</t>
  </si>
  <si>
    <t>VROPA</t>
  </si>
  <si>
    <t>Připojení do stávající reproduktorové linky, opatření na stávajícím systému VR během instalace</t>
  </si>
  <si>
    <t>742454494</t>
  </si>
  <si>
    <t>D1_01_4i - Medicinální plyny</t>
  </si>
  <si>
    <t>Jiří Štajer</t>
  </si>
  <si>
    <t>D1 - Potrubní rozvod</t>
  </si>
  <si>
    <t>D2 - Signalizace</t>
  </si>
  <si>
    <t>D3 - Ukončovací prvky</t>
  </si>
  <si>
    <t>D4 - Montáže, revize, zkoušky</t>
  </si>
  <si>
    <t>D1</t>
  </si>
  <si>
    <t>Potrubní rozvod</t>
  </si>
  <si>
    <t>Pol1</t>
  </si>
  <si>
    <t>Potrubí Cu ø 8x1mm</t>
  </si>
  <si>
    <t>Pol2</t>
  </si>
  <si>
    <t>Potrubí Cu ø 12x1mm</t>
  </si>
  <si>
    <t>Pol3</t>
  </si>
  <si>
    <t>Potrubí Cu ø 18x1 mm</t>
  </si>
  <si>
    <t>Pol4</t>
  </si>
  <si>
    <t>Prořez potrubí 3%</t>
  </si>
  <si>
    <t>Pol5</t>
  </si>
  <si>
    <t>Pájka Ag 45%</t>
  </si>
  <si>
    <t>g</t>
  </si>
  <si>
    <t>Pol6</t>
  </si>
  <si>
    <t>Chránička potrubí ø 12</t>
  </si>
  <si>
    <t>Pol7</t>
  </si>
  <si>
    <t>Potrubní tvarovky Cu pro potrubí  ø 8x1</t>
  </si>
  <si>
    <t>Pol8</t>
  </si>
  <si>
    <t>Potrubní tvarovky Cu pro potrubí  ø 12x1</t>
  </si>
  <si>
    <t>Pol9</t>
  </si>
  <si>
    <t>Potrubní tvarovky Cu pro potrubí  ø 18x1</t>
  </si>
  <si>
    <t>Pol10</t>
  </si>
  <si>
    <t>Potrubní tvarovky Cu pro potrubí  ø 22x1</t>
  </si>
  <si>
    <t>Pol11</t>
  </si>
  <si>
    <t>Konzolový systém pro jeden plyn ø 12</t>
  </si>
  <si>
    <t>Pol12</t>
  </si>
  <si>
    <t>Konzolový systém pro dva plyny ø 18</t>
  </si>
  <si>
    <t>Pol13</t>
  </si>
  <si>
    <t>Značení potrubí</t>
  </si>
  <si>
    <t>Pol14</t>
  </si>
  <si>
    <t>Ochranný plyn při pájení potrubí</t>
  </si>
  <si>
    <t>Pol15</t>
  </si>
  <si>
    <t>Čistící plyn - dusík</t>
  </si>
  <si>
    <t>Pol16</t>
  </si>
  <si>
    <t>Tlaková zkouška, úseková</t>
  </si>
  <si>
    <t>Pol17</t>
  </si>
  <si>
    <t>Tlaková zkouška, závěrečná</t>
  </si>
  <si>
    <t>Pol18</t>
  </si>
  <si>
    <t>Napojení na stávající rozvod, včetně odstávky</t>
  </si>
  <si>
    <t>D2</t>
  </si>
  <si>
    <t>Signalizace</t>
  </si>
  <si>
    <t>Pol19</t>
  </si>
  <si>
    <t>Skupinový uzávěr dva plyny (O2 Vac), instalace pod omítku, musí splňovat ČSN EN ISO 7396-1 ed.2 (2x ventil 3/4´´,2x čidlo klinické signalizace 4-20 mA, 1x manometr rozsah 0-1 Mpa, 1x vakuometr 100-0 kPa)</t>
  </si>
  <si>
    <t>Pol20</t>
  </si>
  <si>
    <t>Monitorovací zařízení, instalace pod omítku, musí splňovat ČSN EN ISO 7396-1 ed. 2</t>
  </si>
  <si>
    <t>Pol21</t>
  </si>
  <si>
    <t>Propojovací kabel ventilové krabice a monitorovacího zařízení klinického alarmu</t>
  </si>
  <si>
    <t>D3</t>
  </si>
  <si>
    <t>Ukončovací prvky</t>
  </si>
  <si>
    <t>Pol22</t>
  </si>
  <si>
    <t>Lékařský panel pro O2 Detail 03</t>
  </si>
  <si>
    <t>D4</t>
  </si>
  <si>
    <t>Montáže, revize, zkoušky</t>
  </si>
  <si>
    <t>Pol23</t>
  </si>
  <si>
    <t>Revize, zk. dle ČSN EN 7396-1 ed.2, zkoušky dle LEK</t>
  </si>
  <si>
    <t>Pol24</t>
  </si>
  <si>
    <t>Uvedení do provozu, provozní zkoušky, zkušební provoz</t>
  </si>
  <si>
    <t>Pol25</t>
  </si>
  <si>
    <t>Zaškolení obsluhy</t>
  </si>
  <si>
    <t>Pol26</t>
  </si>
  <si>
    <t>Dokumentace skutečného stavu</t>
  </si>
  <si>
    <t>Pol27</t>
  </si>
  <si>
    <t>Doprava, doprava materiálu, ubytování</t>
  </si>
  <si>
    <t>VRN - Vedlejší rozpočtové náklady</t>
  </si>
  <si>
    <t xml:space="preserve"> </t>
  </si>
  <si>
    <t>Bc. Čermák, Ing. Avuk</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</si>
  <si>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</si>
  <si>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</si>
  <si>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</si>
  <si>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</si>
  <si>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</si>
  <si>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</si>
  <si>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VRN1</t>
  </si>
  <si>
    <t>Průzkumné, geodetické a projektové práce</t>
  </si>
  <si>
    <t>013254000</t>
  </si>
  <si>
    <t>Dokumentace skutečného provedení stavby</t>
  </si>
  <si>
    <t>Soubor</t>
  </si>
  <si>
    <t>1024</t>
  </si>
  <si>
    <t>-1416301739</t>
  </si>
  <si>
    <t>https://podminky.urs.cz/item/CS_URS_2023_01/013254000</t>
  </si>
  <si>
    <t>Zpracování a kompletace projektové dokumentace skutečného provedení stavby se zakreslením změn</t>
  </si>
  <si>
    <t>- součástí nákladu je i tištěná a digitální forma dokumentace dle smluvních podmínek</t>
  </si>
  <si>
    <t>013294000r</t>
  </si>
  <si>
    <t>Výrobní a dílenská dokumentace</t>
  </si>
  <si>
    <t>820015943</t>
  </si>
  <si>
    <t>Výrobní a dílenská dokumentace se bude vztahovat, mimo jiné, k následujícím částem:</t>
  </si>
  <si>
    <t xml:space="preserve"> Stavební část</t>
  </si>
  <si>
    <t xml:space="preserve"> Statika</t>
  </si>
  <si>
    <t xml:space="preserve"> Ostatní:</t>
  </si>
  <si>
    <t>- ostatní konstrukce spadající do stavební části</t>
  </si>
  <si>
    <t>- barevné vzorkování</t>
  </si>
  <si>
    <t>VRN2</t>
  </si>
  <si>
    <t>Příprava staveniště</t>
  </si>
  <si>
    <t>023103000r</t>
  </si>
  <si>
    <t>Vyklízení předmětu pevně spojených se stavbou ve stávajícím objektů</t>
  </si>
  <si>
    <t>-1412203339</t>
  </si>
  <si>
    <t>Náklady na zajištění vyklizení objektů dotčených bouracími a konstrukčními prácemi.</t>
  </si>
  <si>
    <t>Podrobný soupis, dle prohlídky staveniště a požadavků investora.</t>
  </si>
  <si>
    <t>- součástí nákladu je i doprava a uskladnění nábytku a technologie, po celou dobu výstavby</t>
  </si>
  <si>
    <t>VRN3</t>
  </si>
  <si>
    <t>Zařízení staveniště</t>
  </si>
  <si>
    <t>030001000</t>
  </si>
  <si>
    <t>-1008903997</t>
  </si>
  <si>
    <t>https://podminky.urs.cz/item/CS_URS_2023_01/030001000</t>
  </si>
  <si>
    <t>Náklady spojená s potřebou stavebníka - především pak následující:</t>
  </si>
  <si>
    <t>1) Náklady spojené, mimo jiné s vybudováním a provozem staveniště:</t>
  </si>
  <si>
    <t xml:space="preserve"> - projektové práce pro zařízení staveniště - podrobný projekt plánu organizace výstavby (POV)</t>
  </si>
  <si>
    <t>2) Náklady spojené se samotným vybavením staveniště - oceněno na základě požadavků GD:</t>
  </si>
  <si>
    <t>součástí prací je mimo jiné následující:</t>
  </si>
  <si>
    <t>- zprovoznění komunikační sítě pro potřeby stavby</t>
  </si>
  <si>
    <t>- zřízení a úprava provizorních komunikací</t>
  </si>
  <si>
    <t>- zhotovení a správa skládek na staveništi</t>
  </si>
  <si>
    <t>- ostatní náklady spojené s potřebou stavebníka</t>
  </si>
  <si>
    <t>- osvětlení a zabezpečení staveniště</t>
  </si>
  <si>
    <t>3) Náklady spojené se samotným vybavením staveniště - oceněno na základě požadavků GD:</t>
  </si>
  <si>
    <t>- oplocení staveniště</t>
  </si>
  <si>
    <t>- opatření na ochranu stávajících konstrukcí, budov a sousedních pozemků</t>
  </si>
  <si>
    <t>- dopravní značení na staveništi</t>
  </si>
  <si>
    <t>- osvětlení staveniště</t>
  </si>
  <si>
    <t>- strážní služba, případně zabezpečovací systém</t>
  </si>
  <si>
    <t xml:space="preserve">- ochranné a provozní konstrukce </t>
  </si>
  <si>
    <t xml:space="preserve"> - informační tabule</t>
  </si>
  <si>
    <t>4) Náklady spojené, mimo jiné s:</t>
  </si>
  <si>
    <t>- demolicí zařízení staveniště</t>
  </si>
  <si>
    <t>- rozebráním veškerých konstrukcí zajišťujících chod a bezpečnost staveniště</t>
  </si>
  <si>
    <t>5) Veškeré další náklady spojené s potřebou GD pro zajištění stavby</t>
  </si>
  <si>
    <t>033203000</t>
  </si>
  <si>
    <t>Energie pro zařízení staveniště</t>
  </si>
  <si>
    <t>-1393190434</t>
  </si>
  <si>
    <t>https://podminky.urs.cz/item/CS_URS_2023_01/033203000</t>
  </si>
  <si>
    <t>Náklady spojené, mimo jiné s:</t>
  </si>
  <si>
    <t>- připojení na stávající infrastrukturu</t>
  </si>
  <si>
    <t xml:space="preserve">- zprovoznění zařízení staveniště </t>
  </si>
  <si>
    <t>- poplatky spojené s využitím elektrické energie, vody, plynu atd.</t>
  </si>
  <si>
    <t>033203001r</t>
  </si>
  <si>
    <t>Závěrečný úklid staveniště a komunikačních tras</t>
  </si>
  <si>
    <t>1708967553</t>
  </si>
  <si>
    <t>VRN3007-R</t>
  </si>
  <si>
    <t>Zajištění místnosti pro umožnění výkonu činnosti TDS, AD, koordinátora BOZP.</t>
  </si>
  <si>
    <t>952887992</t>
  </si>
  <si>
    <t>Předat samostatnou buňku s vybavením věšák, dva stoly, čtyři židle , skříň na dokumentaci se standardní elektroinstalací a připojením na internet</t>
  </si>
  <si>
    <t>VRN3010-R</t>
  </si>
  <si>
    <t xml:space="preserve">Zabezpečení stávajících zařízení a vybavení </t>
  </si>
  <si>
    <t>1482422160</t>
  </si>
  <si>
    <t xml:space="preserve">Zabezpečení stávajících zařízení a vybavení proti mechanickému poškození, prachu, zatečení (při opravách a rekonstrukcích) </t>
  </si>
  <si>
    <t xml:space="preserve">- zabezpečení stávajících a ostatních ponechávaných zařízení </t>
  </si>
  <si>
    <t>VRN4</t>
  </si>
  <si>
    <t>Inženýrská činnost</t>
  </si>
  <si>
    <t>044002000</t>
  </si>
  <si>
    <t>Revize</t>
  </si>
  <si>
    <t>-2107730425</t>
  </si>
  <si>
    <t>https://podminky.urs.cz/item/CS_URS_2023_01/044002000</t>
  </si>
  <si>
    <t xml:space="preserve">Náklady na zajištění všech nezbytných zkoušek a atestů podle ČSN a případných jiných právních nebo technických předpisů </t>
  </si>
  <si>
    <t>platných v době provádění a předání díla, kterými bude prokázáno dosažení předepsané kvality a předepsaných technických parametrů díla.</t>
  </si>
  <si>
    <t>elektro, plyn atd.</t>
  </si>
  <si>
    <t>049002r01</t>
  </si>
  <si>
    <t>Ostatní inženýrská činnost - zpracování koordinačního plánu jednotlivých profesí</t>
  </si>
  <si>
    <t>1863463572</t>
  </si>
  <si>
    <t>Náklady mimo jiné, vzniklé v rámci inženýrské činnosti během výstavby:</t>
  </si>
  <si>
    <t xml:space="preserve"> - náklady na přípravu pro koordinaci jednotlivých profesí a předcházení vzniku kolizí - činnost koordinátora TZB v průběhu výstavby</t>
  </si>
  <si>
    <t>- náklady na koordinaci kolizí jednotlivých profesí</t>
  </si>
  <si>
    <t>- náklady na koordinaci subdodavatelů a dodavatelů</t>
  </si>
  <si>
    <t>- náklady na ostatní činnost mimo definici kompletačních a koordinačních činnosti</t>
  </si>
  <si>
    <t>- náklady na kolaudační řízení</t>
  </si>
  <si>
    <t>- náklady na součinnost veškerých účastníků stavebního řízení</t>
  </si>
  <si>
    <t xml:space="preserve"> - náklady na koordinaci profesí se stávajícími konstrukcemi a stávajícími rozvody TZB v již provedených konstrukcích (podhledy, stoupačky atd.)</t>
  </si>
  <si>
    <t>tj. činnost koordinátora TZB v průběhu výstavby</t>
  </si>
  <si>
    <t>VRN4001-R</t>
  </si>
  <si>
    <t>Kompletační a koordinační činnost</t>
  </si>
  <si>
    <t>1645624273</t>
  </si>
  <si>
    <t>Náklady mimo jiné, na zajištění a dodržení splnění všech požadavků a podmínek:</t>
  </si>
  <si>
    <t>- vyjádřeních vyplývajících ze stanovisek orgánů státní správy</t>
  </si>
  <si>
    <t>- zajištění oznámení zahájení stavebních prací v souladu s pravomocnými rozhodnutími a vyjádřeními například správců sítí</t>
  </si>
  <si>
    <t>-poskytnutí součinnosti při tvorbě povinných monitorovacích zpráv projektu; zajištění koordinační činnosti subdodavatelů zhotovitele</t>
  </si>
  <si>
    <t>-zajištění a provedení všech nezbytných opatření organizačního a stavebně technologického charakteru k řádnému provedení předmětu díla</t>
  </si>
  <si>
    <t>- předání všech dokladů o dokončené stavbě</t>
  </si>
  <si>
    <t>kompletace atestů, certifikátů, revizních zpráv a ostatních dokladů potřebných k předání a kolaudaci stavby vyplývajících z SOD</t>
  </si>
  <si>
    <t>- náklady na koordinační práci dodávek mezi dodavateli</t>
  </si>
  <si>
    <t>- stanovení pořadí případně souběžného provádění prací a doby realizace</t>
  </si>
  <si>
    <t>- vesměs se týká veškeré činnosti související se zakázkou - koordinace mezi jednotlivými subdodavateli</t>
  </si>
  <si>
    <t>VRN4002-R</t>
  </si>
  <si>
    <t>Zpracování harmonogramu</t>
  </si>
  <si>
    <t>1379076436</t>
  </si>
  <si>
    <t>Náklady na předložení a aktualizaci podrobného časového harmonogramu prací a plnění samostatně pro každou etapu</t>
  </si>
  <si>
    <t>VRN4007-R</t>
  </si>
  <si>
    <t>Měření hluku</t>
  </si>
  <si>
    <t>-1650816763</t>
  </si>
  <si>
    <t>Kontrolní měření hluku v průběhu stavby a měření  po dokončení stavby dle stanoviska hygieny</t>
  </si>
  <si>
    <t>VRN7</t>
  </si>
  <si>
    <t>Provozní vlivy</t>
  </si>
  <si>
    <t>071002000</t>
  </si>
  <si>
    <t>Provoz investora, třetích osob</t>
  </si>
  <si>
    <t>1984523268</t>
  </si>
  <si>
    <t>https://podminky.urs.cz/item/CS_URS_2023_01/071002000</t>
  </si>
  <si>
    <t>- zpracování návrhu pro zachování provozu</t>
  </si>
  <si>
    <t>- zajištění provozu místních komunikací a přístupu k objektu</t>
  </si>
  <si>
    <t>- zajištění provozu v hale</t>
  </si>
  <si>
    <t>- vytvoření provizorních konstrukcí - lávek, cest, odstavných ploch atd.</t>
  </si>
  <si>
    <t>VRN9</t>
  </si>
  <si>
    <t>Ostatní náklady</t>
  </si>
  <si>
    <t>090003001r</t>
  </si>
  <si>
    <t>Komplexní zkoušky všech profesí</t>
  </si>
  <si>
    <t>-503347702</t>
  </si>
  <si>
    <t>Veškeré zkoušky potřebné ke zprovoznění objektu</t>
  </si>
  <si>
    <t>-tlakové, topné, oživení systému, zkušební provoz</t>
  </si>
  <si>
    <t>091002000</t>
  </si>
  <si>
    <t>Ostatní náklady související s objektem</t>
  </si>
  <si>
    <t>-1675894257</t>
  </si>
  <si>
    <t>Mimo jiné náklady na:</t>
  </si>
  <si>
    <t>- Zpracování "Průkazu energetické náročnosti budov" (PENB)</t>
  </si>
  <si>
    <t>- Náklady na předání stavby, kolaudaci, pořízení fotodokumentace, BOZP a ostatní náklady vyplývající z obchodních podmínek jinde neuvedené</t>
  </si>
  <si>
    <t>VRN40012-R</t>
  </si>
  <si>
    <t xml:space="preserve">Fotodokumentace prováděného díla </t>
  </si>
  <si>
    <t>-1206367543</t>
  </si>
  <si>
    <t>Náklady na zajištění průběžné fotodokumentace provádění díla - zhotovitel zajistí a předá objednateli průběžnou fotodokumentaci realizace díla.</t>
  </si>
  <si>
    <t>Fotodokumentace bude dokladovat průběh díla a bude zejména dokumentovat části stavby a konstrukce před jejich zakrytím.</t>
  </si>
  <si>
    <t>VRN9007-R</t>
  </si>
  <si>
    <t xml:space="preserve">Kontrola a protokol TIČR </t>
  </si>
  <si>
    <t>640043783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</si>
</sst>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2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14" fontId="2" fillId="2" borderId="0" xfId="0" applyNumberFormat="1" applyFont="1" applyFill="1" applyAlignment="1" applyProtection="1">
      <alignment horizontal="left" vertical="center"/>
      <protection locked="0"/>
    </xf>
    <xf numFmtId="4" fontId="27" fillId="0" borderId="0" xfId="0" applyNumberFormat="1" applyFont="1" applyAlignment="1" applyProtection="1">
      <alignment vertical="center"/>
    </xf>
    <xf numFmtId="0" fontId="27"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8" xfId="0" applyFont="1" applyFill="1" applyBorder="1" applyAlignment="1" applyProtection="1">
      <alignment horizontal="left" vertical="center"/>
    </xf>
    <xf numFmtId="4" fontId="24" fillId="0" borderId="0" xfId="0" applyNumberFormat="1" applyFont="1" applyAlignment="1" applyProtection="1">
      <alignment vertical="center"/>
    </xf>
    <xf numFmtId="4" fontId="27" fillId="0" borderId="0" xfId="0" applyNumberFormat="1" applyFont="1" applyAlignment="1" applyProtection="1">
      <alignment horizontal="right" vertical="center"/>
    </xf>
    <xf numFmtId="0" fontId="22" fillId="4" borderId="7"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0" fontId="0" fillId="0" borderId="0" xfId="0"/>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8" fillId="0" borderId="0" xfId="0" applyNumberFormat="1" applyFont="1" applyAlignment="1" applyProtection="1">
      <alignmen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30" fillId="0" borderId="0" xfId="0" applyFont="1" applyAlignment="1" applyProtection="1">
      <alignment horizontal="left" vertical="center" wrapText="1"/>
    </xf>
    <xf numFmtId="0" fontId="22" fillId="4" borderId="6" xfId="0" applyFont="1" applyFill="1" applyBorder="1" applyAlignment="1" applyProtection="1">
      <alignment horizontal="center" vertical="center"/>
    </xf>
    <xf numFmtId="0" fontId="26"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hyperlink" Target="https://podminky.urs.cz/item/CS_URS_2023_01/033203000" TargetMode="External"/><Relationship Id="rId2" Type="http://schemas.openxmlformats.org/officeDocument/2006/relationships/hyperlink" Target="https://podminky.urs.cz/item/CS_URS_2023_01/030001000" TargetMode="External"/><Relationship Id="rId1" Type="http://schemas.openxmlformats.org/officeDocument/2006/relationships/hyperlink" Target="https://podminky.urs.cz/item/CS_URS_2023_01/013254000" TargetMode="External"/><Relationship Id="rId6" Type="http://schemas.openxmlformats.org/officeDocument/2006/relationships/drawing" Target="../drawings/drawing10.xml"/><Relationship Id="rId5" Type="http://schemas.openxmlformats.org/officeDocument/2006/relationships/hyperlink" Target="https://podminky.urs.cz/item/CS_URS_2023_01/071002000" TargetMode="External"/><Relationship Id="rId4" Type="http://schemas.openxmlformats.org/officeDocument/2006/relationships/hyperlink" Target="https://podminky.urs.cz/item/CS_URS_2023_01/044002000"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621385104" TargetMode="External"/><Relationship Id="rId18" Type="http://schemas.openxmlformats.org/officeDocument/2006/relationships/hyperlink" Target="https://podminky.urs.cz/item/CS_URS_2023_01/631311135" TargetMode="External"/><Relationship Id="rId26" Type="http://schemas.openxmlformats.org/officeDocument/2006/relationships/hyperlink" Target="https://podminky.urs.cz/item/CS_URS_2023_01/634911123" TargetMode="External"/><Relationship Id="rId39" Type="http://schemas.openxmlformats.org/officeDocument/2006/relationships/hyperlink" Target="https://podminky.urs.cz/item/CS_URS_2023_01/968072456" TargetMode="External"/><Relationship Id="rId21" Type="http://schemas.openxmlformats.org/officeDocument/2006/relationships/hyperlink" Target="https://podminky.urs.cz/item/CS_URS_2023_01/631351101" TargetMode="External"/><Relationship Id="rId34" Type="http://schemas.openxmlformats.org/officeDocument/2006/relationships/hyperlink" Target="https://podminky.urs.cz/item/CS_URS_2023_01/962031133" TargetMode="External"/><Relationship Id="rId42" Type="http://schemas.openxmlformats.org/officeDocument/2006/relationships/hyperlink" Target="https://podminky.urs.cz/item/CS_URS_2023_01/977211124" TargetMode="External"/><Relationship Id="rId47" Type="http://schemas.openxmlformats.org/officeDocument/2006/relationships/hyperlink" Target="https://podminky.urs.cz/item/CS_URS_2023_01/974031157" TargetMode="External"/><Relationship Id="rId50" Type="http://schemas.openxmlformats.org/officeDocument/2006/relationships/hyperlink" Target="https://podminky.urs.cz/item/CS_URS_2023_01/977151118" TargetMode="External"/><Relationship Id="rId55" Type="http://schemas.openxmlformats.org/officeDocument/2006/relationships/hyperlink" Target="https://podminky.urs.cz/item/CS_URS_2023_01/997013113" TargetMode="External"/><Relationship Id="rId63" Type="http://schemas.openxmlformats.org/officeDocument/2006/relationships/hyperlink" Target="https://podminky.urs.cz/item/CS_URS_2023_01/998713202" TargetMode="External"/><Relationship Id="rId68" Type="http://schemas.openxmlformats.org/officeDocument/2006/relationships/hyperlink" Target="https://podminky.urs.cz/item/CS_URS_2023_01/763164555" TargetMode="External"/><Relationship Id="rId76" Type="http://schemas.openxmlformats.org/officeDocument/2006/relationships/hyperlink" Target="https://podminky.urs.cz/item/CS_URS_2023_01/998766202" TargetMode="External"/><Relationship Id="rId84" Type="http://schemas.openxmlformats.org/officeDocument/2006/relationships/hyperlink" Target="https://podminky.urs.cz/item/CS_URS_2023_01/776223111" TargetMode="External"/><Relationship Id="rId89" Type="http://schemas.openxmlformats.org/officeDocument/2006/relationships/hyperlink" Target="https://podminky.urs.cz/item/CS_URS_2023_01/781474154" TargetMode="External"/><Relationship Id="rId7" Type="http://schemas.openxmlformats.org/officeDocument/2006/relationships/hyperlink" Target="https://podminky.urs.cz/item/CS_URS_2023_01/612325421" TargetMode="External"/><Relationship Id="rId71" Type="http://schemas.openxmlformats.org/officeDocument/2006/relationships/hyperlink" Target="https://podminky.urs.cz/item/CS_URS_2023_01/763181422" TargetMode="External"/><Relationship Id="rId92" Type="http://schemas.openxmlformats.org/officeDocument/2006/relationships/hyperlink" Target="https://podminky.urs.cz/item/CS_URS_2023_01/998781202" TargetMode="External"/><Relationship Id="rId2" Type="http://schemas.openxmlformats.org/officeDocument/2006/relationships/hyperlink" Target="https://podminky.urs.cz/item/CS_URS_2023_01/342291112" TargetMode="External"/><Relationship Id="rId16" Type="http://schemas.openxmlformats.org/officeDocument/2006/relationships/hyperlink" Target="https://podminky.urs.cz/item/CS_URS_2023_01/631319011" TargetMode="External"/><Relationship Id="rId29" Type="http://schemas.openxmlformats.org/officeDocument/2006/relationships/hyperlink" Target="https://podminky.urs.cz/item/CS_URS_2023_01/763431801" TargetMode="External"/><Relationship Id="rId11" Type="http://schemas.openxmlformats.org/officeDocument/2006/relationships/hyperlink" Target="https://podminky.urs.cz/item/CS_URS_2023_01/622143003" TargetMode="External"/><Relationship Id="rId24" Type="http://schemas.openxmlformats.org/officeDocument/2006/relationships/hyperlink" Target="https://podminky.urs.cz/item/CS_URS_2023_01/631312141" TargetMode="External"/><Relationship Id="rId32" Type="http://schemas.openxmlformats.org/officeDocument/2006/relationships/hyperlink" Target="https://podminky.urs.cz/item/CS_URS_2023_01/776201811" TargetMode="External"/><Relationship Id="rId37" Type="http://schemas.openxmlformats.org/officeDocument/2006/relationships/hyperlink" Target="https://podminky.urs.cz/item/CS_URS_2023_01/766622834" TargetMode="External"/><Relationship Id="rId40" Type="http://schemas.openxmlformats.org/officeDocument/2006/relationships/hyperlink" Target="https://podminky.urs.cz/item/CS_URS_2023_01/977312113" TargetMode="External"/><Relationship Id="rId45" Type="http://schemas.openxmlformats.org/officeDocument/2006/relationships/hyperlink" Target="https://podminky.urs.cz/item/CS_URS_2023_01/974031133" TargetMode="External"/><Relationship Id="rId53" Type="http://schemas.openxmlformats.org/officeDocument/2006/relationships/hyperlink" Target="https://podminky.urs.cz/item/CS_URS_2023_01/977151222" TargetMode="External"/><Relationship Id="rId58" Type="http://schemas.openxmlformats.org/officeDocument/2006/relationships/hyperlink" Target="https://podminky.urs.cz/item/CS_URS_2023_01/997013631" TargetMode="External"/><Relationship Id="rId66" Type="http://schemas.openxmlformats.org/officeDocument/2006/relationships/hyperlink" Target="https://podminky.urs.cz/item/CS_URS_2023_01/763111720" TargetMode="External"/><Relationship Id="rId74" Type="http://schemas.openxmlformats.org/officeDocument/2006/relationships/hyperlink" Target="https://podminky.urs.cz/item/CS_URS_2023_01/998763402" TargetMode="External"/><Relationship Id="rId79" Type="http://schemas.openxmlformats.org/officeDocument/2006/relationships/hyperlink" Target="https://podminky.urs.cz/item/CS_URS_2023_01/776121321" TargetMode="External"/><Relationship Id="rId87" Type="http://schemas.openxmlformats.org/officeDocument/2006/relationships/hyperlink" Target="https://podminky.urs.cz/item/CS_URS_2023_01/998776202" TargetMode="External"/><Relationship Id="rId5" Type="http://schemas.openxmlformats.org/officeDocument/2006/relationships/hyperlink" Target="https://podminky.urs.cz/item/CS_URS_2023_01/612321321" TargetMode="External"/><Relationship Id="rId61" Type="http://schemas.openxmlformats.org/officeDocument/2006/relationships/hyperlink" Target="https://podminky.urs.cz/item/CS_URS_2023_01/713121211" TargetMode="External"/><Relationship Id="rId82" Type="http://schemas.openxmlformats.org/officeDocument/2006/relationships/hyperlink" Target="https://podminky.urs.cz/item/CS_URS_2023_01/776411112" TargetMode="External"/><Relationship Id="rId90" Type="http://schemas.openxmlformats.org/officeDocument/2006/relationships/hyperlink" Target="https://podminky.urs.cz/item/CS_URS_2023_01/781494511" TargetMode="External"/><Relationship Id="rId19" Type="http://schemas.openxmlformats.org/officeDocument/2006/relationships/hyperlink" Target="https://podminky.urs.cz/item/CS_URS_2023_01/631319013" TargetMode="External"/><Relationship Id="rId14" Type="http://schemas.openxmlformats.org/officeDocument/2006/relationships/hyperlink" Target="https://podminky.urs.cz/item/CS_URS_2023_01/622385105" TargetMode="External"/><Relationship Id="rId22" Type="http://schemas.openxmlformats.org/officeDocument/2006/relationships/hyperlink" Target="https://podminky.urs.cz/item/CS_URS_2023_01/631351102" TargetMode="External"/><Relationship Id="rId27" Type="http://schemas.openxmlformats.org/officeDocument/2006/relationships/hyperlink" Target="https://podminky.urs.cz/item/CS_URS_2023_01/949101111" TargetMode="External"/><Relationship Id="rId30" Type="http://schemas.openxmlformats.org/officeDocument/2006/relationships/hyperlink" Target="https://podminky.urs.cz/item/CS_URS_2023_01/766691914" TargetMode="External"/><Relationship Id="rId35" Type="http://schemas.openxmlformats.org/officeDocument/2006/relationships/hyperlink" Target="https://podminky.urs.cz/item/CS_URS_2023_01/962032230" TargetMode="External"/><Relationship Id="rId43" Type="http://schemas.openxmlformats.org/officeDocument/2006/relationships/hyperlink" Target="https://podminky.urs.cz/item/CS_URS_2023_01/971033431" TargetMode="External"/><Relationship Id="rId48" Type="http://schemas.openxmlformats.org/officeDocument/2006/relationships/hyperlink" Target="https://podminky.urs.cz/item/CS_URS_2023_01/974042564" TargetMode="External"/><Relationship Id="rId56" Type="http://schemas.openxmlformats.org/officeDocument/2006/relationships/hyperlink" Target="https://podminky.urs.cz/item/CS_URS_2023_01/997013511" TargetMode="External"/><Relationship Id="rId64" Type="http://schemas.openxmlformats.org/officeDocument/2006/relationships/hyperlink" Target="https://podminky.urs.cz/item/CS_URS_2023_01/763111492" TargetMode="External"/><Relationship Id="rId69" Type="http://schemas.openxmlformats.org/officeDocument/2006/relationships/hyperlink" Target="https://podminky.urs.cz/item/CS_URS_2023_01/763121714" TargetMode="External"/><Relationship Id="rId77" Type="http://schemas.openxmlformats.org/officeDocument/2006/relationships/hyperlink" Target="https://podminky.urs.cz/item/CS_URS_2023_01/998767202" TargetMode="External"/><Relationship Id="rId8" Type="http://schemas.openxmlformats.org/officeDocument/2006/relationships/hyperlink" Target="https://podminky.urs.cz/item/CS_URS_2023_01/612142001" TargetMode="External"/><Relationship Id="rId51" Type="http://schemas.openxmlformats.org/officeDocument/2006/relationships/hyperlink" Target="https://podminky.urs.cz/item/CS_URS_2023_01/977151122" TargetMode="External"/><Relationship Id="rId72" Type="http://schemas.openxmlformats.org/officeDocument/2006/relationships/hyperlink" Target="https://podminky.urs.cz/item/CS_URS_2023_01/763431011" TargetMode="External"/><Relationship Id="rId80" Type="http://schemas.openxmlformats.org/officeDocument/2006/relationships/hyperlink" Target="https://podminky.urs.cz/item/CS_URS_2023_01/776141121" TargetMode="External"/><Relationship Id="rId85" Type="http://schemas.openxmlformats.org/officeDocument/2006/relationships/hyperlink" Target="https://podminky.urs.cz/item/CS_URS_2023_01/776991121" TargetMode="External"/><Relationship Id="rId93" Type="http://schemas.openxmlformats.org/officeDocument/2006/relationships/hyperlink" Target="https://podminky.urs.cz/item/CS_URS_2023_01/784171101" TargetMode="External"/><Relationship Id="rId3" Type="http://schemas.openxmlformats.org/officeDocument/2006/relationships/hyperlink" Target="https://podminky.urs.cz/item/CS_URS_2023_01/342291121" TargetMode="External"/><Relationship Id="rId12" Type="http://schemas.openxmlformats.org/officeDocument/2006/relationships/hyperlink" Target="https://podminky.urs.cz/item/CS_URS_2023_01/622143004" TargetMode="External"/><Relationship Id="rId17" Type="http://schemas.openxmlformats.org/officeDocument/2006/relationships/hyperlink" Target="https://podminky.urs.cz/item/CS_URS_2023_01/631319171" TargetMode="External"/><Relationship Id="rId25" Type="http://schemas.openxmlformats.org/officeDocument/2006/relationships/hyperlink" Target="https://podminky.urs.cz/item/CS_URS_2023_01/634662111" TargetMode="External"/><Relationship Id="rId33" Type="http://schemas.openxmlformats.org/officeDocument/2006/relationships/hyperlink" Target="https://podminky.urs.cz/item/CS_URS_2023_01/776410811" TargetMode="External"/><Relationship Id="rId38" Type="http://schemas.openxmlformats.org/officeDocument/2006/relationships/hyperlink" Target="https://podminky.urs.cz/item/CS_URS_2023_01/968072455" TargetMode="External"/><Relationship Id="rId46" Type="http://schemas.openxmlformats.org/officeDocument/2006/relationships/hyperlink" Target="https://podminky.urs.cz/item/CS_URS_2023_01/974031142" TargetMode="External"/><Relationship Id="rId59" Type="http://schemas.openxmlformats.org/officeDocument/2006/relationships/hyperlink" Target="https://podminky.urs.cz/item/CS_URS_2023_01/998018002" TargetMode="External"/><Relationship Id="rId67" Type="http://schemas.openxmlformats.org/officeDocument/2006/relationships/hyperlink" Target="https://podminky.urs.cz/item/CS_URS_2023_01/763111772" TargetMode="External"/><Relationship Id="rId20" Type="http://schemas.openxmlformats.org/officeDocument/2006/relationships/hyperlink" Target="https://podminky.urs.cz/item/CS_URS_2023_01/631319175" TargetMode="External"/><Relationship Id="rId41" Type="http://schemas.openxmlformats.org/officeDocument/2006/relationships/hyperlink" Target="https://podminky.urs.cz/item/CS_URS_2023_01/977211121" TargetMode="External"/><Relationship Id="rId54" Type="http://schemas.openxmlformats.org/officeDocument/2006/relationships/hyperlink" Target="https://podminky.urs.cz/item/CS_URS_2023_01/978059511" TargetMode="External"/><Relationship Id="rId62" Type="http://schemas.openxmlformats.org/officeDocument/2006/relationships/hyperlink" Target="https://podminky.urs.cz/item/CS_URS_2023_01/713191132" TargetMode="External"/><Relationship Id="rId70" Type="http://schemas.openxmlformats.org/officeDocument/2006/relationships/hyperlink" Target="https://podminky.urs.cz/item/CS_URS_2023_01/763173133" TargetMode="External"/><Relationship Id="rId75" Type="http://schemas.openxmlformats.org/officeDocument/2006/relationships/hyperlink" Target="https://podminky.urs.cz/item/CS_URS_2023_01/998764202" TargetMode="External"/><Relationship Id="rId83" Type="http://schemas.openxmlformats.org/officeDocument/2006/relationships/hyperlink" Target="https://podminky.urs.cz/item/CS_URS_2023_01/776221121" TargetMode="External"/><Relationship Id="rId88" Type="http://schemas.openxmlformats.org/officeDocument/2006/relationships/hyperlink" Target="https://podminky.urs.cz/item/CS_URS_2023_01/781473923" TargetMode="External"/><Relationship Id="rId91" Type="http://schemas.openxmlformats.org/officeDocument/2006/relationships/hyperlink" Target="https://podminky.urs.cz/item/CS_URS_2023_01/781495111" TargetMode="External"/><Relationship Id="rId1" Type="http://schemas.openxmlformats.org/officeDocument/2006/relationships/hyperlink" Target="https://podminky.urs.cz/item/CS_URS_2023_01/342244121" TargetMode="External"/><Relationship Id="rId6" Type="http://schemas.openxmlformats.org/officeDocument/2006/relationships/hyperlink" Target="https://podminky.urs.cz/item/CS_URS_2023_01/612321341" TargetMode="External"/><Relationship Id="rId15" Type="http://schemas.openxmlformats.org/officeDocument/2006/relationships/hyperlink" Target="https://podminky.urs.cz/item/CS_URS_2023_01/631311115" TargetMode="External"/><Relationship Id="rId23" Type="http://schemas.openxmlformats.org/officeDocument/2006/relationships/hyperlink" Target="https://podminky.urs.cz/item/CS_URS_2023_01/631362021" TargetMode="External"/><Relationship Id="rId28" Type="http://schemas.openxmlformats.org/officeDocument/2006/relationships/hyperlink" Target="https://podminky.urs.cz/item/CS_URS_2023_01/952901111" TargetMode="External"/><Relationship Id="rId36" Type="http://schemas.openxmlformats.org/officeDocument/2006/relationships/hyperlink" Target="https://podminky.urs.cz/item/CS_URS_2023_01/965046111" TargetMode="External"/><Relationship Id="rId49" Type="http://schemas.openxmlformats.org/officeDocument/2006/relationships/hyperlink" Target="https://podminky.urs.cz/item/CS_URS_2023_01/977151113" TargetMode="External"/><Relationship Id="rId57" Type="http://schemas.openxmlformats.org/officeDocument/2006/relationships/hyperlink" Target="https://podminky.urs.cz/item/CS_URS_2023_01/997013509" TargetMode="External"/><Relationship Id="rId10" Type="http://schemas.openxmlformats.org/officeDocument/2006/relationships/hyperlink" Target="https://podminky.urs.cz/item/CS_URS_2023_01/619991011" TargetMode="External"/><Relationship Id="rId31" Type="http://schemas.openxmlformats.org/officeDocument/2006/relationships/hyperlink" Target="https://podminky.urs.cz/item/CS_URS_2023_01/766691915" TargetMode="External"/><Relationship Id="rId44" Type="http://schemas.openxmlformats.org/officeDocument/2006/relationships/hyperlink" Target="https://podminky.urs.cz/item/CS_URS_2023_01/973032619" TargetMode="External"/><Relationship Id="rId52" Type="http://schemas.openxmlformats.org/officeDocument/2006/relationships/hyperlink" Target="https://podminky.urs.cz/item/CS_URS_2023_01/977151218" TargetMode="External"/><Relationship Id="rId60" Type="http://schemas.openxmlformats.org/officeDocument/2006/relationships/hyperlink" Target="https://podminky.urs.cz/item/CS_URS_2023_01/713121111" TargetMode="External"/><Relationship Id="rId65" Type="http://schemas.openxmlformats.org/officeDocument/2006/relationships/hyperlink" Target="https://podminky.urs.cz/item/CS_URS_2023_01/763111717" TargetMode="External"/><Relationship Id="rId73" Type="http://schemas.openxmlformats.org/officeDocument/2006/relationships/hyperlink" Target="https://podminky.urs.cz/item/CS_URS_2023_01/763431041" TargetMode="External"/><Relationship Id="rId78" Type="http://schemas.openxmlformats.org/officeDocument/2006/relationships/hyperlink" Target="https://podminky.urs.cz/item/CS_URS_2023_01/776111311" TargetMode="External"/><Relationship Id="rId81" Type="http://schemas.openxmlformats.org/officeDocument/2006/relationships/hyperlink" Target="https://podminky.urs.cz/item/CS_URS_2023_01/776221111" TargetMode="External"/><Relationship Id="rId86" Type="http://schemas.openxmlformats.org/officeDocument/2006/relationships/hyperlink" Target="https://podminky.urs.cz/item/CS_URS_2023_01/776991141" TargetMode="External"/><Relationship Id="rId94" Type="http://schemas.openxmlformats.org/officeDocument/2006/relationships/drawing" Target="../drawings/drawing2.xml"/><Relationship Id="rId4" Type="http://schemas.openxmlformats.org/officeDocument/2006/relationships/hyperlink" Target="https://podminky.urs.cz/item/CS_URS_2023_01/612131301" TargetMode="External"/><Relationship Id="rId9" Type="http://schemas.openxmlformats.org/officeDocument/2006/relationships/hyperlink" Target="https://podminky.urs.cz/item/CS_URS_2023_01/61213510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33291101" TargetMode="External"/><Relationship Id="rId13" Type="http://schemas.openxmlformats.org/officeDocument/2006/relationships/hyperlink" Target="https://podminky.urs.cz/item/CS_URS_2023_01/998734101" TargetMode="External"/><Relationship Id="rId3" Type="http://schemas.openxmlformats.org/officeDocument/2006/relationships/hyperlink" Target="https://podminky.urs.cz/item/CS_URS_2023_01/733111124" TargetMode="External"/><Relationship Id="rId7" Type="http://schemas.openxmlformats.org/officeDocument/2006/relationships/hyperlink" Target="https://podminky.urs.cz/item/CS_URS_2023_01/733223203" TargetMode="External"/><Relationship Id="rId12" Type="http://schemas.openxmlformats.org/officeDocument/2006/relationships/hyperlink" Target="https://podminky.urs.cz/item/CS_URS_2023_01/734292713" TargetMode="External"/><Relationship Id="rId2" Type="http://schemas.openxmlformats.org/officeDocument/2006/relationships/hyperlink" Target="https://podminky.urs.cz/item/CS_URS_2023_01/733111123" TargetMode="External"/><Relationship Id="rId16" Type="http://schemas.openxmlformats.org/officeDocument/2006/relationships/drawing" Target="../drawings/drawing3.xml"/><Relationship Id="rId1" Type="http://schemas.openxmlformats.org/officeDocument/2006/relationships/hyperlink" Target="https://podminky.urs.cz/item/CS_URS_2023_01/998713101" TargetMode="External"/><Relationship Id="rId6" Type="http://schemas.openxmlformats.org/officeDocument/2006/relationships/hyperlink" Target="https://podminky.urs.cz/item/CS_URS_2023_01/733223202" TargetMode="External"/><Relationship Id="rId11" Type="http://schemas.openxmlformats.org/officeDocument/2006/relationships/hyperlink" Target="https://podminky.urs.cz/item/CS_URS_2023_01/734209113" TargetMode="External"/><Relationship Id="rId5" Type="http://schemas.openxmlformats.org/officeDocument/2006/relationships/hyperlink" Target="https://podminky.urs.cz/item/CS_URS_2023_01/733191924" TargetMode="External"/><Relationship Id="rId15" Type="http://schemas.openxmlformats.org/officeDocument/2006/relationships/hyperlink" Target="https://podminky.urs.cz/item/CS_URS_2023_01/998735101" TargetMode="External"/><Relationship Id="rId10" Type="http://schemas.openxmlformats.org/officeDocument/2006/relationships/hyperlink" Target="https://podminky.urs.cz/item/CS_URS_2023_01/734209103" TargetMode="External"/><Relationship Id="rId4" Type="http://schemas.openxmlformats.org/officeDocument/2006/relationships/hyperlink" Target="https://podminky.urs.cz/item/CS_URS_2023_01/733190107" TargetMode="External"/><Relationship Id="rId9" Type="http://schemas.openxmlformats.org/officeDocument/2006/relationships/hyperlink" Target="https://podminky.urs.cz/item/CS_URS_2023_01/998733101" TargetMode="External"/><Relationship Id="rId14" Type="http://schemas.openxmlformats.org/officeDocument/2006/relationships/hyperlink" Target="https://podminky.urs.cz/item/CS_URS_2023_01/73515247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3_01/722171914" TargetMode="External"/><Relationship Id="rId13" Type="http://schemas.openxmlformats.org/officeDocument/2006/relationships/hyperlink" Target="https://podminky.urs.cz/item/CS_URS_2023_01/722181221" TargetMode="External"/><Relationship Id="rId18" Type="http://schemas.openxmlformats.org/officeDocument/2006/relationships/hyperlink" Target="https://podminky.urs.cz/item/CS_URS_2023_01/722232043" TargetMode="External"/><Relationship Id="rId26" Type="http://schemas.openxmlformats.org/officeDocument/2006/relationships/hyperlink" Target="https://podminky.urs.cz/item/CS_URS_2023_01/725829131" TargetMode="External"/><Relationship Id="rId3" Type="http://schemas.openxmlformats.org/officeDocument/2006/relationships/hyperlink" Target="https://podminky.urs.cz/item/CS_URS_2023_01/721174024" TargetMode="External"/><Relationship Id="rId21" Type="http://schemas.openxmlformats.org/officeDocument/2006/relationships/hyperlink" Target="https://podminky.urs.cz/item/CS_URS_2023_01/722290234" TargetMode="External"/><Relationship Id="rId7" Type="http://schemas.openxmlformats.org/officeDocument/2006/relationships/hyperlink" Target="https://podminky.urs.cz/item/CS_URS_2023_01/722171912" TargetMode="External"/><Relationship Id="rId12" Type="http://schemas.openxmlformats.org/officeDocument/2006/relationships/hyperlink" Target="https://podminky.urs.cz/item/CS_URS_2023_01/722174023" TargetMode="External"/><Relationship Id="rId17" Type="http://schemas.openxmlformats.org/officeDocument/2006/relationships/hyperlink" Target="https://podminky.urs.cz/item/CS_URS_2023_01/722220111" TargetMode="External"/><Relationship Id="rId25" Type="http://schemas.openxmlformats.org/officeDocument/2006/relationships/hyperlink" Target="https://podminky.urs.cz/item/CS_URS_2023_01/725829111" TargetMode="External"/><Relationship Id="rId2" Type="http://schemas.openxmlformats.org/officeDocument/2006/relationships/hyperlink" Target="https://podminky.urs.cz/item/CS_URS_2023_01/721171912" TargetMode="External"/><Relationship Id="rId16" Type="http://schemas.openxmlformats.org/officeDocument/2006/relationships/hyperlink" Target="https://podminky.urs.cz/item/CS_URS_2023_01/722190401" TargetMode="External"/><Relationship Id="rId20" Type="http://schemas.openxmlformats.org/officeDocument/2006/relationships/hyperlink" Target="https://podminky.urs.cz/item/CS_URS_2023_01/722290226" TargetMode="External"/><Relationship Id="rId29" Type="http://schemas.openxmlformats.org/officeDocument/2006/relationships/hyperlink" Target="https://podminky.urs.cz/item/CS_URS_2023_01/HZS2212" TargetMode="External"/><Relationship Id="rId1" Type="http://schemas.openxmlformats.org/officeDocument/2006/relationships/hyperlink" Target="https://podminky.urs.cz/item/CS_URS_2023_01/721171905" TargetMode="External"/><Relationship Id="rId6" Type="http://schemas.openxmlformats.org/officeDocument/2006/relationships/hyperlink" Target="https://podminky.urs.cz/item/CS_URS_2023_01/998721202" TargetMode="External"/><Relationship Id="rId11" Type="http://schemas.openxmlformats.org/officeDocument/2006/relationships/hyperlink" Target="https://podminky.urs.cz/item/CS_URS_2023_01/722174022" TargetMode="External"/><Relationship Id="rId24" Type="http://schemas.openxmlformats.org/officeDocument/2006/relationships/hyperlink" Target="https://podminky.urs.cz/item/CS_URS_2023_01/725819402" TargetMode="External"/><Relationship Id="rId5" Type="http://schemas.openxmlformats.org/officeDocument/2006/relationships/hyperlink" Target="https://podminky.urs.cz/item/CS_URS_2023_01/721194105" TargetMode="External"/><Relationship Id="rId15" Type="http://schemas.openxmlformats.org/officeDocument/2006/relationships/hyperlink" Target="https://podminky.urs.cz/item/CS_URS_2023_01/722181242" TargetMode="External"/><Relationship Id="rId23" Type="http://schemas.openxmlformats.org/officeDocument/2006/relationships/hyperlink" Target="https://podminky.urs.cz/item/CS_URS_2023_01/725319111" TargetMode="External"/><Relationship Id="rId28" Type="http://schemas.openxmlformats.org/officeDocument/2006/relationships/hyperlink" Target="https://podminky.urs.cz/item/CS_URS_2023_01/998726212" TargetMode="External"/><Relationship Id="rId10" Type="http://schemas.openxmlformats.org/officeDocument/2006/relationships/hyperlink" Target="https://podminky.urs.cz/item/CS_URS_2023_01/722173914" TargetMode="External"/><Relationship Id="rId19" Type="http://schemas.openxmlformats.org/officeDocument/2006/relationships/hyperlink" Target="https://podminky.urs.cz/item/CS_URS_2023_01/722232044" TargetMode="External"/><Relationship Id="rId4" Type="http://schemas.openxmlformats.org/officeDocument/2006/relationships/hyperlink" Target="https://podminky.urs.cz/item/CS_URS_2023_01/721174041" TargetMode="External"/><Relationship Id="rId9" Type="http://schemas.openxmlformats.org/officeDocument/2006/relationships/hyperlink" Target="https://podminky.urs.cz/item/CS_URS_2023_01/722173912" TargetMode="External"/><Relationship Id="rId14" Type="http://schemas.openxmlformats.org/officeDocument/2006/relationships/hyperlink" Target="https://podminky.urs.cz/item/CS_URS_2023_01/722181241" TargetMode="External"/><Relationship Id="rId22" Type="http://schemas.openxmlformats.org/officeDocument/2006/relationships/hyperlink" Target="https://podminky.urs.cz/item/CS_URS_2023_01/998722202" TargetMode="External"/><Relationship Id="rId27" Type="http://schemas.openxmlformats.org/officeDocument/2006/relationships/hyperlink" Target="https://podminky.urs.cz/item/CS_URS_2023_01/998725202" TargetMode="External"/><Relationship Id="rId30"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3" Type="http://schemas.openxmlformats.org/officeDocument/2006/relationships/hyperlink" Target="https://podminky.urs.cz/item/CS_URS_2023_01/741330042" TargetMode="External"/><Relationship Id="rId18" Type="http://schemas.openxmlformats.org/officeDocument/2006/relationships/hyperlink" Target="https://podminky.urs.cz/item/CS_URS_2023_01/210160011" TargetMode="External"/><Relationship Id="rId26" Type="http://schemas.openxmlformats.org/officeDocument/2006/relationships/hyperlink" Target="https://podminky.urs.cz/item/CS_URS_2023_01/741310203" TargetMode="External"/><Relationship Id="rId39" Type="http://schemas.openxmlformats.org/officeDocument/2006/relationships/hyperlink" Target="https://podminky.urs.cz/item/CS_URS_2023_01/741420021" TargetMode="External"/><Relationship Id="rId21" Type="http://schemas.openxmlformats.org/officeDocument/2006/relationships/hyperlink" Target="https://podminky.urs.cz/item/CS_URS_2023_01/741210001" TargetMode="External"/><Relationship Id="rId34" Type="http://schemas.openxmlformats.org/officeDocument/2006/relationships/hyperlink" Target="https://podminky.urs.cz/item/CS_URS_2023_01/741112201" TargetMode="External"/><Relationship Id="rId42" Type="http://schemas.openxmlformats.org/officeDocument/2006/relationships/hyperlink" Target="https://podminky.urs.cz/item/CS_URS_2023_01/741120203" TargetMode="External"/><Relationship Id="rId47" Type="http://schemas.openxmlformats.org/officeDocument/2006/relationships/hyperlink" Target="https://podminky.urs.cz/item/CS_URS_2023_01/741130003" TargetMode="External"/><Relationship Id="rId50" Type="http://schemas.openxmlformats.org/officeDocument/2006/relationships/hyperlink" Target="https://podminky.urs.cz/item/CS_URS_2023_01/741130006" TargetMode="External"/><Relationship Id="rId55" Type="http://schemas.openxmlformats.org/officeDocument/2006/relationships/hyperlink" Target="https://podminky.urs.cz/item/CS_URS_2023_01/741372112" TargetMode="External"/><Relationship Id="rId63" Type="http://schemas.openxmlformats.org/officeDocument/2006/relationships/hyperlink" Target="https://podminky.urs.cz/item/CS_URS_2023_01/468101411" TargetMode="External"/><Relationship Id="rId68" Type="http://schemas.openxmlformats.org/officeDocument/2006/relationships/hyperlink" Target="https://podminky.urs.cz/item/CS_URS_2023_01/469973114" TargetMode="External"/><Relationship Id="rId76" Type="http://schemas.openxmlformats.org/officeDocument/2006/relationships/hyperlink" Target="https://podminky.urs.cz/item/CS_URS_2023_01/741211817" TargetMode="External"/><Relationship Id="rId7" Type="http://schemas.openxmlformats.org/officeDocument/2006/relationships/hyperlink" Target="https://podminky.urs.cz/item/CS_URS_2023_01/741320041" TargetMode="External"/><Relationship Id="rId71" Type="http://schemas.openxmlformats.org/officeDocument/2006/relationships/hyperlink" Target="https://podminky.urs.cz/item/CS_URS_2023_01/763101813" TargetMode="External"/><Relationship Id="rId2" Type="http://schemas.openxmlformats.org/officeDocument/2006/relationships/hyperlink" Target="https://podminky.urs.cz/item/CS_URS_2023_01/741320111" TargetMode="External"/><Relationship Id="rId16" Type="http://schemas.openxmlformats.org/officeDocument/2006/relationships/hyperlink" Target="https://podminky.urs.cz/item/CS_URS_2023_01/741330072" TargetMode="External"/><Relationship Id="rId29" Type="http://schemas.openxmlformats.org/officeDocument/2006/relationships/hyperlink" Target="https://podminky.urs.cz/item/CS_URS_2023_01/741313001" TargetMode="External"/><Relationship Id="rId11" Type="http://schemas.openxmlformats.org/officeDocument/2006/relationships/hyperlink" Target="https://podminky.urs.cz/item/CS_URS_2023_01/741330042" TargetMode="External"/><Relationship Id="rId24" Type="http://schemas.openxmlformats.org/officeDocument/2006/relationships/hyperlink" Target="https://podminky.urs.cz/item/CS_URS_2023_01/741310101" TargetMode="External"/><Relationship Id="rId32" Type="http://schemas.openxmlformats.org/officeDocument/2006/relationships/hyperlink" Target="https://podminky.urs.cz/item/CS_URS_2023_01/741112003" TargetMode="External"/><Relationship Id="rId37" Type="http://schemas.openxmlformats.org/officeDocument/2006/relationships/hyperlink" Target="https://podminky.urs.cz/item/CS_URS_2023_01/741420021" TargetMode="External"/><Relationship Id="rId40" Type="http://schemas.openxmlformats.org/officeDocument/2006/relationships/hyperlink" Target="https://podminky.urs.cz/item/CS_URS_2023_01/741420022" TargetMode="External"/><Relationship Id="rId45" Type="http://schemas.openxmlformats.org/officeDocument/2006/relationships/hyperlink" Target="https://podminky.urs.cz/item/CS_URS_2023_01/741122231" TargetMode="External"/><Relationship Id="rId53" Type="http://schemas.openxmlformats.org/officeDocument/2006/relationships/hyperlink" Target="https://podminky.urs.cz/item/CS_URS_2023_01/741372111" TargetMode="External"/><Relationship Id="rId58" Type="http://schemas.openxmlformats.org/officeDocument/2006/relationships/hyperlink" Target="https://podminky.urs.cz/item/CS_URS_2023_01/741350032" TargetMode="External"/><Relationship Id="rId66" Type="http://schemas.openxmlformats.org/officeDocument/2006/relationships/hyperlink" Target="https://podminky.urs.cz/item/CS_URS_2023_01/469971121" TargetMode="External"/><Relationship Id="rId74" Type="http://schemas.openxmlformats.org/officeDocument/2006/relationships/hyperlink" Target="https://podminky.urs.cz/item/CS_URS_2023_01/580106013" TargetMode="External"/><Relationship Id="rId79" Type="http://schemas.openxmlformats.org/officeDocument/2006/relationships/hyperlink" Target="https://podminky.urs.cz/item/CS_URS_2023_01/HZS2232" TargetMode="External"/><Relationship Id="rId5" Type="http://schemas.openxmlformats.org/officeDocument/2006/relationships/hyperlink" Target="https://podminky.urs.cz/item/CS_URS_2023_01/741320041" TargetMode="External"/><Relationship Id="rId61" Type="http://schemas.openxmlformats.org/officeDocument/2006/relationships/hyperlink" Target="https://podminky.urs.cz/item/CS_URS_2023_01/468094111" TargetMode="External"/><Relationship Id="rId10" Type="http://schemas.openxmlformats.org/officeDocument/2006/relationships/hyperlink" Target="https://podminky.urs.cz/item/CS_URS_2023_01/741321003" TargetMode="External"/><Relationship Id="rId19" Type="http://schemas.openxmlformats.org/officeDocument/2006/relationships/hyperlink" Target="https://podminky.urs.cz/item/CS_URS_2023_01/741313231" TargetMode="External"/><Relationship Id="rId31" Type="http://schemas.openxmlformats.org/officeDocument/2006/relationships/hyperlink" Target="https://podminky.urs.cz/item/CS_URS_2023_01/741112002" TargetMode="External"/><Relationship Id="rId44" Type="http://schemas.openxmlformats.org/officeDocument/2006/relationships/hyperlink" Target="https://podminky.urs.cz/item/CS_URS_2023_01/741122211" TargetMode="External"/><Relationship Id="rId52" Type="http://schemas.openxmlformats.org/officeDocument/2006/relationships/hyperlink" Target="https://podminky.urs.cz/item/CS_URS_2023_01/741372112" TargetMode="External"/><Relationship Id="rId60" Type="http://schemas.openxmlformats.org/officeDocument/2006/relationships/hyperlink" Target="https://podminky.urs.cz/item/CS_URS_2023_01/468081312" TargetMode="External"/><Relationship Id="rId65" Type="http://schemas.openxmlformats.org/officeDocument/2006/relationships/hyperlink" Target="https://podminky.urs.cz/item/CS_URS_2023_01/469971111" TargetMode="External"/><Relationship Id="rId73" Type="http://schemas.openxmlformats.org/officeDocument/2006/relationships/hyperlink" Target="https://podminky.urs.cz/item/CS_URS_2023_01/210280101.1" TargetMode="External"/><Relationship Id="rId78" Type="http://schemas.openxmlformats.org/officeDocument/2006/relationships/hyperlink" Target="https://podminky.urs.cz/item/CS_URS_2023_01/741374853" TargetMode="External"/><Relationship Id="rId4" Type="http://schemas.openxmlformats.org/officeDocument/2006/relationships/hyperlink" Target="https://podminky.urs.cz/item/CS_URS_2023_01/741312501" TargetMode="External"/><Relationship Id="rId9" Type="http://schemas.openxmlformats.org/officeDocument/2006/relationships/hyperlink" Target="https://podminky.urs.cz/item/CS_URS_2023_01/741320105" TargetMode="External"/><Relationship Id="rId14" Type="http://schemas.openxmlformats.org/officeDocument/2006/relationships/hyperlink" Target="https://podminky.urs.cz/item/CS_URS_2023_01/741330042" TargetMode="External"/><Relationship Id="rId22" Type="http://schemas.openxmlformats.org/officeDocument/2006/relationships/hyperlink" Target="https://podminky.urs.cz/item/CS_URS_2023_01/741231012" TargetMode="External"/><Relationship Id="rId27" Type="http://schemas.openxmlformats.org/officeDocument/2006/relationships/hyperlink" Target="https://podminky.urs.cz/item/CS_URS_2023_01/741310011" TargetMode="External"/><Relationship Id="rId30" Type="http://schemas.openxmlformats.org/officeDocument/2006/relationships/hyperlink" Target="https://podminky.urs.cz/item/CS_URS_2023_01/741110061" TargetMode="External"/><Relationship Id="rId35" Type="http://schemas.openxmlformats.org/officeDocument/2006/relationships/hyperlink" Target="https://podminky.urs.cz/item/CS_URS_2023_01/741910611" TargetMode="External"/><Relationship Id="rId43" Type="http://schemas.openxmlformats.org/officeDocument/2006/relationships/hyperlink" Target="https://podminky.urs.cz/item/CS_URS_2023_01/741122201" TargetMode="External"/><Relationship Id="rId48" Type="http://schemas.openxmlformats.org/officeDocument/2006/relationships/hyperlink" Target="https://podminky.urs.cz/item/CS_URS_2023_01/741130004" TargetMode="External"/><Relationship Id="rId56" Type="http://schemas.openxmlformats.org/officeDocument/2006/relationships/hyperlink" Target="https://podminky.urs.cz/item/CS_URS_2023_01/741372042" TargetMode="External"/><Relationship Id="rId64" Type="http://schemas.openxmlformats.org/officeDocument/2006/relationships/hyperlink" Target="https://podminky.urs.cz/item/CS_URS_2023_01/460941211" TargetMode="External"/><Relationship Id="rId69" Type="http://schemas.openxmlformats.org/officeDocument/2006/relationships/hyperlink" Target="https://podminky.urs.cz/item/CS_URS_2023_01/763101811" TargetMode="External"/><Relationship Id="rId77" Type="http://schemas.openxmlformats.org/officeDocument/2006/relationships/hyperlink" Target="https://podminky.urs.cz/item/CS_URS_2023_01/741371823" TargetMode="External"/><Relationship Id="rId8" Type="http://schemas.openxmlformats.org/officeDocument/2006/relationships/hyperlink" Target="https://podminky.urs.cz/item/CS_URS_2023_01/741320031" TargetMode="External"/><Relationship Id="rId51" Type="http://schemas.openxmlformats.org/officeDocument/2006/relationships/hyperlink" Target="https://podminky.urs.cz/item/CS_URS_2023_01/741130007" TargetMode="External"/><Relationship Id="rId72" Type="http://schemas.openxmlformats.org/officeDocument/2006/relationships/hyperlink" Target="https://podminky.urs.cz/item/CS_URS_2023_01/210280002" TargetMode="External"/><Relationship Id="rId80" Type="http://schemas.openxmlformats.org/officeDocument/2006/relationships/drawing" Target="../drawings/drawing6.xml"/><Relationship Id="rId3" Type="http://schemas.openxmlformats.org/officeDocument/2006/relationships/hyperlink" Target="https://podminky.urs.cz/item/CS_URS_2023_01/741322122" TargetMode="External"/><Relationship Id="rId12" Type="http://schemas.openxmlformats.org/officeDocument/2006/relationships/hyperlink" Target="https://podminky.urs.cz/item/CS_URS_2023_01/741330032" TargetMode="External"/><Relationship Id="rId17" Type="http://schemas.openxmlformats.org/officeDocument/2006/relationships/hyperlink" Target="https://podminky.urs.cz/item/CS_URS_2023_01/741330709" TargetMode="External"/><Relationship Id="rId25" Type="http://schemas.openxmlformats.org/officeDocument/2006/relationships/hyperlink" Target="https://podminky.urs.cz/item/CS_URS_2023_01/741310122" TargetMode="External"/><Relationship Id="rId33" Type="http://schemas.openxmlformats.org/officeDocument/2006/relationships/hyperlink" Target="https://podminky.urs.cz/item/CS_URS_2023_01/741112001" TargetMode="External"/><Relationship Id="rId38" Type="http://schemas.openxmlformats.org/officeDocument/2006/relationships/hyperlink" Target="https://podminky.urs.cz/item/CS_URS_2023_01/741420021" TargetMode="External"/><Relationship Id="rId46" Type="http://schemas.openxmlformats.org/officeDocument/2006/relationships/hyperlink" Target="https://podminky.urs.cz/item/CS_URS_2023_01/741130001" TargetMode="External"/><Relationship Id="rId59" Type="http://schemas.openxmlformats.org/officeDocument/2006/relationships/hyperlink" Target="https://podminky.urs.cz/item/CS_URS_2023_01/468081311" TargetMode="External"/><Relationship Id="rId67" Type="http://schemas.openxmlformats.org/officeDocument/2006/relationships/hyperlink" Target="https://podminky.urs.cz/item/CS_URS_2023_01/469972111" TargetMode="External"/><Relationship Id="rId20" Type="http://schemas.openxmlformats.org/officeDocument/2006/relationships/hyperlink" Target="https://podminky.urs.cz/item/CS_URS_2023_01/741231002" TargetMode="External"/><Relationship Id="rId41" Type="http://schemas.openxmlformats.org/officeDocument/2006/relationships/hyperlink" Target="https://podminky.urs.cz/item/CS_URS_2023_01/741120201" TargetMode="External"/><Relationship Id="rId54" Type="http://schemas.openxmlformats.org/officeDocument/2006/relationships/hyperlink" Target="https://podminky.urs.cz/item/CS_URS_2023_01/741372111" TargetMode="External"/><Relationship Id="rId62" Type="http://schemas.openxmlformats.org/officeDocument/2006/relationships/hyperlink" Target="https://podminky.urs.cz/item/CS_URS_2023_01/468094141" TargetMode="External"/><Relationship Id="rId70" Type="http://schemas.openxmlformats.org/officeDocument/2006/relationships/hyperlink" Target="https://podminky.urs.cz/item/CS_URS_2023_01/763101812" TargetMode="External"/><Relationship Id="rId75" Type="http://schemas.openxmlformats.org/officeDocument/2006/relationships/hyperlink" Target="https://podminky.urs.cz/item/CS_URS_2023_01/580106020" TargetMode="External"/><Relationship Id="rId1" Type="http://schemas.openxmlformats.org/officeDocument/2006/relationships/hyperlink" Target="https://podminky.urs.cz/item/CS_URS_2023_01/741210005" TargetMode="External"/><Relationship Id="rId6" Type="http://schemas.openxmlformats.org/officeDocument/2006/relationships/hyperlink" Target="https://podminky.urs.cz/item/CS_URS_2023_01/741312501" TargetMode="External"/><Relationship Id="rId15" Type="http://schemas.openxmlformats.org/officeDocument/2006/relationships/hyperlink" Target="https://podminky.urs.cz/item/CS_URS_2023_01/741330052" TargetMode="External"/><Relationship Id="rId23" Type="http://schemas.openxmlformats.org/officeDocument/2006/relationships/hyperlink" Target="https://podminky.urs.cz/item/CS_URS_2023_01/741910611" TargetMode="External"/><Relationship Id="rId28" Type="http://schemas.openxmlformats.org/officeDocument/2006/relationships/hyperlink" Target="https://podminky.urs.cz/item/CS_URS_2023_01/741310221" TargetMode="External"/><Relationship Id="rId36" Type="http://schemas.openxmlformats.org/officeDocument/2006/relationships/hyperlink" Target="https://podminky.urs.cz/item/CS_URS_2023_01/741420021" TargetMode="External"/><Relationship Id="rId49" Type="http://schemas.openxmlformats.org/officeDocument/2006/relationships/hyperlink" Target="https://podminky.urs.cz/item/CS_URS_2023_01/741130005" TargetMode="External"/><Relationship Id="rId57" Type="http://schemas.openxmlformats.org/officeDocument/2006/relationships/hyperlink" Target="https://podminky.urs.cz/item/CS_URS_2023_01/7411105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1/742124006" TargetMode="External"/><Relationship Id="rId13" Type="http://schemas.openxmlformats.org/officeDocument/2006/relationships/hyperlink" Target="https://podminky.urs.cz/item/CS_URS_2023_01/742330024" TargetMode="External"/><Relationship Id="rId18" Type="http://schemas.openxmlformats.org/officeDocument/2006/relationships/hyperlink" Target="https://podminky.urs.cz/item/CS_URS_2023_01/742330031" TargetMode="External"/><Relationship Id="rId26" Type="http://schemas.openxmlformats.org/officeDocument/2006/relationships/hyperlink" Target="https://podminky.urs.cz/item/CS_URS_2023_01/742230101" TargetMode="External"/><Relationship Id="rId3" Type="http://schemas.openxmlformats.org/officeDocument/2006/relationships/hyperlink" Target="https://podminky.urs.cz/item/CS_URS_2023_01/742110504" TargetMode="External"/><Relationship Id="rId21" Type="http://schemas.openxmlformats.org/officeDocument/2006/relationships/hyperlink" Target="https://podminky.urs.cz/item/CS_URS_2023_01/742110002" TargetMode="External"/><Relationship Id="rId7" Type="http://schemas.openxmlformats.org/officeDocument/2006/relationships/hyperlink" Target="https://podminky.urs.cz/item/CS_URS_2023_01/742124002" TargetMode="External"/><Relationship Id="rId12" Type="http://schemas.openxmlformats.org/officeDocument/2006/relationships/hyperlink" Target="https://podminky.urs.cz/item/CS_URS_2023_01/742330022" TargetMode="External"/><Relationship Id="rId17" Type="http://schemas.openxmlformats.org/officeDocument/2006/relationships/hyperlink" Target="https://podminky.urs.cz/item/CS_URS_2023_01/742330029" TargetMode="External"/><Relationship Id="rId25" Type="http://schemas.openxmlformats.org/officeDocument/2006/relationships/hyperlink" Target="https://podminky.urs.cz/item/CS_URS_2023_01/742230004" TargetMode="External"/><Relationship Id="rId2" Type="http://schemas.openxmlformats.org/officeDocument/2006/relationships/hyperlink" Target="https://podminky.urs.cz/item/CS_URS_2023_01/742110161" TargetMode="External"/><Relationship Id="rId16" Type="http://schemas.openxmlformats.org/officeDocument/2006/relationships/hyperlink" Target="https://podminky.urs.cz/item/CS_URS_2023_01/742330036" TargetMode="External"/><Relationship Id="rId20" Type="http://schemas.openxmlformats.org/officeDocument/2006/relationships/hyperlink" Target="https://podminky.urs.cz/item/CS_URS_2023_01/742110504" TargetMode="External"/><Relationship Id="rId1" Type="http://schemas.openxmlformats.org/officeDocument/2006/relationships/hyperlink" Target="https://podminky.urs.cz/item/CS_URS_2023_01/742110122" TargetMode="External"/><Relationship Id="rId6" Type="http://schemas.openxmlformats.org/officeDocument/2006/relationships/hyperlink" Target="https://podminky.urs.cz/item/CS_URS_2023_01/742124001" TargetMode="External"/><Relationship Id="rId11" Type="http://schemas.openxmlformats.org/officeDocument/2006/relationships/hyperlink" Target="https://podminky.urs.cz/item/CS_URS_2023_01/742330001" TargetMode="External"/><Relationship Id="rId24" Type="http://schemas.openxmlformats.org/officeDocument/2006/relationships/hyperlink" Target="https://podminky.urs.cz/item/CS_URS_2023_01/742420121" TargetMode="External"/><Relationship Id="rId5" Type="http://schemas.openxmlformats.org/officeDocument/2006/relationships/hyperlink" Target="https://podminky.urs.cz/item/CS_URS_2023_01/742330044" TargetMode="External"/><Relationship Id="rId15" Type="http://schemas.openxmlformats.org/officeDocument/2006/relationships/hyperlink" Target="https://podminky.urs.cz/item/CS_URS_2023_01/742330027" TargetMode="External"/><Relationship Id="rId23" Type="http://schemas.openxmlformats.org/officeDocument/2006/relationships/hyperlink" Target="https://podminky.urs.cz/item/CS_URS_2023_01/742420111" TargetMode="External"/><Relationship Id="rId28" Type="http://schemas.openxmlformats.org/officeDocument/2006/relationships/drawing" Target="../drawings/drawing7.xml"/><Relationship Id="rId10" Type="http://schemas.openxmlformats.org/officeDocument/2006/relationships/hyperlink" Target="https://podminky.urs.cz/item/CS_URS_2023_01/742124012" TargetMode="External"/><Relationship Id="rId19" Type="http://schemas.openxmlformats.org/officeDocument/2006/relationships/hyperlink" Target="https://podminky.urs.cz/item/CS_URS_2023_01/742330102" TargetMode="External"/><Relationship Id="rId4" Type="http://schemas.openxmlformats.org/officeDocument/2006/relationships/hyperlink" Target="https://podminky.urs.cz/item/CS_URS_2023_01/742110002" TargetMode="External"/><Relationship Id="rId9" Type="http://schemas.openxmlformats.org/officeDocument/2006/relationships/hyperlink" Target="https://podminky.urs.cz/item/CS_URS_2023_01/742110013" TargetMode="External"/><Relationship Id="rId14" Type="http://schemas.openxmlformats.org/officeDocument/2006/relationships/hyperlink" Target="https://podminky.urs.cz/item/CS_URS_2023_01/742330101" TargetMode="External"/><Relationship Id="rId22" Type="http://schemas.openxmlformats.org/officeDocument/2006/relationships/hyperlink" Target="https://podminky.urs.cz/item/CS_URS_2023_01/742121001" TargetMode="External"/><Relationship Id="rId27" Type="http://schemas.openxmlformats.org/officeDocument/2006/relationships/hyperlink" Target="https://podminky.urs.cz/item/CS_URS_2023_01/742230103"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3_01/742210031" TargetMode="External"/><Relationship Id="rId13" Type="http://schemas.openxmlformats.org/officeDocument/2006/relationships/hyperlink" Target="https://podminky.urs.cz/item/CS_URS_2023_01/742410062" TargetMode="External"/><Relationship Id="rId3" Type="http://schemas.openxmlformats.org/officeDocument/2006/relationships/hyperlink" Target="https://podminky.urs.cz/item/CS_URS_2023_01/742110002" TargetMode="External"/><Relationship Id="rId7" Type="http://schemas.openxmlformats.org/officeDocument/2006/relationships/hyperlink" Target="https://podminky.urs.cz/item/CS_URS_2023_01/742210303" TargetMode="External"/><Relationship Id="rId12" Type="http://schemas.openxmlformats.org/officeDocument/2006/relationships/hyperlink" Target="https://podminky.urs.cz/item/CS_URS_2023_01/742111001" TargetMode="External"/><Relationship Id="rId2" Type="http://schemas.openxmlformats.org/officeDocument/2006/relationships/hyperlink" Target="https://podminky.urs.cz/item/CS_URS_2023_01/742111001" TargetMode="External"/><Relationship Id="rId1" Type="http://schemas.openxmlformats.org/officeDocument/2006/relationships/hyperlink" Target="https://podminky.urs.cz/item/CS_URS_2023_01/742121001" TargetMode="External"/><Relationship Id="rId6" Type="http://schemas.openxmlformats.org/officeDocument/2006/relationships/hyperlink" Target="https://podminky.urs.cz/item/CS_URS_2023_01/742210151" TargetMode="External"/><Relationship Id="rId11" Type="http://schemas.openxmlformats.org/officeDocument/2006/relationships/hyperlink" Target="https://podminky.urs.cz/item/CS_URS_2023_01/742121001" TargetMode="External"/><Relationship Id="rId5" Type="http://schemas.openxmlformats.org/officeDocument/2006/relationships/hyperlink" Target="https://podminky.urs.cz/item/CS_URS_2023_01/742210121" TargetMode="External"/><Relationship Id="rId10" Type="http://schemas.openxmlformats.org/officeDocument/2006/relationships/hyperlink" Target="https://podminky.urs.cz/item/CS_URS_2023_01/742210521" TargetMode="External"/><Relationship Id="rId4" Type="http://schemas.openxmlformats.org/officeDocument/2006/relationships/hyperlink" Target="https://podminky.urs.cz/item/CS_URS_2023_01/742210131" TargetMode="External"/><Relationship Id="rId9" Type="http://schemas.openxmlformats.org/officeDocument/2006/relationships/hyperlink" Target="https://podminky.urs.cz/item/CS_URS_2023_01/742210421" TargetMode="External"/><Relationship Id="rId1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6"/>
  <sheetViews>
    <sheetView showGridLines="0" tabSelected="1" topLeftCell="A22" workbookViewId="0">
      <selection activeCell="E11" sqref="E11"/>
    </sheetView>
  </sheetViews>
  <sheetFormatPr defaultRowHeight="10.65"/>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6" t="s">
        <v>0</v>
      </c>
      <c r="AZ1" s="16" t="s">
        <v>1</v>
      </c>
      <c r="BA1" s="16" t="s">
        <v>2</v>
      </c>
      <c r="BB1" s="16" t="s">
        <v>3</v>
      </c>
      <c r="BT1" s="16" t="s">
        <v>4</v>
      </c>
      <c r="BU1" s="16" t="s">
        <v>4</v>
      </c>
      <c r="BV1" s="16" t="s">
        <v>5</v>
      </c>
    </row>
    <row r="2" spans="1:74" s="1" customFormat="1" ht="36.950000000000003" customHeight="1">
      <c r="AR2" s="277"/>
      <c r="AS2" s="277"/>
      <c r="AT2" s="277"/>
      <c r="AU2" s="277"/>
      <c r="AV2" s="277"/>
      <c r="AW2" s="277"/>
      <c r="AX2" s="277"/>
      <c r="AY2" s="277"/>
      <c r="AZ2" s="277"/>
      <c r="BA2" s="277"/>
      <c r="BB2" s="277"/>
      <c r="BC2" s="277"/>
      <c r="BD2" s="277"/>
      <c r="BE2" s="277"/>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05" customHeight="1">
      <c r="B5" s="21"/>
      <c r="C5" s="22"/>
      <c r="D5" s="26" t="s">
        <v>13</v>
      </c>
      <c r="E5" s="22"/>
      <c r="F5" s="22"/>
      <c r="G5" s="22"/>
      <c r="H5" s="22"/>
      <c r="I5" s="22"/>
      <c r="J5" s="22"/>
      <c r="K5" s="299" t="s">
        <v>14</v>
      </c>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22"/>
      <c r="AL5" s="22"/>
      <c r="AM5" s="22"/>
      <c r="AN5" s="22"/>
      <c r="AO5" s="22"/>
      <c r="AP5" s="22"/>
      <c r="AQ5" s="22"/>
      <c r="AR5" s="20"/>
      <c r="BE5" s="296" t="s">
        <v>15</v>
      </c>
      <c r="BS5" s="17" t="s">
        <v>6</v>
      </c>
    </row>
    <row r="6" spans="1:74" s="1" customFormat="1" ht="36.950000000000003" customHeight="1">
      <c r="B6" s="21"/>
      <c r="C6" s="22"/>
      <c r="D6" s="28" t="s">
        <v>16</v>
      </c>
      <c r="E6" s="22"/>
      <c r="F6" s="22"/>
      <c r="G6" s="22"/>
      <c r="H6" s="22"/>
      <c r="I6" s="22"/>
      <c r="J6" s="22"/>
      <c r="K6" s="301" t="s">
        <v>17</v>
      </c>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22"/>
      <c r="AL6" s="22"/>
      <c r="AM6" s="22"/>
      <c r="AN6" s="22"/>
      <c r="AO6" s="22"/>
      <c r="AP6" s="22"/>
      <c r="AQ6" s="22"/>
      <c r="AR6" s="20"/>
      <c r="BE6" s="297"/>
      <c r="BS6" s="17" t="s">
        <v>6</v>
      </c>
    </row>
    <row r="7" spans="1:74" s="1" customFormat="1" ht="12.05"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7"/>
      <c r="BS7" s="17" t="s">
        <v>6</v>
      </c>
    </row>
    <row r="8" spans="1:74" s="1" customFormat="1" ht="12.05"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265"/>
      <c r="AO8" s="22"/>
      <c r="AP8" s="22"/>
      <c r="AQ8" s="22"/>
      <c r="AR8" s="20"/>
      <c r="BE8" s="297"/>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7"/>
      <c r="BS9" s="17" t="s">
        <v>6</v>
      </c>
    </row>
    <row r="10" spans="1:74" s="1" customFormat="1" ht="12.05" customHeight="1">
      <c r="B10" s="21"/>
      <c r="C10" s="22"/>
      <c r="D10" s="29" t="s">
        <v>23</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24</v>
      </c>
      <c r="AL10" s="22"/>
      <c r="AM10" s="22"/>
      <c r="AN10" s="27" t="s">
        <v>1</v>
      </c>
      <c r="AO10" s="22"/>
      <c r="AP10" s="22"/>
      <c r="AQ10" s="22"/>
      <c r="AR10" s="20"/>
      <c r="BE10" s="297"/>
      <c r="BS10" s="17" t="s">
        <v>6</v>
      </c>
    </row>
    <row r="11" spans="1:74" s="1" customFormat="1" ht="18.5" customHeight="1">
      <c r="B11" s="21"/>
      <c r="C11" s="22"/>
      <c r="D11" s="22"/>
      <c r="E11" s="27" t="s">
        <v>25</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97"/>
      <c r="BS11" s="17" t="s">
        <v>6</v>
      </c>
    </row>
    <row r="12" spans="1:74" s="1" customFormat="1"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7"/>
      <c r="BS12" s="17" t="s">
        <v>6</v>
      </c>
    </row>
    <row r="13" spans="1:74" s="1" customFormat="1" ht="12.05"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24</v>
      </c>
      <c r="AL13" s="22"/>
      <c r="AM13" s="22"/>
      <c r="AN13" s="31" t="s">
        <v>28</v>
      </c>
      <c r="AO13" s="22"/>
      <c r="AP13" s="22"/>
      <c r="AQ13" s="22"/>
      <c r="AR13" s="20"/>
      <c r="BE13" s="297"/>
      <c r="BS13" s="17" t="s">
        <v>6</v>
      </c>
    </row>
    <row r="14" spans="1:74" ht="12.55">
      <c r="B14" s="21"/>
      <c r="C14" s="22"/>
      <c r="D14" s="22"/>
      <c r="E14" s="302" t="s">
        <v>28</v>
      </c>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29" t="s">
        <v>26</v>
      </c>
      <c r="AL14" s="22"/>
      <c r="AM14" s="22"/>
      <c r="AN14" s="31" t="s">
        <v>28</v>
      </c>
      <c r="AO14" s="22"/>
      <c r="AP14" s="22"/>
      <c r="AQ14" s="22"/>
      <c r="AR14" s="20"/>
      <c r="BE14" s="297"/>
      <c r="BS14" s="17" t="s">
        <v>6</v>
      </c>
    </row>
    <row r="15" spans="1:74" s="1" customFormat="1"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7"/>
      <c r="BS15" s="17" t="s">
        <v>4</v>
      </c>
    </row>
    <row r="16" spans="1:74" s="1" customFormat="1" ht="12.05"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24</v>
      </c>
      <c r="AL16" s="22"/>
      <c r="AM16" s="22"/>
      <c r="AN16" s="27" t="s">
        <v>1</v>
      </c>
      <c r="AO16" s="22"/>
      <c r="AP16" s="22"/>
      <c r="AQ16" s="22"/>
      <c r="AR16" s="20"/>
      <c r="BE16" s="297"/>
      <c r="BS16" s="17" t="s">
        <v>4</v>
      </c>
    </row>
    <row r="17" spans="1:71" s="1" customFormat="1" ht="18.5" customHeight="1">
      <c r="B17" s="21"/>
      <c r="C17" s="22"/>
      <c r="D17" s="22"/>
      <c r="E17" s="27" t="s">
        <v>30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97"/>
      <c r="BS17" s="17" t="s">
        <v>31</v>
      </c>
    </row>
    <row r="18" spans="1:71" s="1" customFormat="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7"/>
      <c r="BS18" s="17" t="s">
        <v>6</v>
      </c>
    </row>
    <row r="19" spans="1:71" s="1" customFormat="1" ht="12.05"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24</v>
      </c>
      <c r="AL19" s="22"/>
      <c r="AM19" s="22"/>
      <c r="AN19" s="27" t="s">
        <v>1</v>
      </c>
      <c r="AO19" s="22"/>
      <c r="AP19" s="22"/>
      <c r="AQ19" s="22"/>
      <c r="AR19" s="20"/>
      <c r="BE19" s="297"/>
      <c r="BS19" s="17" t="s">
        <v>6</v>
      </c>
    </row>
    <row r="20" spans="1:71" s="1" customFormat="1" ht="18.5"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97"/>
      <c r="BS20" s="17" t="s">
        <v>31</v>
      </c>
    </row>
    <row r="21" spans="1:71" s="1" customFormat="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7"/>
    </row>
    <row r="22" spans="1:71" s="1" customFormat="1" ht="12.05"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7"/>
    </row>
    <row r="23" spans="1:71" s="1" customFormat="1" ht="16.45" customHeight="1">
      <c r="B23" s="21"/>
      <c r="C23" s="22"/>
      <c r="D23" s="22"/>
      <c r="E23" s="304" t="s">
        <v>1</v>
      </c>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O23" s="22"/>
      <c r="AP23" s="22"/>
      <c r="AQ23" s="22"/>
      <c r="AR23" s="20"/>
      <c r="BE23" s="297"/>
    </row>
    <row r="24" spans="1:71" s="1" customFormat="1" ht="6.9"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7"/>
    </row>
    <row r="25" spans="1:71" s="1" customFormat="1" ht="6.9"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7"/>
    </row>
    <row r="26" spans="1:71" s="2" customFormat="1" ht="25.85"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05">
        <f>ROUND(AG94,2)</f>
        <v>0</v>
      </c>
      <c r="AL26" s="306"/>
      <c r="AM26" s="306"/>
      <c r="AN26" s="306"/>
      <c r="AO26" s="306"/>
      <c r="AP26" s="36"/>
      <c r="AQ26" s="36"/>
      <c r="AR26" s="39"/>
      <c r="BE26" s="297"/>
    </row>
    <row r="27" spans="1:71" s="2" customFormat="1" ht="6.9"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7"/>
    </row>
    <row r="28" spans="1:71" s="2" customFormat="1" ht="12.55">
      <c r="A28" s="34"/>
      <c r="B28" s="35"/>
      <c r="C28" s="36"/>
      <c r="D28" s="36"/>
      <c r="E28" s="36"/>
      <c r="F28" s="36"/>
      <c r="G28" s="36"/>
      <c r="H28" s="36"/>
      <c r="I28" s="36"/>
      <c r="J28" s="36"/>
      <c r="K28" s="36"/>
      <c r="L28" s="307" t="s">
        <v>36</v>
      </c>
      <c r="M28" s="307"/>
      <c r="N28" s="307"/>
      <c r="O28" s="307"/>
      <c r="P28" s="307"/>
      <c r="Q28" s="36"/>
      <c r="R28" s="36"/>
      <c r="S28" s="36"/>
      <c r="T28" s="36"/>
      <c r="U28" s="36"/>
      <c r="V28" s="36"/>
      <c r="W28" s="307" t="s">
        <v>37</v>
      </c>
      <c r="X28" s="307"/>
      <c r="Y28" s="307"/>
      <c r="Z28" s="307"/>
      <c r="AA28" s="307"/>
      <c r="AB28" s="307"/>
      <c r="AC28" s="307"/>
      <c r="AD28" s="307"/>
      <c r="AE28" s="307"/>
      <c r="AF28" s="36"/>
      <c r="AG28" s="36"/>
      <c r="AH28" s="36"/>
      <c r="AI28" s="36"/>
      <c r="AJ28" s="36"/>
      <c r="AK28" s="307" t="s">
        <v>38</v>
      </c>
      <c r="AL28" s="307"/>
      <c r="AM28" s="307"/>
      <c r="AN28" s="307"/>
      <c r="AO28" s="307"/>
      <c r="AP28" s="36"/>
      <c r="AQ28" s="36"/>
      <c r="AR28" s="39"/>
      <c r="BE28" s="297"/>
    </row>
    <row r="29" spans="1:71" s="3" customFormat="1" ht="14.4" customHeight="1">
      <c r="B29" s="40"/>
      <c r="C29" s="41"/>
      <c r="D29" s="29" t="s">
        <v>39</v>
      </c>
      <c r="E29" s="41"/>
      <c r="F29" s="29" t="s">
        <v>40</v>
      </c>
      <c r="G29" s="41"/>
      <c r="H29" s="41"/>
      <c r="I29" s="41"/>
      <c r="J29" s="41"/>
      <c r="K29" s="41"/>
      <c r="L29" s="287">
        <v>0.21</v>
      </c>
      <c r="M29" s="288"/>
      <c r="N29" s="288"/>
      <c r="O29" s="288"/>
      <c r="P29" s="288"/>
      <c r="Q29" s="41"/>
      <c r="R29" s="41"/>
      <c r="S29" s="41"/>
      <c r="T29" s="41"/>
      <c r="U29" s="41"/>
      <c r="V29" s="41"/>
      <c r="W29" s="289">
        <f>ROUND(AZ94, 2)</f>
        <v>0</v>
      </c>
      <c r="X29" s="288"/>
      <c r="Y29" s="288"/>
      <c r="Z29" s="288"/>
      <c r="AA29" s="288"/>
      <c r="AB29" s="288"/>
      <c r="AC29" s="288"/>
      <c r="AD29" s="288"/>
      <c r="AE29" s="288"/>
      <c r="AF29" s="41"/>
      <c r="AG29" s="41"/>
      <c r="AH29" s="41"/>
      <c r="AI29" s="41"/>
      <c r="AJ29" s="41"/>
      <c r="AK29" s="289">
        <f>ROUND(AV94, 2)</f>
        <v>0</v>
      </c>
      <c r="AL29" s="288"/>
      <c r="AM29" s="288"/>
      <c r="AN29" s="288"/>
      <c r="AO29" s="288"/>
      <c r="AP29" s="41"/>
      <c r="AQ29" s="41"/>
      <c r="AR29" s="42"/>
      <c r="BE29" s="298"/>
    </row>
    <row r="30" spans="1:71" s="3" customFormat="1" ht="14.4" customHeight="1">
      <c r="B30" s="40"/>
      <c r="C30" s="41"/>
      <c r="D30" s="41"/>
      <c r="E30" s="41"/>
      <c r="F30" s="29" t="s">
        <v>41</v>
      </c>
      <c r="G30" s="41"/>
      <c r="H30" s="41"/>
      <c r="I30" s="41"/>
      <c r="J30" s="41"/>
      <c r="K30" s="41"/>
      <c r="L30" s="287">
        <v>0.15</v>
      </c>
      <c r="M30" s="288"/>
      <c r="N30" s="288"/>
      <c r="O30" s="288"/>
      <c r="P30" s="288"/>
      <c r="Q30" s="41"/>
      <c r="R30" s="41"/>
      <c r="S30" s="41"/>
      <c r="T30" s="41"/>
      <c r="U30" s="41"/>
      <c r="V30" s="41"/>
      <c r="W30" s="289">
        <f>ROUND(BA94, 2)</f>
        <v>0</v>
      </c>
      <c r="X30" s="288"/>
      <c r="Y30" s="288"/>
      <c r="Z30" s="288"/>
      <c r="AA30" s="288"/>
      <c r="AB30" s="288"/>
      <c r="AC30" s="288"/>
      <c r="AD30" s="288"/>
      <c r="AE30" s="288"/>
      <c r="AF30" s="41"/>
      <c r="AG30" s="41"/>
      <c r="AH30" s="41"/>
      <c r="AI30" s="41"/>
      <c r="AJ30" s="41"/>
      <c r="AK30" s="289">
        <f>ROUND(AW94, 2)</f>
        <v>0</v>
      </c>
      <c r="AL30" s="288"/>
      <c r="AM30" s="288"/>
      <c r="AN30" s="288"/>
      <c r="AO30" s="288"/>
      <c r="AP30" s="41"/>
      <c r="AQ30" s="41"/>
      <c r="AR30" s="42"/>
      <c r="BE30" s="298"/>
    </row>
    <row r="31" spans="1:71" s="3" customFormat="1" ht="14.4" hidden="1" customHeight="1">
      <c r="B31" s="40"/>
      <c r="C31" s="41"/>
      <c r="D31" s="41"/>
      <c r="E31" s="41"/>
      <c r="F31" s="29" t="s">
        <v>42</v>
      </c>
      <c r="G31" s="41"/>
      <c r="H31" s="41"/>
      <c r="I31" s="41"/>
      <c r="J31" s="41"/>
      <c r="K31" s="41"/>
      <c r="L31" s="287">
        <v>0.21</v>
      </c>
      <c r="M31" s="288"/>
      <c r="N31" s="288"/>
      <c r="O31" s="288"/>
      <c r="P31" s="288"/>
      <c r="Q31" s="41"/>
      <c r="R31" s="41"/>
      <c r="S31" s="41"/>
      <c r="T31" s="41"/>
      <c r="U31" s="41"/>
      <c r="V31" s="41"/>
      <c r="W31" s="289">
        <f>ROUND(BB94, 2)</f>
        <v>0</v>
      </c>
      <c r="X31" s="288"/>
      <c r="Y31" s="288"/>
      <c r="Z31" s="288"/>
      <c r="AA31" s="288"/>
      <c r="AB31" s="288"/>
      <c r="AC31" s="288"/>
      <c r="AD31" s="288"/>
      <c r="AE31" s="288"/>
      <c r="AF31" s="41"/>
      <c r="AG31" s="41"/>
      <c r="AH31" s="41"/>
      <c r="AI31" s="41"/>
      <c r="AJ31" s="41"/>
      <c r="AK31" s="289">
        <v>0</v>
      </c>
      <c r="AL31" s="288"/>
      <c r="AM31" s="288"/>
      <c r="AN31" s="288"/>
      <c r="AO31" s="288"/>
      <c r="AP31" s="41"/>
      <c r="AQ31" s="41"/>
      <c r="AR31" s="42"/>
      <c r="BE31" s="298"/>
    </row>
    <row r="32" spans="1:71" s="3" customFormat="1" ht="14.4" hidden="1" customHeight="1">
      <c r="B32" s="40"/>
      <c r="C32" s="41"/>
      <c r="D32" s="41"/>
      <c r="E32" s="41"/>
      <c r="F32" s="29" t="s">
        <v>43</v>
      </c>
      <c r="G32" s="41"/>
      <c r="H32" s="41"/>
      <c r="I32" s="41"/>
      <c r="J32" s="41"/>
      <c r="K32" s="41"/>
      <c r="L32" s="287">
        <v>0.15</v>
      </c>
      <c r="M32" s="288"/>
      <c r="N32" s="288"/>
      <c r="O32" s="288"/>
      <c r="P32" s="288"/>
      <c r="Q32" s="41"/>
      <c r="R32" s="41"/>
      <c r="S32" s="41"/>
      <c r="T32" s="41"/>
      <c r="U32" s="41"/>
      <c r="V32" s="41"/>
      <c r="W32" s="289">
        <f>ROUND(BC94, 2)</f>
        <v>0</v>
      </c>
      <c r="X32" s="288"/>
      <c r="Y32" s="288"/>
      <c r="Z32" s="288"/>
      <c r="AA32" s="288"/>
      <c r="AB32" s="288"/>
      <c r="AC32" s="288"/>
      <c r="AD32" s="288"/>
      <c r="AE32" s="288"/>
      <c r="AF32" s="41"/>
      <c r="AG32" s="41"/>
      <c r="AH32" s="41"/>
      <c r="AI32" s="41"/>
      <c r="AJ32" s="41"/>
      <c r="AK32" s="289">
        <v>0</v>
      </c>
      <c r="AL32" s="288"/>
      <c r="AM32" s="288"/>
      <c r="AN32" s="288"/>
      <c r="AO32" s="288"/>
      <c r="AP32" s="41"/>
      <c r="AQ32" s="41"/>
      <c r="AR32" s="42"/>
      <c r="BE32" s="298"/>
    </row>
    <row r="33" spans="1:57" s="3" customFormat="1" ht="14.4" hidden="1" customHeight="1">
      <c r="B33" s="40"/>
      <c r="C33" s="41"/>
      <c r="D33" s="41"/>
      <c r="E33" s="41"/>
      <c r="F33" s="29" t="s">
        <v>44</v>
      </c>
      <c r="G33" s="41"/>
      <c r="H33" s="41"/>
      <c r="I33" s="41"/>
      <c r="J33" s="41"/>
      <c r="K33" s="41"/>
      <c r="L33" s="287">
        <v>0</v>
      </c>
      <c r="M33" s="288"/>
      <c r="N33" s="288"/>
      <c r="O33" s="288"/>
      <c r="P33" s="288"/>
      <c r="Q33" s="41"/>
      <c r="R33" s="41"/>
      <c r="S33" s="41"/>
      <c r="T33" s="41"/>
      <c r="U33" s="41"/>
      <c r="V33" s="41"/>
      <c r="W33" s="289">
        <f>ROUND(BD94, 2)</f>
        <v>0</v>
      </c>
      <c r="X33" s="288"/>
      <c r="Y33" s="288"/>
      <c r="Z33" s="288"/>
      <c r="AA33" s="288"/>
      <c r="AB33" s="288"/>
      <c r="AC33" s="288"/>
      <c r="AD33" s="288"/>
      <c r="AE33" s="288"/>
      <c r="AF33" s="41"/>
      <c r="AG33" s="41"/>
      <c r="AH33" s="41"/>
      <c r="AI33" s="41"/>
      <c r="AJ33" s="41"/>
      <c r="AK33" s="289">
        <v>0</v>
      </c>
      <c r="AL33" s="288"/>
      <c r="AM33" s="288"/>
      <c r="AN33" s="288"/>
      <c r="AO33" s="288"/>
      <c r="AP33" s="41"/>
      <c r="AQ33" s="41"/>
      <c r="AR33" s="42"/>
      <c r="BE33" s="298"/>
    </row>
    <row r="34" spans="1:57" s="2" customFormat="1" ht="6.9"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7"/>
    </row>
    <row r="35" spans="1:57" s="2" customFormat="1" ht="25.85"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93" t="s">
        <v>47</v>
      </c>
      <c r="Y35" s="291"/>
      <c r="Z35" s="291"/>
      <c r="AA35" s="291"/>
      <c r="AB35" s="291"/>
      <c r="AC35" s="45"/>
      <c r="AD35" s="45"/>
      <c r="AE35" s="45"/>
      <c r="AF35" s="45"/>
      <c r="AG35" s="45"/>
      <c r="AH35" s="45"/>
      <c r="AI35" s="45"/>
      <c r="AJ35" s="45"/>
      <c r="AK35" s="290">
        <f>SUM(AK26:AK33)</f>
        <v>0</v>
      </c>
      <c r="AL35" s="291"/>
      <c r="AM35" s="291"/>
      <c r="AN35" s="291"/>
      <c r="AO35" s="292"/>
      <c r="AP35" s="43"/>
      <c r="AQ35" s="43"/>
      <c r="AR35" s="39"/>
      <c r="BE35" s="34"/>
    </row>
    <row r="36" spans="1:57" s="2" customFormat="1" ht="6.9"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55">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15">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55">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05" customHeight="1">
      <c r="B84" s="58"/>
      <c r="C84" s="29" t="s">
        <v>13</v>
      </c>
      <c r="D84" s="59"/>
      <c r="E84" s="59"/>
      <c r="F84" s="59"/>
      <c r="G84" s="59"/>
      <c r="H84" s="59"/>
      <c r="I84" s="59"/>
      <c r="J84" s="59"/>
      <c r="K84" s="59"/>
      <c r="L84" s="59" t="str">
        <f>K5</f>
        <v>A21-22-P</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94" t="str">
        <f>K6</f>
        <v>Nemocnice Nové Město na Moravě - 2 ultrazvukové vyšetřovny na RDG</v>
      </c>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63"/>
      <c r="AL85" s="63"/>
      <c r="AM85" s="63"/>
      <c r="AN85" s="63"/>
      <c r="AO85" s="63"/>
      <c r="AP85" s="63"/>
      <c r="AQ85" s="63"/>
      <c r="AR85" s="64"/>
    </row>
    <row r="86" spans="1:91" s="2" customFormat="1" ht="6.9"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05" customHeight="1">
      <c r="A87" s="34"/>
      <c r="B87" s="35"/>
      <c r="C87" s="29" t="s">
        <v>20</v>
      </c>
      <c r="D87" s="36"/>
      <c r="E87" s="36"/>
      <c r="F87" s="36"/>
      <c r="G87" s="36"/>
      <c r="H87" s="36"/>
      <c r="I87" s="36"/>
      <c r="J87" s="36"/>
      <c r="K87" s="36"/>
      <c r="L87" s="65" t="str">
        <f>IF(K8="","",K8)</f>
        <v>Nové Město na Moravě</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78" t="str">
        <f>IF(AN8= "","",AN8)</f>
        <v/>
      </c>
      <c r="AN87" s="278"/>
      <c r="AO87" s="36"/>
      <c r="AP87" s="36"/>
      <c r="AQ87" s="36"/>
      <c r="AR87" s="39"/>
      <c r="BE87" s="34"/>
    </row>
    <row r="88" spans="1:91" s="2" customFormat="1" ht="6.9"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25.7" customHeight="1">
      <c r="A89" s="34"/>
      <c r="B89" s="35"/>
      <c r="C89" s="29" t="s">
        <v>23</v>
      </c>
      <c r="D89" s="36"/>
      <c r="E89" s="36"/>
      <c r="F89" s="36"/>
      <c r="G89" s="36"/>
      <c r="H89" s="36"/>
      <c r="I89" s="36"/>
      <c r="J89" s="36"/>
      <c r="K89" s="36"/>
      <c r="L89" s="59" t="str">
        <f>IF(E11= "","",E11)</f>
        <v>Kraj Vysočina, Žižkova 57, Jihlava</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79" t="str">
        <f>IF(E17="","",E17)</f>
        <v>Penta Projekt s.r.o., Mrštíkova 12, Jihlava</v>
      </c>
      <c r="AN89" s="280"/>
      <c r="AO89" s="280"/>
      <c r="AP89" s="280"/>
      <c r="AQ89" s="36"/>
      <c r="AR89" s="39"/>
      <c r="AS89" s="281" t="s">
        <v>55</v>
      </c>
      <c r="AT89" s="282"/>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79" t="str">
        <f>IF(E20="","",E20)</f>
        <v>Ing. Avuk</v>
      </c>
      <c r="AN90" s="280"/>
      <c r="AO90" s="280"/>
      <c r="AP90" s="280"/>
      <c r="AQ90" s="36"/>
      <c r="AR90" s="39"/>
      <c r="AS90" s="283"/>
      <c r="AT90" s="284"/>
      <c r="AU90" s="69"/>
      <c r="AV90" s="69"/>
      <c r="AW90" s="69"/>
      <c r="AX90" s="69"/>
      <c r="AY90" s="69"/>
      <c r="AZ90" s="69"/>
      <c r="BA90" s="69"/>
      <c r="BB90" s="69"/>
      <c r="BC90" s="69"/>
      <c r="BD90" s="70"/>
      <c r="BE90" s="34"/>
    </row>
    <row r="91" spans="1:91" s="2" customFormat="1" ht="11"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5"/>
      <c r="AT91" s="286"/>
      <c r="AU91" s="71"/>
      <c r="AV91" s="71"/>
      <c r="AW91" s="71"/>
      <c r="AX91" s="71"/>
      <c r="AY91" s="71"/>
      <c r="AZ91" s="71"/>
      <c r="BA91" s="71"/>
      <c r="BB91" s="71"/>
      <c r="BC91" s="71"/>
      <c r="BD91" s="72"/>
      <c r="BE91" s="34"/>
    </row>
    <row r="92" spans="1:91" s="2" customFormat="1" ht="29.3" customHeight="1">
      <c r="A92" s="34"/>
      <c r="B92" s="35"/>
      <c r="C92" s="309" t="s">
        <v>56</v>
      </c>
      <c r="D92" s="271"/>
      <c r="E92" s="271"/>
      <c r="F92" s="271"/>
      <c r="G92" s="271"/>
      <c r="H92" s="73"/>
      <c r="I92" s="270" t="s">
        <v>57</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5" t="s">
        <v>58</v>
      </c>
      <c r="AH92" s="271"/>
      <c r="AI92" s="271"/>
      <c r="AJ92" s="271"/>
      <c r="AK92" s="271"/>
      <c r="AL92" s="271"/>
      <c r="AM92" s="271"/>
      <c r="AN92" s="270" t="s">
        <v>59</v>
      </c>
      <c r="AO92" s="271"/>
      <c r="AP92" s="272"/>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1"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6">
        <f>ROUND(AG95+AG104,2)</f>
        <v>0</v>
      </c>
      <c r="AH94" s="276"/>
      <c r="AI94" s="276"/>
      <c r="AJ94" s="276"/>
      <c r="AK94" s="276"/>
      <c r="AL94" s="276"/>
      <c r="AM94" s="276"/>
      <c r="AN94" s="273">
        <f t="shared" ref="AN94:AN104" si="0">SUM(AG94,AT94)</f>
        <v>0</v>
      </c>
      <c r="AO94" s="273"/>
      <c r="AP94" s="273"/>
      <c r="AQ94" s="85" t="s">
        <v>1</v>
      </c>
      <c r="AR94" s="86"/>
      <c r="AS94" s="87">
        <f>ROUND(AS95+AS104,2)</f>
        <v>0</v>
      </c>
      <c r="AT94" s="88">
        <f t="shared" ref="AT94:AT104" si="1">ROUND(SUM(AV94:AW94),2)</f>
        <v>0</v>
      </c>
      <c r="AU94" s="89">
        <f>ROUND(AU95+AU104,5)</f>
        <v>0</v>
      </c>
      <c r="AV94" s="88">
        <f>ROUND(AZ94*L29,2)</f>
        <v>0</v>
      </c>
      <c r="AW94" s="88">
        <f>ROUND(BA94*L30,2)</f>
        <v>0</v>
      </c>
      <c r="AX94" s="88">
        <f>ROUND(BB94*L29,2)</f>
        <v>0</v>
      </c>
      <c r="AY94" s="88">
        <f>ROUND(BC94*L30,2)</f>
        <v>0</v>
      </c>
      <c r="AZ94" s="88">
        <f>ROUND(AZ95+AZ104,2)</f>
        <v>0</v>
      </c>
      <c r="BA94" s="88">
        <f>ROUND(BA95+BA104,2)</f>
        <v>0</v>
      </c>
      <c r="BB94" s="88">
        <f>ROUND(BB95+BB104,2)</f>
        <v>0</v>
      </c>
      <c r="BC94" s="88">
        <f>ROUND(BC95+BC104,2)</f>
        <v>0</v>
      </c>
      <c r="BD94" s="90">
        <f>ROUND(BD95+BD104,2)</f>
        <v>0</v>
      </c>
      <c r="BS94" s="91" t="s">
        <v>74</v>
      </c>
      <c r="BT94" s="91" t="s">
        <v>75</v>
      </c>
      <c r="BU94" s="92" t="s">
        <v>76</v>
      </c>
      <c r="BV94" s="91" t="s">
        <v>77</v>
      </c>
      <c r="BW94" s="91" t="s">
        <v>5</v>
      </c>
      <c r="BX94" s="91" t="s">
        <v>78</v>
      </c>
      <c r="CL94" s="91" t="s">
        <v>1</v>
      </c>
    </row>
    <row r="95" spans="1:91" s="7" customFormat="1" ht="16.45" customHeight="1">
      <c r="B95" s="93"/>
      <c r="C95" s="94"/>
      <c r="D95" s="310" t="s">
        <v>79</v>
      </c>
      <c r="E95" s="310"/>
      <c r="F95" s="310"/>
      <c r="G95" s="310"/>
      <c r="H95" s="310"/>
      <c r="I95" s="95"/>
      <c r="J95" s="310" t="s">
        <v>80</v>
      </c>
      <c r="K95" s="310"/>
      <c r="L95" s="310"/>
      <c r="M95" s="310"/>
      <c r="N95" s="310"/>
      <c r="O95" s="310"/>
      <c r="P95" s="310"/>
      <c r="Q95" s="310"/>
      <c r="R95" s="310"/>
      <c r="S95" s="310"/>
      <c r="T95" s="310"/>
      <c r="U95" s="310"/>
      <c r="V95" s="310"/>
      <c r="W95" s="310"/>
      <c r="X95" s="310"/>
      <c r="Y95" s="310"/>
      <c r="Z95" s="310"/>
      <c r="AA95" s="310"/>
      <c r="AB95" s="310"/>
      <c r="AC95" s="310"/>
      <c r="AD95" s="310"/>
      <c r="AE95" s="310"/>
      <c r="AF95" s="310"/>
      <c r="AG95" s="274">
        <f>ROUND(SUM(AG96:AG103),2)</f>
        <v>0</v>
      </c>
      <c r="AH95" s="267"/>
      <c r="AI95" s="267"/>
      <c r="AJ95" s="267"/>
      <c r="AK95" s="267"/>
      <c r="AL95" s="267"/>
      <c r="AM95" s="267"/>
      <c r="AN95" s="266">
        <f t="shared" si="0"/>
        <v>0</v>
      </c>
      <c r="AO95" s="267"/>
      <c r="AP95" s="267"/>
      <c r="AQ95" s="96" t="s">
        <v>81</v>
      </c>
      <c r="AR95" s="97"/>
      <c r="AS95" s="98">
        <f>ROUND(SUM(AS96:AS103),2)</f>
        <v>0</v>
      </c>
      <c r="AT95" s="99">
        <f t="shared" si="1"/>
        <v>0</v>
      </c>
      <c r="AU95" s="100">
        <f>ROUND(SUM(AU96:AU103),5)</f>
        <v>0</v>
      </c>
      <c r="AV95" s="99">
        <f>ROUND(AZ95*L29,2)</f>
        <v>0</v>
      </c>
      <c r="AW95" s="99">
        <f>ROUND(BA95*L30,2)</f>
        <v>0</v>
      </c>
      <c r="AX95" s="99">
        <f>ROUND(BB95*L29,2)</f>
        <v>0</v>
      </c>
      <c r="AY95" s="99">
        <f>ROUND(BC95*L30,2)</f>
        <v>0</v>
      </c>
      <c r="AZ95" s="99">
        <f>ROUND(SUM(AZ96:AZ103),2)</f>
        <v>0</v>
      </c>
      <c r="BA95" s="99">
        <f>ROUND(SUM(BA96:BA103),2)</f>
        <v>0</v>
      </c>
      <c r="BB95" s="99">
        <f>ROUND(SUM(BB96:BB103),2)</f>
        <v>0</v>
      </c>
      <c r="BC95" s="99">
        <f>ROUND(SUM(BC96:BC103),2)</f>
        <v>0</v>
      </c>
      <c r="BD95" s="101">
        <f>ROUND(SUM(BD96:BD103),2)</f>
        <v>0</v>
      </c>
      <c r="BS95" s="102" t="s">
        <v>74</v>
      </c>
      <c r="BT95" s="102" t="s">
        <v>82</v>
      </c>
      <c r="BU95" s="102" t="s">
        <v>76</v>
      </c>
      <c r="BV95" s="102" t="s">
        <v>77</v>
      </c>
      <c r="BW95" s="102" t="s">
        <v>83</v>
      </c>
      <c r="BX95" s="102" t="s">
        <v>5</v>
      </c>
      <c r="CL95" s="102" t="s">
        <v>1</v>
      </c>
      <c r="CM95" s="102" t="s">
        <v>84</v>
      </c>
    </row>
    <row r="96" spans="1:91" s="4" customFormat="1" ht="16.45" customHeight="1">
      <c r="A96" s="103" t="s">
        <v>85</v>
      </c>
      <c r="B96" s="58"/>
      <c r="C96" s="104"/>
      <c r="D96" s="104"/>
      <c r="E96" s="308" t="s">
        <v>86</v>
      </c>
      <c r="F96" s="308"/>
      <c r="G96" s="308"/>
      <c r="H96" s="308"/>
      <c r="I96" s="308"/>
      <c r="J96" s="104"/>
      <c r="K96" s="308" t="s">
        <v>87</v>
      </c>
      <c r="L96" s="308"/>
      <c r="M96" s="308"/>
      <c r="N96" s="308"/>
      <c r="O96" s="308"/>
      <c r="P96" s="308"/>
      <c r="Q96" s="308"/>
      <c r="R96" s="308"/>
      <c r="S96" s="308"/>
      <c r="T96" s="308"/>
      <c r="U96" s="308"/>
      <c r="V96" s="308"/>
      <c r="W96" s="308"/>
      <c r="X96" s="308"/>
      <c r="Y96" s="308"/>
      <c r="Z96" s="308"/>
      <c r="AA96" s="308"/>
      <c r="AB96" s="308"/>
      <c r="AC96" s="308"/>
      <c r="AD96" s="308"/>
      <c r="AE96" s="308"/>
      <c r="AF96" s="308"/>
      <c r="AG96" s="268">
        <f>'D1_01_1 - Stavební'!J32</f>
        <v>0</v>
      </c>
      <c r="AH96" s="269"/>
      <c r="AI96" s="269"/>
      <c r="AJ96" s="269"/>
      <c r="AK96" s="269"/>
      <c r="AL96" s="269"/>
      <c r="AM96" s="269"/>
      <c r="AN96" s="268">
        <f t="shared" si="0"/>
        <v>0</v>
      </c>
      <c r="AO96" s="269"/>
      <c r="AP96" s="269"/>
      <c r="AQ96" s="105" t="s">
        <v>88</v>
      </c>
      <c r="AR96" s="60"/>
      <c r="AS96" s="106">
        <v>0</v>
      </c>
      <c r="AT96" s="107">
        <f t="shared" si="1"/>
        <v>0</v>
      </c>
      <c r="AU96" s="108">
        <f>'D1_01_1 - Stavební'!P148</f>
        <v>0</v>
      </c>
      <c r="AV96" s="107">
        <f>'D1_01_1 - Stavební'!J35</f>
        <v>0</v>
      </c>
      <c r="AW96" s="107">
        <f>'D1_01_1 - Stavební'!J36</f>
        <v>0</v>
      </c>
      <c r="AX96" s="107">
        <f>'D1_01_1 - Stavební'!J37</f>
        <v>0</v>
      </c>
      <c r="AY96" s="107">
        <f>'D1_01_1 - Stavební'!J38</f>
        <v>0</v>
      </c>
      <c r="AZ96" s="107">
        <f>'D1_01_1 - Stavební'!F35</f>
        <v>0</v>
      </c>
      <c r="BA96" s="107">
        <f>'D1_01_1 - Stavební'!F36</f>
        <v>0</v>
      </c>
      <c r="BB96" s="107">
        <f>'D1_01_1 - Stavební'!F37</f>
        <v>0</v>
      </c>
      <c r="BC96" s="107">
        <f>'D1_01_1 - Stavební'!F38</f>
        <v>0</v>
      </c>
      <c r="BD96" s="109">
        <f>'D1_01_1 - Stavební'!F39</f>
        <v>0</v>
      </c>
      <c r="BT96" s="110" t="s">
        <v>84</v>
      </c>
      <c r="BV96" s="110" t="s">
        <v>77</v>
      </c>
      <c r="BW96" s="110" t="s">
        <v>89</v>
      </c>
      <c r="BX96" s="110" t="s">
        <v>83</v>
      </c>
      <c r="CL96" s="110" t="s">
        <v>1</v>
      </c>
    </row>
    <row r="97" spans="1:91" s="4" customFormat="1" ht="16.45" customHeight="1">
      <c r="A97" s="103" t="s">
        <v>85</v>
      </c>
      <c r="B97" s="58"/>
      <c r="C97" s="104"/>
      <c r="D97" s="104"/>
      <c r="E97" s="308" t="s">
        <v>90</v>
      </c>
      <c r="F97" s="308"/>
      <c r="G97" s="308"/>
      <c r="H97" s="308"/>
      <c r="I97" s="308"/>
      <c r="J97" s="104"/>
      <c r="K97" s="308" t="s">
        <v>91</v>
      </c>
      <c r="L97" s="308"/>
      <c r="M97" s="308"/>
      <c r="N97" s="308"/>
      <c r="O97" s="308"/>
      <c r="P97" s="308"/>
      <c r="Q97" s="308"/>
      <c r="R97" s="308"/>
      <c r="S97" s="308"/>
      <c r="T97" s="308"/>
      <c r="U97" s="308"/>
      <c r="V97" s="308"/>
      <c r="W97" s="308"/>
      <c r="X97" s="308"/>
      <c r="Y97" s="308"/>
      <c r="Z97" s="308"/>
      <c r="AA97" s="308"/>
      <c r="AB97" s="308"/>
      <c r="AC97" s="308"/>
      <c r="AD97" s="308"/>
      <c r="AE97" s="308"/>
      <c r="AF97" s="308"/>
      <c r="AG97" s="268">
        <f>'D1_01_4a - Vytápění'!J32</f>
        <v>0</v>
      </c>
      <c r="AH97" s="269"/>
      <c r="AI97" s="269"/>
      <c r="AJ97" s="269"/>
      <c r="AK97" s="269"/>
      <c r="AL97" s="269"/>
      <c r="AM97" s="269"/>
      <c r="AN97" s="268">
        <f t="shared" si="0"/>
        <v>0</v>
      </c>
      <c r="AO97" s="269"/>
      <c r="AP97" s="269"/>
      <c r="AQ97" s="105" t="s">
        <v>88</v>
      </c>
      <c r="AR97" s="60"/>
      <c r="AS97" s="106">
        <v>0</v>
      </c>
      <c r="AT97" s="107">
        <f t="shared" si="1"/>
        <v>0</v>
      </c>
      <c r="AU97" s="108">
        <f>'D1_01_4a - Vytápění'!P128</f>
        <v>0</v>
      </c>
      <c r="AV97" s="107">
        <f>'D1_01_4a - Vytápění'!J35</f>
        <v>0</v>
      </c>
      <c r="AW97" s="107">
        <f>'D1_01_4a - Vytápění'!J36</f>
        <v>0</v>
      </c>
      <c r="AX97" s="107">
        <f>'D1_01_4a - Vytápění'!J37</f>
        <v>0</v>
      </c>
      <c r="AY97" s="107">
        <f>'D1_01_4a - Vytápění'!J38</f>
        <v>0</v>
      </c>
      <c r="AZ97" s="107">
        <f>'D1_01_4a - Vytápění'!F35</f>
        <v>0</v>
      </c>
      <c r="BA97" s="107">
        <f>'D1_01_4a - Vytápění'!F36</f>
        <v>0</v>
      </c>
      <c r="BB97" s="107">
        <f>'D1_01_4a - Vytápění'!F37</f>
        <v>0</v>
      </c>
      <c r="BC97" s="107">
        <f>'D1_01_4a - Vytápění'!F38</f>
        <v>0</v>
      </c>
      <c r="BD97" s="109">
        <f>'D1_01_4a - Vytápění'!F39</f>
        <v>0</v>
      </c>
      <c r="BT97" s="110" t="s">
        <v>84</v>
      </c>
      <c r="BV97" s="110" t="s">
        <v>77</v>
      </c>
      <c r="BW97" s="110" t="s">
        <v>92</v>
      </c>
      <c r="BX97" s="110" t="s">
        <v>83</v>
      </c>
      <c r="CL97" s="110" t="s">
        <v>1</v>
      </c>
    </row>
    <row r="98" spans="1:91" s="4" customFormat="1" ht="16.45" customHeight="1">
      <c r="A98" s="103" t="s">
        <v>85</v>
      </c>
      <c r="B98" s="58"/>
      <c r="C98" s="104"/>
      <c r="D98" s="104"/>
      <c r="E98" s="308" t="s">
        <v>93</v>
      </c>
      <c r="F98" s="308"/>
      <c r="G98" s="308"/>
      <c r="H98" s="308"/>
      <c r="I98" s="308"/>
      <c r="J98" s="104"/>
      <c r="K98" s="308" t="s">
        <v>94</v>
      </c>
      <c r="L98" s="308"/>
      <c r="M98" s="308"/>
      <c r="N98" s="308"/>
      <c r="O98" s="308"/>
      <c r="P98" s="308"/>
      <c r="Q98" s="308"/>
      <c r="R98" s="308"/>
      <c r="S98" s="308"/>
      <c r="T98" s="308"/>
      <c r="U98" s="308"/>
      <c r="V98" s="308"/>
      <c r="W98" s="308"/>
      <c r="X98" s="308"/>
      <c r="Y98" s="308"/>
      <c r="Z98" s="308"/>
      <c r="AA98" s="308"/>
      <c r="AB98" s="308"/>
      <c r="AC98" s="308"/>
      <c r="AD98" s="308"/>
      <c r="AE98" s="308"/>
      <c r="AF98" s="308"/>
      <c r="AG98" s="268">
        <f>'D1_01_4b - Chlazení'!J32</f>
        <v>0</v>
      </c>
      <c r="AH98" s="269"/>
      <c r="AI98" s="269"/>
      <c r="AJ98" s="269"/>
      <c r="AK98" s="269"/>
      <c r="AL98" s="269"/>
      <c r="AM98" s="269"/>
      <c r="AN98" s="268">
        <f t="shared" si="0"/>
        <v>0</v>
      </c>
      <c r="AO98" s="269"/>
      <c r="AP98" s="269"/>
      <c r="AQ98" s="105" t="s">
        <v>88</v>
      </c>
      <c r="AR98" s="60"/>
      <c r="AS98" s="106">
        <v>0</v>
      </c>
      <c r="AT98" s="107">
        <f t="shared" si="1"/>
        <v>0</v>
      </c>
      <c r="AU98" s="108">
        <f>'D1_01_4b - Chlazení'!P121</f>
        <v>0</v>
      </c>
      <c r="AV98" s="107">
        <f>'D1_01_4b - Chlazení'!J35</f>
        <v>0</v>
      </c>
      <c r="AW98" s="107">
        <f>'D1_01_4b - Chlazení'!J36</f>
        <v>0</v>
      </c>
      <c r="AX98" s="107">
        <f>'D1_01_4b - Chlazení'!J37</f>
        <v>0</v>
      </c>
      <c r="AY98" s="107">
        <f>'D1_01_4b - Chlazení'!J38</f>
        <v>0</v>
      </c>
      <c r="AZ98" s="107">
        <f>'D1_01_4b - Chlazení'!F35</f>
        <v>0</v>
      </c>
      <c r="BA98" s="107">
        <f>'D1_01_4b - Chlazení'!F36</f>
        <v>0</v>
      </c>
      <c r="BB98" s="107">
        <f>'D1_01_4b - Chlazení'!F37</f>
        <v>0</v>
      </c>
      <c r="BC98" s="107">
        <f>'D1_01_4b - Chlazení'!F38</f>
        <v>0</v>
      </c>
      <c r="BD98" s="109">
        <f>'D1_01_4b - Chlazení'!F39</f>
        <v>0</v>
      </c>
      <c r="BT98" s="110" t="s">
        <v>84</v>
      </c>
      <c r="BV98" s="110" t="s">
        <v>77</v>
      </c>
      <c r="BW98" s="110" t="s">
        <v>95</v>
      </c>
      <c r="BX98" s="110" t="s">
        <v>83</v>
      </c>
      <c r="CL98" s="110" t="s">
        <v>1</v>
      </c>
    </row>
    <row r="99" spans="1:91" s="4" customFormat="1" ht="16.45" customHeight="1">
      <c r="A99" s="103" t="s">
        <v>85</v>
      </c>
      <c r="B99" s="58"/>
      <c r="C99" s="104"/>
      <c r="D99" s="104"/>
      <c r="E99" s="308" t="s">
        <v>96</v>
      </c>
      <c r="F99" s="308"/>
      <c r="G99" s="308"/>
      <c r="H99" s="308"/>
      <c r="I99" s="308"/>
      <c r="J99" s="104"/>
      <c r="K99" s="308" t="s">
        <v>97</v>
      </c>
      <c r="L99" s="308"/>
      <c r="M99" s="308"/>
      <c r="N99" s="308"/>
      <c r="O99" s="308"/>
      <c r="P99" s="308"/>
      <c r="Q99" s="308"/>
      <c r="R99" s="308"/>
      <c r="S99" s="308"/>
      <c r="T99" s="308"/>
      <c r="U99" s="308"/>
      <c r="V99" s="308"/>
      <c r="W99" s="308"/>
      <c r="X99" s="308"/>
      <c r="Y99" s="308"/>
      <c r="Z99" s="308"/>
      <c r="AA99" s="308"/>
      <c r="AB99" s="308"/>
      <c r="AC99" s="308"/>
      <c r="AD99" s="308"/>
      <c r="AE99" s="308"/>
      <c r="AF99" s="308"/>
      <c r="AG99" s="268">
        <f>'D1_01_4e - Zdravotně tech...'!J32</f>
        <v>0</v>
      </c>
      <c r="AH99" s="269"/>
      <c r="AI99" s="269"/>
      <c r="AJ99" s="269"/>
      <c r="AK99" s="269"/>
      <c r="AL99" s="269"/>
      <c r="AM99" s="269"/>
      <c r="AN99" s="268">
        <f t="shared" si="0"/>
        <v>0</v>
      </c>
      <c r="AO99" s="269"/>
      <c r="AP99" s="269"/>
      <c r="AQ99" s="105" t="s">
        <v>88</v>
      </c>
      <c r="AR99" s="60"/>
      <c r="AS99" s="106">
        <v>0</v>
      </c>
      <c r="AT99" s="107">
        <f t="shared" si="1"/>
        <v>0</v>
      </c>
      <c r="AU99" s="108">
        <f>'D1_01_4e - Zdravotně tech...'!P126</f>
        <v>0</v>
      </c>
      <c r="AV99" s="107">
        <f>'D1_01_4e - Zdravotně tech...'!J35</f>
        <v>0</v>
      </c>
      <c r="AW99" s="107">
        <f>'D1_01_4e - Zdravotně tech...'!J36</f>
        <v>0</v>
      </c>
      <c r="AX99" s="107">
        <f>'D1_01_4e - Zdravotně tech...'!J37</f>
        <v>0</v>
      </c>
      <c r="AY99" s="107">
        <f>'D1_01_4e - Zdravotně tech...'!J38</f>
        <v>0</v>
      </c>
      <c r="AZ99" s="107">
        <f>'D1_01_4e - Zdravotně tech...'!F35</f>
        <v>0</v>
      </c>
      <c r="BA99" s="107">
        <f>'D1_01_4e - Zdravotně tech...'!F36</f>
        <v>0</v>
      </c>
      <c r="BB99" s="107">
        <f>'D1_01_4e - Zdravotně tech...'!F37</f>
        <v>0</v>
      </c>
      <c r="BC99" s="107">
        <f>'D1_01_4e - Zdravotně tech...'!F38</f>
        <v>0</v>
      </c>
      <c r="BD99" s="109">
        <f>'D1_01_4e - Zdravotně tech...'!F39</f>
        <v>0</v>
      </c>
      <c r="BT99" s="110" t="s">
        <v>84</v>
      </c>
      <c r="BV99" s="110" t="s">
        <v>77</v>
      </c>
      <c r="BW99" s="110" t="s">
        <v>98</v>
      </c>
      <c r="BX99" s="110" t="s">
        <v>83</v>
      </c>
      <c r="CL99" s="110" t="s">
        <v>1</v>
      </c>
    </row>
    <row r="100" spans="1:91" s="4" customFormat="1" ht="16.45" customHeight="1">
      <c r="A100" s="103" t="s">
        <v>85</v>
      </c>
      <c r="B100" s="58"/>
      <c r="C100" s="104"/>
      <c r="D100" s="104"/>
      <c r="E100" s="308" t="s">
        <v>99</v>
      </c>
      <c r="F100" s="308"/>
      <c r="G100" s="308"/>
      <c r="H100" s="308"/>
      <c r="I100" s="308"/>
      <c r="J100" s="104"/>
      <c r="K100" s="308" t="s">
        <v>100</v>
      </c>
      <c r="L100" s="308"/>
      <c r="M100" s="308"/>
      <c r="N100" s="308"/>
      <c r="O100" s="308"/>
      <c r="P100" s="308"/>
      <c r="Q100" s="308"/>
      <c r="R100" s="308"/>
      <c r="S100" s="308"/>
      <c r="T100" s="308"/>
      <c r="U100" s="308"/>
      <c r="V100" s="308"/>
      <c r="W100" s="308"/>
      <c r="X100" s="308"/>
      <c r="Y100" s="308"/>
      <c r="Z100" s="308"/>
      <c r="AA100" s="308"/>
      <c r="AB100" s="308"/>
      <c r="AC100" s="308"/>
      <c r="AD100" s="308"/>
      <c r="AE100" s="308"/>
      <c r="AF100" s="308"/>
      <c r="AG100" s="268">
        <f>'D1_01_4g - Silnoproudá el...'!J32</f>
        <v>0</v>
      </c>
      <c r="AH100" s="269"/>
      <c r="AI100" s="269"/>
      <c r="AJ100" s="269"/>
      <c r="AK100" s="269"/>
      <c r="AL100" s="269"/>
      <c r="AM100" s="269"/>
      <c r="AN100" s="268">
        <f t="shared" si="0"/>
        <v>0</v>
      </c>
      <c r="AO100" s="269"/>
      <c r="AP100" s="269"/>
      <c r="AQ100" s="105" t="s">
        <v>88</v>
      </c>
      <c r="AR100" s="60"/>
      <c r="AS100" s="106">
        <v>0</v>
      </c>
      <c r="AT100" s="107">
        <f t="shared" si="1"/>
        <v>0</v>
      </c>
      <c r="AU100" s="108">
        <f>'D1_01_4g - Silnoproudá el...'!P131</f>
        <v>0</v>
      </c>
      <c r="AV100" s="107">
        <f>'D1_01_4g - Silnoproudá el...'!J35</f>
        <v>0</v>
      </c>
      <c r="AW100" s="107">
        <f>'D1_01_4g - Silnoproudá el...'!J36</f>
        <v>0</v>
      </c>
      <c r="AX100" s="107">
        <f>'D1_01_4g - Silnoproudá el...'!J37</f>
        <v>0</v>
      </c>
      <c r="AY100" s="107">
        <f>'D1_01_4g - Silnoproudá el...'!J38</f>
        <v>0</v>
      </c>
      <c r="AZ100" s="107">
        <f>'D1_01_4g - Silnoproudá el...'!F35</f>
        <v>0</v>
      </c>
      <c r="BA100" s="107">
        <f>'D1_01_4g - Silnoproudá el...'!F36</f>
        <v>0</v>
      </c>
      <c r="BB100" s="107">
        <f>'D1_01_4g - Silnoproudá el...'!F37</f>
        <v>0</v>
      </c>
      <c r="BC100" s="107">
        <f>'D1_01_4g - Silnoproudá el...'!F38</f>
        <v>0</v>
      </c>
      <c r="BD100" s="109">
        <f>'D1_01_4g - Silnoproudá el...'!F39</f>
        <v>0</v>
      </c>
      <c r="BT100" s="110" t="s">
        <v>84</v>
      </c>
      <c r="BV100" s="110" t="s">
        <v>77</v>
      </c>
      <c r="BW100" s="110" t="s">
        <v>101</v>
      </c>
      <c r="BX100" s="110" t="s">
        <v>83</v>
      </c>
      <c r="CL100" s="110" t="s">
        <v>1</v>
      </c>
    </row>
    <row r="101" spans="1:91" s="4" customFormat="1" ht="23.35" customHeight="1">
      <c r="A101" s="103" t="s">
        <v>85</v>
      </c>
      <c r="B101" s="58"/>
      <c r="C101" s="104"/>
      <c r="D101" s="104"/>
      <c r="E101" s="308" t="s">
        <v>102</v>
      </c>
      <c r="F101" s="308"/>
      <c r="G101" s="308"/>
      <c r="H101" s="308"/>
      <c r="I101" s="308"/>
      <c r="J101" s="104"/>
      <c r="K101" s="308" t="s">
        <v>103</v>
      </c>
      <c r="L101" s="308"/>
      <c r="M101" s="308"/>
      <c r="N101" s="308"/>
      <c r="O101" s="308"/>
      <c r="P101" s="308"/>
      <c r="Q101" s="308"/>
      <c r="R101" s="308"/>
      <c r="S101" s="308"/>
      <c r="T101" s="308"/>
      <c r="U101" s="308"/>
      <c r="V101" s="308"/>
      <c r="W101" s="308"/>
      <c r="X101" s="308"/>
      <c r="Y101" s="308"/>
      <c r="Z101" s="308"/>
      <c r="AA101" s="308"/>
      <c r="AB101" s="308"/>
      <c r="AC101" s="308"/>
      <c r="AD101" s="308"/>
      <c r="AE101" s="308"/>
      <c r="AF101" s="308"/>
      <c r="AG101" s="268">
        <f>'D1_01_4h1 - Slaboproudá e...'!J32</f>
        <v>0</v>
      </c>
      <c r="AH101" s="269"/>
      <c r="AI101" s="269"/>
      <c r="AJ101" s="269"/>
      <c r="AK101" s="269"/>
      <c r="AL101" s="269"/>
      <c r="AM101" s="269"/>
      <c r="AN101" s="268">
        <f t="shared" si="0"/>
        <v>0</v>
      </c>
      <c r="AO101" s="269"/>
      <c r="AP101" s="269"/>
      <c r="AQ101" s="105" t="s">
        <v>88</v>
      </c>
      <c r="AR101" s="60"/>
      <c r="AS101" s="106">
        <v>0</v>
      </c>
      <c r="AT101" s="107">
        <f t="shared" si="1"/>
        <v>0</v>
      </c>
      <c r="AU101" s="108">
        <f>'D1_01_4h1 - Slaboproudá e...'!P127</f>
        <v>0</v>
      </c>
      <c r="AV101" s="107">
        <f>'D1_01_4h1 - Slaboproudá e...'!J35</f>
        <v>0</v>
      </c>
      <c r="AW101" s="107">
        <f>'D1_01_4h1 - Slaboproudá e...'!J36</f>
        <v>0</v>
      </c>
      <c r="AX101" s="107">
        <f>'D1_01_4h1 - Slaboproudá e...'!J37</f>
        <v>0</v>
      </c>
      <c r="AY101" s="107">
        <f>'D1_01_4h1 - Slaboproudá e...'!J38</f>
        <v>0</v>
      </c>
      <c r="AZ101" s="107">
        <f>'D1_01_4h1 - Slaboproudá e...'!F35</f>
        <v>0</v>
      </c>
      <c r="BA101" s="107">
        <f>'D1_01_4h1 - Slaboproudá e...'!F36</f>
        <v>0</v>
      </c>
      <c r="BB101" s="107">
        <f>'D1_01_4h1 - Slaboproudá e...'!F37</f>
        <v>0</v>
      </c>
      <c r="BC101" s="107">
        <f>'D1_01_4h1 - Slaboproudá e...'!F38</f>
        <v>0</v>
      </c>
      <c r="BD101" s="109">
        <f>'D1_01_4h1 - Slaboproudá e...'!F39</f>
        <v>0</v>
      </c>
      <c r="BT101" s="110" t="s">
        <v>84</v>
      </c>
      <c r="BV101" s="110" t="s">
        <v>77</v>
      </c>
      <c r="BW101" s="110" t="s">
        <v>104</v>
      </c>
      <c r="BX101" s="110" t="s">
        <v>83</v>
      </c>
      <c r="CL101" s="110" t="s">
        <v>1</v>
      </c>
    </row>
    <row r="102" spans="1:91" s="4" customFormat="1" ht="23.35" customHeight="1">
      <c r="A102" s="103" t="s">
        <v>85</v>
      </c>
      <c r="B102" s="58"/>
      <c r="C102" s="104"/>
      <c r="D102" s="104"/>
      <c r="E102" s="308" t="s">
        <v>105</v>
      </c>
      <c r="F102" s="308"/>
      <c r="G102" s="308"/>
      <c r="H102" s="308"/>
      <c r="I102" s="308"/>
      <c r="J102" s="104"/>
      <c r="K102" s="308" t="s">
        <v>106</v>
      </c>
      <c r="L102" s="308"/>
      <c r="M102" s="308"/>
      <c r="N102" s="308"/>
      <c r="O102" s="308"/>
      <c r="P102" s="308"/>
      <c r="Q102" s="308"/>
      <c r="R102" s="308"/>
      <c r="S102" s="308"/>
      <c r="T102" s="308"/>
      <c r="U102" s="308"/>
      <c r="V102" s="308"/>
      <c r="W102" s="308"/>
      <c r="X102" s="308"/>
      <c r="Y102" s="308"/>
      <c r="Z102" s="308"/>
      <c r="AA102" s="308"/>
      <c r="AB102" s="308"/>
      <c r="AC102" s="308"/>
      <c r="AD102" s="308"/>
      <c r="AE102" s="308"/>
      <c r="AF102" s="308"/>
      <c r="AG102" s="268">
        <f>'D1_01_4h3 - Elektrická po...'!J32</f>
        <v>0</v>
      </c>
      <c r="AH102" s="269"/>
      <c r="AI102" s="269"/>
      <c r="AJ102" s="269"/>
      <c r="AK102" s="269"/>
      <c r="AL102" s="269"/>
      <c r="AM102" s="269"/>
      <c r="AN102" s="268">
        <f t="shared" si="0"/>
        <v>0</v>
      </c>
      <c r="AO102" s="269"/>
      <c r="AP102" s="269"/>
      <c r="AQ102" s="105" t="s">
        <v>88</v>
      </c>
      <c r="AR102" s="60"/>
      <c r="AS102" s="106">
        <v>0</v>
      </c>
      <c r="AT102" s="107">
        <f t="shared" si="1"/>
        <v>0</v>
      </c>
      <c r="AU102" s="108">
        <f>'D1_01_4h3 - Elektrická po...'!P122</f>
        <v>0</v>
      </c>
      <c r="AV102" s="107">
        <f>'D1_01_4h3 - Elektrická po...'!J35</f>
        <v>0</v>
      </c>
      <c r="AW102" s="107">
        <f>'D1_01_4h3 - Elektrická po...'!J36</f>
        <v>0</v>
      </c>
      <c r="AX102" s="107">
        <f>'D1_01_4h3 - Elektrická po...'!J37</f>
        <v>0</v>
      </c>
      <c r="AY102" s="107">
        <f>'D1_01_4h3 - Elektrická po...'!J38</f>
        <v>0</v>
      </c>
      <c r="AZ102" s="107">
        <f>'D1_01_4h3 - Elektrická po...'!F35</f>
        <v>0</v>
      </c>
      <c r="BA102" s="107">
        <f>'D1_01_4h3 - Elektrická po...'!F36</f>
        <v>0</v>
      </c>
      <c r="BB102" s="107">
        <f>'D1_01_4h3 - Elektrická po...'!F37</f>
        <v>0</v>
      </c>
      <c r="BC102" s="107">
        <f>'D1_01_4h3 - Elektrická po...'!F38</f>
        <v>0</v>
      </c>
      <c r="BD102" s="109">
        <f>'D1_01_4h3 - Elektrická po...'!F39</f>
        <v>0</v>
      </c>
      <c r="BT102" s="110" t="s">
        <v>84</v>
      </c>
      <c r="BV102" s="110" t="s">
        <v>77</v>
      </c>
      <c r="BW102" s="110" t="s">
        <v>107</v>
      </c>
      <c r="BX102" s="110" t="s">
        <v>83</v>
      </c>
      <c r="CL102" s="110" t="s">
        <v>1</v>
      </c>
    </row>
    <row r="103" spans="1:91" s="4" customFormat="1" ht="16.45" customHeight="1">
      <c r="A103" s="103" t="s">
        <v>85</v>
      </c>
      <c r="B103" s="58"/>
      <c r="C103" s="104"/>
      <c r="D103" s="104"/>
      <c r="E103" s="308" t="s">
        <v>108</v>
      </c>
      <c r="F103" s="308"/>
      <c r="G103" s="308"/>
      <c r="H103" s="308"/>
      <c r="I103" s="308"/>
      <c r="J103" s="104"/>
      <c r="K103" s="308" t="s">
        <v>109</v>
      </c>
      <c r="L103" s="308"/>
      <c r="M103" s="308"/>
      <c r="N103" s="308"/>
      <c r="O103" s="308"/>
      <c r="P103" s="308"/>
      <c r="Q103" s="308"/>
      <c r="R103" s="308"/>
      <c r="S103" s="308"/>
      <c r="T103" s="308"/>
      <c r="U103" s="308"/>
      <c r="V103" s="308"/>
      <c r="W103" s="308"/>
      <c r="X103" s="308"/>
      <c r="Y103" s="308"/>
      <c r="Z103" s="308"/>
      <c r="AA103" s="308"/>
      <c r="AB103" s="308"/>
      <c r="AC103" s="308"/>
      <c r="AD103" s="308"/>
      <c r="AE103" s="308"/>
      <c r="AF103" s="308"/>
      <c r="AG103" s="268">
        <f>'D1_01_4i - Medicinální plyny'!J32</f>
        <v>0</v>
      </c>
      <c r="AH103" s="269"/>
      <c r="AI103" s="269"/>
      <c r="AJ103" s="269"/>
      <c r="AK103" s="269"/>
      <c r="AL103" s="269"/>
      <c r="AM103" s="269"/>
      <c r="AN103" s="268">
        <f t="shared" si="0"/>
        <v>0</v>
      </c>
      <c r="AO103" s="269"/>
      <c r="AP103" s="269"/>
      <c r="AQ103" s="105" t="s">
        <v>88</v>
      </c>
      <c r="AR103" s="60"/>
      <c r="AS103" s="106">
        <v>0</v>
      </c>
      <c r="AT103" s="107">
        <f t="shared" si="1"/>
        <v>0</v>
      </c>
      <c r="AU103" s="108">
        <f>'D1_01_4i - Medicinální plyny'!P124</f>
        <v>0</v>
      </c>
      <c r="AV103" s="107">
        <f>'D1_01_4i - Medicinální plyny'!J35</f>
        <v>0</v>
      </c>
      <c r="AW103" s="107">
        <f>'D1_01_4i - Medicinální plyny'!J36</f>
        <v>0</v>
      </c>
      <c r="AX103" s="107">
        <f>'D1_01_4i - Medicinální plyny'!J37</f>
        <v>0</v>
      </c>
      <c r="AY103" s="107">
        <f>'D1_01_4i - Medicinální plyny'!J38</f>
        <v>0</v>
      </c>
      <c r="AZ103" s="107">
        <f>'D1_01_4i - Medicinální plyny'!F35</f>
        <v>0</v>
      </c>
      <c r="BA103" s="107">
        <f>'D1_01_4i - Medicinální plyny'!F36</f>
        <v>0</v>
      </c>
      <c r="BB103" s="107">
        <f>'D1_01_4i - Medicinální plyny'!F37</f>
        <v>0</v>
      </c>
      <c r="BC103" s="107">
        <f>'D1_01_4i - Medicinální plyny'!F38</f>
        <v>0</v>
      </c>
      <c r="BD103" s="109">
        <f>'D1_01_4i - Medicinální plyny'!F39</f>
        <v>0</v>
      </c>
      <c r="BT103" s="110" t="s">
        <v>84</v>
      </c>
      <c r="BV103" s="110" t="s">
        <v>77</v>
      </c>
      <c r="BW103" s="110" t="s">
        <v>110</v>
      </c>
      <c r="BX103" s="110" t="s">
        <v>83</v>
      </c>
      <c r="CL103" s="110" t="s">
        <v>1</v>
      </c>
    </row>
    <row r="104" spans="1:91" s="7" customFormat="1" ht="16.45" customHeight="1">
      <c r="A104" s="103" t="s">
        <v>85</v>
      </c>
      <c r="B104" s="93"/>
      <c r="C104" s="94"/>
      <c r="D104" s="310" t="s">
        <v>111</v>
      </c>
      <c r="E104" s="310"/>
      <c r="F104" s="310"/>
      <c r="G104" s="310"/>
      <c r="H104" s="310"/>
      <c r="I104" s="95"/>
      <c r="J104" s="310" t="s">
        <v>112</v>
      </c>
      <c r="K104" s="310"/>
      <c r="L104" s="310"/>
      <c r="M104" s="310"/>
      <c r="N104" s="310"/>
      <c r="O104" s="310"/>
      <c r="P104" s="310"/>
      <c r="Q104" s="310"/>
      <c r="R104" s="310"/>
      <c r="S104" s="310"/>
      <c r="T104" s="310"/>
      <c r="U104" s="310"/>
      <c r="V104" s="310"/>
      <c r="W104" s="310"/>
      <c r="X104" s="310"/>
      <c r="Y104" s="310"/>
      <c r="Z104" s="310"/>
      <c r="AA104" s="310"/>
      <c r="AB104" s="310"/>
      <c r="AC104" s="310"/>
      <c r="AD104" s="310"/>
      <c r="AE104" s="310"/>
      <c r="AF104" s="310"/>
      <c r="AG104" s="266">
        <f>'VRN - Vedlejší rozpočtové...'!J30</f>
        <v>0</v>
      </c>
      <c r="AH104" s="267"/>
      <c r="AI104" s="267"/>
      <c r="AJ104" s="267"/>
      <c r="AK104" s="267"/>
      <c r="AL104" s="267"/>
      <c r="AM104" s="267"/>
      <c r="AN104" s="266">
        <f t="shared" si="0"/>
        <v>0</v>
      </c>
      <c r="AO104" s="267"/>
      <c r="AP104" s="267"/>
      <c r="AQ104" s="96" t="s">
        <v>81</v>
      </c>
      <c r="AR104" s="97"/>
      <c r="AS104" s="111">
        <v>0</v>
      </c>
      <c r="AT104" s="112">
        <f t="shared" si="1"/>
        <v>0</v>
      </c>
      <c r="AU104" s="113">
        <f>'VRN - Vedlejší rozpočtové...'!P123</f>
        <v>0</v>
      </c>
      <c r="AV104" s="112">
        <f>'VRN - Vedlejší rozpočtové...'!J33</f>
        <v>0</v>
      </c>
      <c r="AW104" s="112">
        <f>'VRN - Vedlejší rozpočtové...'!J34</f>
        <v>0</v>
      </c>
      <c r="AX104" s="112">
        <f>'VRN - Vedlejší rozpočtové...'!J35</f>
        <v>0</v>
      </c>
      <c r="AY104" s="112">
        <f>'VRN - Vedlejší rozpočtové...'!J36</f>
        <v>0</v>
      </c>
      <c r="AZ104" s="112">
        <f>'VRN - Vedlejší rozpočtové...'!F33</f>
        <v>0</v>
      </c>
      <c r="BA104" s="112">
        <f>'VRN - Vedlejší rozpočtové...'!F34</f>
        <v>0</v>
      </c>
      <c r="BB104" s="112">
        <f>'VRN - Vedlejší rozpočtové...'!F35</f>
        <v>0</v>
      </c>
      <c r="BC104" s="112">
        <f>'VRN - Vedlejší rozpočtové...'!F36</f>
        <v>0</v>
      </c>
      <c r="BD104" s="114">
        <f>'VRN - Vedlejší rozpočtové...'!F37</f>
        <v>0</v>
      </c>
      <c r="BT104" s="102" t="s">
        <v>82</v>
      </c>
      <c r="BV104" s="102" t="s">
        <v>77</v>
      </c>
      <c r="BW104" s="102" t="s">
        <v>113</v>
      </c>
      <c r="BX104" s="102" t="s">
        <v>5</v>
      </c>
      <c r="CL104" s="102" t="s">
        <v>1</v>
      </c>
      <c r="CM104" s="102" t="s">
        <v>84</v>
      </c>
    </row>
    <row r="105" spans="1:91" s="2" customFormat="1" ht="30.05" customHeight="1">
      <c r="A105" s="34"/>
      <c r="B105" s="35"/>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9"/>
      <c r="AS105" s="34"/>
      <c r="AT105" s="34"/>
      <c r="AU105" s="34"/>
      <c r="AV105" s="34"/>
      <c r="AW105" s="34"/>
      <c r="AX105" s="34"/>
      <c r="AY105" s="34"/>
      <c r="AZ105" s="34"/>
      <c r="BA105" s="34"/>
      <c r="BB105" s="34"/>
      <c r="BC105" s="34"/>
      <c r="BD105" s="34"/>
      <c r="BE105" s="34"/>
    </row>
    <row r="106" spans="1:91" s="2" customFormat="1" ht="6.9" customHeight="1">
      <c r="A106" s="34"/>
      <c r="B106" s="54"/>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39"/>
      <c r="AS106" s="34"/>
      <c r="AT106" s="34"/>
      <c r="AU106" s="34"/>
      <c r="AV106" s="34"/>
      <c r="AW106" s="34"/>
      <c r="AX106" s="34"/>
      <c r="AY106" s="34"/>
      <c r="AZ106" s="34"/>
      <c r="BA106" s="34"/>
      <c r="BB106" s="34"/>
      <c r="BC106" s="34"/>
      <c r="BD106" s="34"/>
      <c r="BE106" s="34"/>
    </row>
  </sheetData>
  <sheetProtection algorithmName="SHA-512" hashValue="vJuXAVkF5pL+Zw/BgWJHXNlQynAFpOiBSBIW7F1CRYeOmb+W8u46SgZgu3sIcfn3WBwEvoMjwKZ9/IvpQhvo7g==" saltValue="BvdNvtAYSA9Ybwi7KoTu4c//riyOeV5AQi6EGCFqabtAnT3tpAuTv4yYndELS3p315nJf8z5D0Y7LiQknJyAaA==" spinCount="100000" sheet="1" objects="1" scenarios="1" formatColumns="0" formatRows="0"/>
  <mergeCells count="78">
    <mergeCell ref="C92:G92"/>
    <mergeCell ref="D104:H104"/>
    <mergeCell ref="D95:H95"/>
    <mergeCell ref="E101:I101"/>
    <mergeCell ref="E98:I98"/>
    <mergeCell ref="E97:I97"/>
    <mergeCell ref="E100:I100"/>
    <mergeCell ref="E96:I96"/>
    <mergeCell ref="E99:I99"/>
    <mergeCell ref="E102:I102"/>
    <mergeCell ref="E103:I103"/>
    <mergeCell ref="I92:AF92"/>
    <mergeCell ref="J104:AF104"/>
    <mergeCell ref="J95:AF95"/>
    <mergeCell ref="K102:AF102"/>
    <mergeCell ref="K101:AF101"/>
    <mergeCell ref="K98:AF98"/>
    <mergeCell ref="K99:AF99"/>
    <mergeCell ref="K96:AF96"/>
    <mergeCell ref="K100:AF100"/>
    <mergeCell ref="K103:AF103"/>
    <mergeCell ref="K97:AF97"/>
    <mergeCell ref="AK29:AO29"/>
    <mergeCell ref="L29:P29"/>
    <mergeCell ref="W29:AE29"/>
    <mergeCell ref="W30:AE30"/>
    <mergeCell ref="AK30:AO30"/>
    <mergeCell ref="L30:P30"/>
    <mergeCell ref="E14:AJ14"/>
    <mergeCell ref="E23:AN23"/>
    <mergeCell ref="AK26:AO26"/>
    <mergeCell ref="L28:P28"/>
    <mergeCell ref="W28:AE28"/>
    <mergeCell ref="AK28:AO28"/>
    <mergeCell ref="W31:AE31"/>
    <mergeCell ref="L31:P31"/>
    <mergeCell ref="L32:P32"/>
    <mergeCell ref="W32:AE32"/>
    <mergeCell ref="AK32:AO32"/>
    <mergeCell ref="L33:P33"/>
    <mergeCell ref="AK33:AO33"/>
    <mergeCell ref="W33:AE33"/>
    <mergeCell ref="AK35:AO35"/>
    <mergeCell ref="X35:AB35"/>
    <mergeCell ref="AR2:BE2"/>
    <mergeCell ref="AG99:AM99"/>
    <mergeCell ref="AG102:AM102"/>
    <mergeCell ref="AG101:AM101"/>
    <mergeCell ref="AG103:AM103"/>
    <mergeCell ref="AG100:AM100"/>
    <mergeCell ref="AG98:AM98"/>
    <mergeCell ref="AM87:AN87"/>
    <mergeCell ref="AM89:AP89"/>
    <mergeCell ref="AM90:AP90"/>
    <mergeCell ref="AS89:AT91"/>
    <mergeCell ref="AK31:AO31"/>
    <mergeCell ref="L85:AJ85"/>
    <mergeCell ref="BE5:BE34"/>
    <mergeCell ref="K5:AJ5"/>
    <mergeCell ref="K6:AJ6"/>
    <mergeCell ref="AG104:AM104"/>
    <mergeCell ref="AG97:AM97"/>
    <mergeCell ref="AG96:AM96"/>
    <mergeCell ref="AG95:AM95"/>
    <mergeCell ref="AG92:AM92"/>
    <mergeCell ref="AG94:AM94"/>
    <mergeCell ref="AN104:AP104"/>
    <mergeCell ref="AN103:AP103"/>
    <mergeCell ref="AN92:AP92"/>
    <mergeCell ref="AN99:AP99"/>
    <mergeCell ref="AN95:AP95"/>
    <mergeCell ref="AN101:AP101"/>
    <mergeCell ref="AN96:AP96"/>
    <mergeCell ref="AN100:AP100"/>
    <mergeCell ref="AN97:AP97"/>
    <mergeCell ref="AN102:AP102"/>
    <mergeCell ref="AN98:AP98"/>
    <mergeCell ref="AN94:AP94"/>
  </mergeCells>
  <hyperlinks>
    <hyperlink ref="A96" location="'D1_01_1 - Stavební'!C2" display="/"/>
    <hyperlink ref="A97" location="'D1_01_4a - Vytápění'!C2" display="/"/>
    <hyperlink ref="A98" location="'D1_01_4b - Chlazení'!C2" display="/"/>
    <hyperlink ref="A99" location="'D1_01_4e - Zdravotně tech...'!C2" display="/"/>
    <hyperlink ref="A100" location="'D1_01_4g - Silnoproudá el...'!C2" display="/"/>
    <hyperlink ref="A101" location="'D1_01_4h1 - Slaboproudá e...'!C2" display="/"/>
    <hyperlink ref="A102" location="'D1_01_4h3 - Elektrická po...'!C2" display="/"/>
    <hyperlink ref="A103" location="'D1_01_4i - Medicinální plyny'!C2" display="/"/>
    <hyperlink ref="A104"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2"/>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113</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2" customFormat="1" ht="12.05" customHeight="1">
      <c r="A8" s="34"/>
      <c r="B8" s="39"/>
      <c r="C8" s="34"/>
      <c r="D8" s="119" t="s">
        <v>115</v>
      </c>
      <c r="E8" s="34"/>
      <c r="F8" s="34"/>
      <c r="G8" s="34"/>
      <c r="H8" s="34"/>
      <c r="I8" s="34"/>
      <c r="J8" s="34"/>
      <c r="K8" s="34"/>
      <c r="L8" s="51"/>
      <c r="S8" s="34"/>
      <c r="T8" s="34"/>
      <c r="U8" s="34"/>
      <c r="V8" s="34"/>
      <c r="W8" s="34"/>
      <c r="X8" s="34"/>
      <c r="Y8" s="34"/>
      <c r="Z8" s="34"/>
      <c r="AA8" s="34"/>
      <c r="AB8" s="34"/>
      <c r="AC8" s="34"/>
      <c r="AD8" s="34"/>
      <c r="AE8" s="34"/>
    </row>
    <row r="9" spans="1:46" s="2" customFormat="1" ht="16.45" customHeight="1">
      <c r="A9" s="34"/>
      <c r="B9" s="39"/>
      <c r="C9" s="34"/>
      <c r="D9" s="34"/>
      <c r="E9" s="317" t="s">
        <v>2517</v>
      </c>
      <c r="F9" s="316"/>
      <c r="G9" s="316"/>
      <c r="H9" s="316"/>
      <c r="I9" s="34"/>
      <c r="J9" s="34"/>
      <c r="K9" s="34"/>
      <c r="L9" s="51"/>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05"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05" customHeight="1">
      <c r="A12" s="34"/>
      <c r="B12" s="39"/>
      <c r="C12" s="34"/>
      <c r="D12" s="119" t="s">
        <v>20</v>
      </c>
      <c r="E12" s="34"/>
      <c r="F12" s="110" t="s">
        <v>2518</v>
      </c>
      <c r="G12" s="34"/>
      <c r="H12" s="34"/>
      <c r="I12" s="119" t="s">
        <v>22</v>
      </c>
      <c r="J12" s="120">
        <f>'Rekapitulace stavby'!AN8</f>
        <v>0</v>
      </c>
      <c r="K12" s="34"/>
      <c r="L12" s="51"/>
      <c r="S12" s="34"/>
      <c r="T12" s="34"/>
      <c r="U12" s="34"/>
      <c r="V12" s="34"/>
      <c r="W12" s="34"/>
      <c r="X12" s="34"/>
      <c r="Y12" s="34"/>
      <c r="Z12" s="34"/>
      <c r="AA12" s="34"/>
      <c r="AB12" s="34"/>
      <c r="AC12" s="34"/>
      <c r="AD12" s="34"/>
      <c r="AE12" s="34"/>
    </row>
    <row r="13" spans="1:46" s="2" customFormat="1" ht="1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23</v>
      </c>
      <c r="E14" s="34"/>
      <c r="F14" s="34"/>
      <c r="G14" s="34"/>
      <c r="H14" s="34"/>
      <c r="I14" s="119" t="s">
        <v>24</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Kraj Vysočina, Žižkova 57, Jihlava</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05" customHeight="1">
      <c r="A17" s="34"/>
      <c r="B17" s="39"/>
      <c r="C17" s="34"/>
      <c r="D17" s="119" t="s">
        <v>27</v>
      </c>
      <c r="E17" s="34"/>
      <c r="F17" s="34"/>
      <c r="G17" s="34"/>
      <c r="H17" s="34"/>
      <c r="I17" s="119"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8" t="str">
        <f>'Rekapitulace stavby'!E14</f>
        <v>Vyplň údaj</v>
      </c>
      <c r="F18" s="319"/>
      <c r="G18" s="319"/>
      <c r="H18" s="319"/>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05" customHeight="1">
      <c r="A20" s="34"/>
      <c r="B20" s="39"/>
      <c r="C20" s="34"/>
      <c r="D20" s="119" t="s">
        <v>29</v>
      </c>
      <c r="E20" s="34"/>
      <c r="F20" s="34"/>
      <c r="G20" s="34"/>
      <c r="H20" s="34"/>
      <c r="I20" s="119" t="s">
        <v>24</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Penta Projekt s.r.o., Mrštíkova 12, Jihlava</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05" customHeight="1">
      <c r="A23" s="34"/>
      <c r="B23" s="39"/>
      <c r="C23" s="34"/>
      <c r="D23" s="119" t="s">
        <v>32</v>
      </c>
      <c r="E23" s="34"/>
      <c r="F23" s="34"/>
      <c r="G23" s="34"/>
      <c r="H23" s="34"/>
      <c r="I23" s="119" t="s">
        <v>24</v>
      </c>
      <c r="J23" s="110"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
        <v>2519</v>
      </c>
      <c r="F24" s="34"/>
      <c r="G24" s="34"/>
      <c r="H24" s="34"/>
      <c r="I24" s="119" t="s">
        <v>26</v>
      </c>
      <c r="J24" s="110" t="s">
        <v>1</v>
      </c>
      <c r="K24" s="34"/>
      <c r="L24" s="51"/>
      <c r="S24" s="34"/>
      <c r="T24" s="34"/>
      <c r="U24" s="34"/>
      <c r="V24" s="34"/>
      <c r="W24" s="34"/>
      <c r="X24" s="34"/>
      <c r="Y24" s="34"/>
      <c r="Z24" s="34"/>
      <c r="AA24" s="34"/>
      <c r="AB24" s="34"/>
      <c r="AC24" s="34"/>
      <c r="AD24" s="34"/>
      <c r="AE24" s="34"/>
    </row>
    <row r="25" spans="1:31" s="2" customFormat="1" ht="6.9"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05" customHeight="1">
      <c r="A26" s="34"/>
      <c r="B26" s="39"/>
      <c r="C26" s="34"/>
      <c r="D26" s="119"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45" customHeight="1">
      <c r="A27" s="121"/>
      <c r="B27" s="122"/>
      <c r="C27" s="121"/>
      <c r="D27" s="121"/>
      <c r="E27" s="320" t="s">
        <v>1</v>
      </c>
      <c r="F27" s="320"/>
      <c r="G27" s="320"/>
      <c r="H27" s="320"/>
      <c r="I27" s="121"/>
      <c r="J27" s="121"/>
      <c r="K27" s="121"/>
      <c r="L27" s="123"/>
      <c r="S27" s="121"/>
      <c r="T27" s="121"/>
      <c r="U27" s="121"/>
      <c r="V27" s="121"/>
      <c r="W27" s="121"/>
      <c r="X27" s="121"/>
      <c r="Y27" s="121"/>
      <c r="Z27" s="121"/>
      <c r="AA27" s="121"/>
      <c r="AB27" s="121"/>
      <c r="AC27" s="121"/>
      <c r="AD27" s="121"/>
      <c r="AE27" s="121"/>
    </row>
    <row r="28" spans="1:31" s="2" customFormat="1" ht="6.9"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4" customHeight="1">
      <c r="A30" s="34"/>
      <c r="B30" s="39"/>
      <c r="C30" s="34"/>
      <c r="D30" s="125" t="s">
        <v>35</v>
      </c>
      <c r="E30" s="34"/>
      <c r="F30" s="34"/>
      <c r="G30" s="34"/>
      <c r="H30" s="34"/>
      <c r="I30" s="34"/>
      <c r="J30" s="126">
        <f>ROUND(J123, 2)</f>
        <v>0</v>
      </c>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27" t="s">
        <v>37</v>
      </c>
      <c r="G32" s="34"/>
      <c r="H32" s="34"/>
      <c r="I32" s="127" t="s">
        <v>36</v>
      </c>
      <c r="J32" s="127" t="s">
        <v>38</v>
      </c>
      <c r="K32" s="34"/>
      <c r="L32" s="51"/>
      <c r="S32" s="34"/>
      <c r="T32" s="34"/>
      <c r="U32" s="34"/>
      <c r="V32" s="34"/>
      <c r="W32" s="34"/>
      <c r="X32" s="34"/>
      <c r="Y32" s="34"/>
      <c r="Z32" s="34"/>
      <c r="AA32" s="34"/>
      <c r="AB32" s="34"/>
      <c r="AC32" s="34"/>
      <c r="AD32" s="34"/>
      <c r="AE32" s="34"/>
    </row>
    <row r="33" spans="1:31" s="2" customFormat="1" ht="14.4" customHeight="1">
      <c r="A33" s="34"/>
      <c r="B33" s="39"/>
      <c r="C33" s="34"/>
      <c r="D33" s="128" t="s">
        <v>39</v>
      </c>
      <c r="E33" s="119" t="s">
        <v>40</v>
      </c>
      <c r="F33" s="129">
        <f>ROUND((SUM(BE123:BE251)),  2)</f>
        <v>0</v>
      </c>
      <c r="G33" s="34"/>
      <c r="H33" s="34"/>
      <c r="I33" s="130">
        <v>0.21</v>
      </c>
      <c r="J33" s="129">
        <f>ROUND(((SUM(BE123:BE251))*I33),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19" t="s">
        <v>41</v>
      </c>
      <c r="F34" s="129">
        <f>ROUND((SUM(BF123:BF251)),  2)</f>
        <v>0</v>
      </c>
      <c r="G34" s="34"/>
      <c r="H34" s="34"/>
      <c r="I34" s="130">
        <v>0.15</v>
      </c>
      <c r="J34" s="129">
        <f>ROUND(((SUM(BF123:BF251))*I34),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9" t="s">
        <v>42</v>
      </c>
      <c r="F35" s="129">
        <f>ROUND((SUM(BG123:BG251)),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9" t="s">
        <v>43</v>
      </c>
      <c r="F36" s="129">
        <f>ROUND((SUM(BH123:BH251)),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44</v>
      </c>
      <c r="F37" s="129">
        <f>ROUND((SUM(BI123:BI251)),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customHeight="1">
      <c r="A39" s="34"/>
      <c r="B39" s="39"/>
      <c r="C39" s="131"/>
      <c r="D39" s="132" t="s">
        <v>45</v>
      </c>
      <c r="E39" s="133"/>
      <c r="F39" s="133"/>
      <c r="G39" s="134" t="s">
        <v>46</v>
      </c>
      <c r="H39" s="135" t="s">
        <v>47</v>
      </c>
      <c r="I39" s="133"/>
      <c r="J39" s="136">
        <f>SUM(J30:J37)</f>
        <v>0</v>
      </c>
      <c r="K39" s="13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47" s="2" customFormat="1" ht="12.05" customHeight="1">
      <c r="A86" s="34"/>
      <c r="B86" s="35"/>
      <c r="C86" s="29" t="s">
        <v>115</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45" customHeight="1">
      <c r="A87" s="34"/>
      <c r="B87" s="35"/>
      <c r="C87" s="36"/>
      <c r="D87" s="36"/>
      <c r="E87" s="294" t="str">
        <f>E9</f>
        <v>VRN - Vedlejší rozpočtové náklady</v>
      </c>
      <c r="F87" s="311"/>
      <c r="G87" s="311"/>
      <c r="H87" s="311"/>
      <c r="I87" s="36"/>
      <c r="J87" s="36"/>
      <c r="K87" s="36"/>
      <c r="L87" s="51"/>
      <c r="S87" s="34"/>
      <c r="T87" s="34"/>
      <c r="U87" s="34"/>
      <c r="V87" s="34"/>
      <c r="W87" s="34"/>
      <c r="X87" s="34"/>
      <c r="Y87" s="34"/>
      <c r="Z87" s="34"/>
      <c r="AA87" s="34"/>
      <c r="AB87" s="34"/>
      <c r="AC87" s="34"/>
      <c r="AD87" s="34"/>
      <c r="AE87" s="34"/>
    </row>
    <row r="88" spans="1:47" s="2" customFormat="1" ht="6.9"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05" customHeight="1">
      <c r="A89" s="34"/>
      <c r="B89" s="35"/>
      <c r="C89" s="29" t="s">
        <v>20</v>
      </c>
      <c r="D89" s="36"/>
      <c r="E89" s="36"/>
      <c r="F89" s="27" t="str">
        <f>F12</f>
        <v xml:space="preserve"> </v>
      </c>
      <c r="G89" s="36"/>
      <c r="H89" s="36"/>
      <c r="I89" s="29" t="s">
        <v>22</v>
      </c>
      <c r="J89" s="66">
        <f>IF(J12="","",J12)</f>
        <v>0</v>
      </c>
      <c r="K89" s="36"/>
      <c r="L89" s="51"/>
      <c r="S89" s="34"/>
      <c r="T89" s="34"/>
      <c r="U89" s="34"/>
      <c r="V89" s="34"/>
      <c r="W89" s="34"/>
      <c r="X89" s="34"/>
      <c r="Y89" s="34"/>
      <c r="Z89" s="34"/>
      <c r="AA89" s="34"/>
      <c r="AB89" s="34"/>
      <c r="AC89" s="34"/>
      <c r="AD89" s="34"/>
      <c r="AE89" s="34"/>
    </row>
    <row r="90" spans="1:47"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25.7" customHeight="1">
      <c r="A91" s="34"/>
      <c r="B91" s="35"/>
      <c r="C91" s="29" t="s">
        <v>23</v>
      </c>
      <c r="D91" s="36"/>
      <c r="E91" s="36"/>
      <c r="F91" s="27" t="str">
        <f>E15</f>
        <v>Kraj Vysočina, Žižkova 57, Jihlava</v>
      </c>
      <c r="G91" s="36"/>
      <c r="H91" s="36"/>
      <c r="I91" s="29" t="s">
        <v>29</v>
      </c>
      <c r="J91" s="32" t="str">
        <f>E21</f>
        <v>Penta Projekt s.r.o., Mrštíkova 12, Jihlava</v>
      </c>
      <c r="K91" s="36"/>
      <c r="L91" s="51"/>
      <c r="S91" s="34"/>
      <c r="T91" s="34"/>
      <c r="U91" s="34"/>
      <c r="V91" s="34"/>
      <c r="W91" s="34"/>
      <c r="X91" s="34"/>
      <c r="Y91" s="34"/>
      <c r="Z91" s="34"/>
      <c r="AA91" s="34"/>
      <c r="AB91" s="34"/>
      <c r="AC91" s="34"/>
      <c r="AD91" s="34"/>
      <c r="AE91" s="34"/>
    </row>
    <row r="92" spans="1:47" s="2" customFormat="1" ht="25.7" customHeight="1">
      <c r="A92" s="34"/>
      <c r="B92" s="35"/>
      <c r="C92" s="29" t="s">
        <v>27</v>
      </c>
      <c r="D92" s="36"/>
      <c r="E92" s="36"/>
      <c r="F92" s="27" t="str">
        <f>IF(E18="","",E18)</f>
        <v>Vyplň údaj</v>
      </c>
      <c r="G92" s="36"/>
      <c r="H92" s="36"/>
      <c r="I92" s="29" t="s">
        <v>32</v>
      </c>
      <c r="J92" s="32" t="str">
        <f>E24</f>
        <v>Bc. Čermák, Ing. Avuk</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3" customHeight="1">
      <c r="A94" s="34"/>
      <c r="B94" s="35"/>
      <c r="C94" s="149" t="s">
        <v>120</v>
      </c>
      <c r="D94" s="150"/>
      <c r="E94" s="150"/>
      <c r="F94" s="150"/>
      <c r="G94" s="150"/>
      <c r="H94" s="150"/>
      <c r="I94" s="150"/>
      <c r="J94" s="151" t="s">
        <v>121</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5" customHeight="1">
      <c r="A96" s="34"/>
      <c r="B96" s="35"/>
      <c r="C96" s="152" t="s">
        <v>122</v>
      </c>
      <c r="D96" s="36"/>
      <c r="E96" s="36"/>
      <c r="F96" s="36"/>
      <c r="G96" s="36"/>
      <c r="H96" s="36"/>
      <c r="I96" s="36"/>
      <c r="J96" s="84">
        <f>J123</f>
        <v>0</v>
      </c>
      <c r="K96" s="36"/>
      <c r="L96" s="51"/>
      <c r="S96" s="34"/>
      <c r="T96" s="34"/>
      <c r="U96" s="34"/>
      <c r="V96" s="34"/>
      <c r="W96" s="34"/>
      <c r="X96" s="34"/>
      <c r="Y96" s="34"/>
      <c r="Z96" s="34"/>
      <c r="AA96" s="34"/>
      <c r="AB96" s="34"/>
      <c r="AC96" s="34"/>
      <c r="AD96" s="34"/>
      <c r="AE96" s="34"/>
      <c r="AU96" s="17" t="s">
        <v>123</v>
      </c>
    </row>
    <row r="97" spans="1:31" s="9" customFormat="1" ht="24.9" customHeight="1">
      <c r="B97" s="153"/>
      <c r="C97" s="154"/>
      <c r="D97" s="155" t="s">
        <v>2517</v>
      </c>
      <c r="E97" s="156"/>
      <c r="F97" s="156"/>
      <c r="G97" s="156"/>
      <c r="H97" s="156"/>
      <c r="I97" s="156"/>
      <c r="J97" s="157">
        <f>J124</f>
        <v>0</v>
      </c>
      <c r="K97" s="154"/>
      <c r="L97" s="158"/>
    </row>
    <row r="98" spans="1:31" s="10" customFormat="1" ht="19.899999999999999" customHeight="1">
      <c r="B98" s="159"/>
      <c r="C98" s="104"/>
      <c r="D98" s="160" t="s">
        <v>2520</v>
      </c>
      <c r="E98" s="161"/>
      <c r="F98" s="161"/>
      <c r="G98" s="161"/>
      <c r="H98" s="161"/>
      <c r="I98" s="161"/>
      <c r="J98" s="162">
        <f>J125</f>
        <v>0</v>
      </c>
      <c r="K98" s="104"/>
      <c r="L98" s="163"/>
    </row>
    <row r="99" spans="1:31" s="10" customFormat="1" ht="19.899999999999999" customHeight="1">
      <c r="B99" s="159"/>
      <c r="C99" s="104"/>
      <c r="D99" s="160" t="s">
        <v>2521</v>
      </c>
      <c r="E99" s="161"/>
      <c r="F99" s="161"/>
      <c r="G99" s="161"/>
      <c r="H99" s="161"/>
      <c r="I99" s="161"/>
      <c r="J99" s="162">
        <f>J140</f>
        <v>0</v>
      </c>
      <c r="K99" s="104"/>
      <c r="L99" s="163"/>
    </row>
    <row r="100" spans="1:31" s="10" customFormat="1" ht="19.899999999999999" customHeight="1">
      <c r="B100" s="159"/>
      <c r="C100" s="104"/>
      <c r="D100" s="160" t="s">
        <v>2522</v>
      </c>
      <c r="E100" s="161"/>
      <c r="F100" s="161"/>
      <c r="G100" s="161"/>
      <c r="H100" s="161"/>
      <c r="I100" s="161"/>
      <c r="J100" s="162">
        <f>J147</f>
        <v>0</v>
      </c>
      <c r="K100" s="104"/>
      <c r="L100" s="163"/>
    </row>
    <row r="101" spans="1:31" s="10" customFormat="1" ht="19.899999999999999" customHeight="1">
      <c r="B101" s="159"/>
      <c r="C101" s="104"/>
      <c r="D101" s="160" t="s">
        <v>2523</v>
      </c>
      <c r="E101" s="161"/>
      <c r="F101" s="161"/>
      <c r="G101" s="161"/>
      <c r="H101" s="161"/>
      <c r="I101" s="161"/>
      <c r="J101" s="162">
        <f>J191</f>
        <v>0</v>
      </c>
      <c r="K101" s="104"/>
      <c r="L101" s="163"/>
    </row>
    <row r="102" spans="1:31" s="10" customFormat="1" ht="19.899999999999999" customHeight="1">
      <c r="B102" s="159"/>
      <c r="C102" s="104"/>
      <c r="D102" s="160" t="s">
        <v>2524</v>
      </c>
      <c r="E102" s="161"/>
      <c r="F102" s="161"/>
      <c r="G102" s="161"/>
      <c r="H102" s="161"/>
      <c r="I102" s="161"/>
      <c r="J102" s="162">
        <f>J227</f>
        <v>0</v>
      </c>
      <c r="K102" s="104"/>
      <c r="L102" s="163"/>
    </row>
    <row r="103" spans="1:31" s="10" customFormat="1" ht="19.899999999999999" customHeight="1">
      <c r="B103" s="159"/>
      <c r="C103" s="104"/>
      <c r="D103" s="160" t="s">
        <v>2525</v>
      </c>
      <c r="E103" s="161"/>
      <c r="F103" s="161"/>
      <c r="G103" s="161"/>
      <c r="H103" s="161"/>
      <c r="I103" s="161"/>
      <c r="J103" s="162">
        <f>J236</f>
        <v>0</v>
      </c>
      <c r="K103" s="104"/>
      <c r="L103" s="163"/>
    </row>
    <row r="104" spans="1:31" s="2" customFormat="1" ht="21.8"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31" s="2" customFormat="1" ht="6.9"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31" s="2" customFormat="1" ht="24.9" customHeight="1">
      <c r="A110" s="34"/>
      <c r="B110" s="35"/>
      <c r="C110" s="23" t="s">
        <v>152</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6.9"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05"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26.3" customHeight="1">
      <c r="A113" s="34"/>
      <c r="B113" s="35"/>
      <c r="C113" s="36"/>
      <c r="D113" s="36"/>
      <c r="E113" s="312" t="str">
        <f>E7</f>
        <v>Nemocnice Nové Město na Moravě - 2 ultrazvukové vyšetřovny na RDG</v>
      </c>
      <c r="F113" s="313"/>
      <c r="G113" s="313"/>
      <c r="H113" s="313"/>
      <c r="I113" s="36"/>
      <c r="J113" s="36"/>
      <c r="K113" s="36"/>
      <c r="L113" s="51"/>
      <c r="S113" s="34"/>
      <c r="T113" s="34"/>
      <c r="U113" s="34"/>
      <c r="V113" s="34"/>
      <c r="W113" s="34"/>
      <c r="X113" s="34"/>
      <c r="Y113" s="34"/>
      <c r="Z113" s="34"/>
      <c r="AA113" s="34"/>
      <c r="AB113" s="34"/>
      <c r="AC113" s="34"/>
      <c r="AD113" s="34"/>
      <c r="AE113" s="34"/>
    </row>
    <row r="114" spans="1:65" s="2" customFormat="1" ht="12.05" customHeight="1">
      <c r="A114" s="34"/>
      <c r="B114" s="35"/>
      <c r="C114" s="29" t="s">
        <v>115</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45" customHeight="1">
      <c r="A115" s="34"/>
      <c r="B115" s="35"/>
      <c r="C115" s="36"/>
      <c r="D115" s="36"/>
      <c r="E115" s="294" t="str">
        <f>E9</f>
        <v>VRN - Vedlejší rozpočtové náklady</v>
      </c>
      <c r="F115" s="311"/>
      <c r="G115" s="311"/>
      <c r="H115" s="311"/>
      <c r="I115" s="36"/>
      <c r="J115" s="36"/>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05" customHeight="1">
      <c r="A117" s="34"/>
      <c r="B117" s="35"/>
      <c r="C117" s="29" t="s">
        <v>20</v>
      </c>
      <c r="D117" s="36"/>
      <c r="E117" s="36"/>
      <c r="F117" s="27" t="str">
        <f>F12</f>
        <v xml:space="preserve"> </v>
      </c>
      <c r="G117" s="36"/>
      <c r="H117" s="36"/>
      <c r="I117" s="29" t="s">
        <v>22</v>
      </c>
      <c r="J117" s="66">
        <f>IF(J12="","",J12)</f>
        <v>0</v>
      </c>
      <c r="K117" s="36"/>
      <c r="L117" s="51"/>
      <c r="S117" s="34"/>
      <c r="T117" s="34"/>
      <c r="U117" s="34"/>
      <c r="V117" s="34"/>
      <c r="W117" s="34"/>
      <c r="X117" s="34"/>
      <c r="Y117" s="34"/>
      <c r="Z117" s="34"/>
      <c r="AA117" s="34"/>
      <c r="AB117" s="34"/>
      <c r="AC117" s="34"/>
      <c r="AD117" s="34"/>
      <c r="AE117" s="34"/>
    </row>
    <row r="118" spans="1:65" s="2" customFormat="1" ht="6.9"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25.7" customHeight="1">
      <c r="A119" s="34"/>
      <c r="B119" s="35"/>
      <c r="C119" s="29" t="s">
        <v>23</v>
      </c>
      <c r="D119" s="36"/>
      <c r="E119" s="36"/>
      <c r="F119" s="27" t="str">
        <f>E15</f>
        <v>Kraj Vysočina, Žižkova 57, Jihlava</v>
      </c>
      <c r="G119" s="36"/>
      <c r="H119" s="36"/>
      <c r="I119" s="29" t="s">
        <v>29</v>
      </c>
      <c r="J119" s="32" t="str">
        <f>E21</f>
        <v>Penta Projekt s.r.o., Mrštíkova 12, Jihlava</v>
      </c>
      <c r="K119" s="36"/>
      <c r="L119" s="51"/>
      <c r="S119" s="34"/>
      <c r="T119" s="34"/>
      <c r="U119" s="34"/>
      <c r="V119" s="34"/>
      <c r="W119" s="34"/>
      <c r="X119" s="34"/>
      <c r="Y119" s="34"/>
      <c r="Z119" s="34"/>
      <c r="AA119" s="34"/>
      <c r="AB119" s="34"/>
      <c r="AC119" s="34"/>
      <c r="AD119" s="34"/>
      <c r="AE119" s="34"/>
    </row>
    <row r="120" spans="1:65" s="2" customFormat="1" ht="25.7" customHeight="1">
      <c r="A120" s="34"/>
      <c r="B120" s="35"/>
      <c r="C120" s="29" t="s">
        <v>27</v>
      </c>
      <c r="D120" s="36"/>
      <c r="E120" s="36"/>
      <c r="F120" s="27" t="str">
        <f>IF(E18="","",E18)</f>
        <v>Vyplň údaj</v>
      </c>
      <c r="G120" s="36"/>
      <c r="H120" s="36"/>
      <c r="I120" s="29" t="s">
        <v>32</v>
      </c>
      <c r="J120" s="32" t="str">
        <f>E24</f>
        <v>Bc. Čermák, Ing. Avuk</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3" customHeight="1">
      <c r="A122" s="164"/>
      <c r="B122" s="165"/>
      <c r="C122" s="166" t="s">
        <v>153</v>
      </c>
      <c r="D122" s="167" t="s">
        <v>60</v>
      </c>
      <c r="E122" s="167" t="s">
        <v>56</v>
      </c>
      <c r="F122" s="167" t="s">
        <v>57</v>
      </c>
      <c r="G122" s="167" t="s">
        <v>154</v>
      </c>
      <c r="H122" s="167" t="s">
        <v>155</v>
      </c>
      <c r="I122" s="167" t="s">
        <v>156</v>
      </c>
      <c r="J122" s="167" t="s">
        <v>121</v>
      </c>
      <c r="K122" s="168" t="s">
        <v>157</v>
      </c>
      <c r="L122" s="169"/>
      <c r="M122" s="75" t="s">
        <v>1</v>
      </c>
      <c r="N122" s="76" t="s">
        <v>39</v>
      </c>
      <c r="O122" s="76" t="s">
        <v>158</v>
      </c>
      <c r="P122" s="76" t="s">
        <v>159</v>
      </c>
      <c r="Q122" s="76" t="s">
        <v>160</v>
      </c>
      <c r="R122" s="76" t="s">
        <v>161</v>
      </c>
      <c r="S122" s="76" t="s">
        <v>162</v>
      </c>
      <c r="T122" s="77" t="s">
        <v>163</v>
      </c>
      <c r="U122" s="164"/>
      <c r="V122" s="164"/>
      <c r="W122" s="164"/>
      <c r="X122" s="164"/>
      <c r="Y122" s="164"/>
      <c r="Z122" s="164"/>
      <c r="AA122" s="164"/>
      <c r="AB122" s="164"/>
      <c r="AC122" s="164"/>
      <c r="AD122" s="164"/>
      <c r="AE122" s="164"/>
    </row>
    <row r="123" spans="1:65" s="2" customFormat="1" ht="22.85" customHeight="1">
      <c r="A123" s="34"/>
      <c r="B123" s="35"/>
      <c r="C123" s="82" t="s">
        <v>164</v>
      </c>
      <c r="D123" s="36"/>
      <c r="E123" s="36"/>
      <c r="F123" s="36"/>
      <c r="G123" s="36"/>
      <c r="H123" s="36"/>
      <c r="I123" s="36"/>
      <c r="J123" s="170">
        <f>BK123</f>
        <v>0</v>
      </c>
      <c r="K123" s="36"/>
      <c r="L123" s="39"/>
      <c r="M123" s="78"/>
      <c r="N123" s="171"/>
      <c r="O123" s="79"/>
      <c r="P123" s="172">
        <f>P124</f>
        <v>0</v>
      </c>
      <c r="Q123" s="79"/>
      <c r="R123" s="172">
        <f>R124</f>
        <v>0</v>
      </c>
      <c r="S123" s="79"/>
      <c r="T123" s="173">
        <f>T124</f>
        <v>0</v>
      </c>
      <c r="U123" s="34"/>
      <c r="V123" s="34"/>
      <c r="W123" s="34"/>
      <c r="X123" s="34"/>
      <c r="Y123" s="34"/>
      <c r="Z123" s="34"/>
      <c r="AA123" s="34"/>
      <c r="AB123" s="34"/>
      <c r="AC123" s="34"/>
      <c r="AD123" s="34"/>
      <c r="AE123" s="34"/>
      <c r="AT123" s="17" t="s">
        <v>74</v>
      </c>
      <c r="AU123" s="17" t="s">
        <v>123</v>
      </c>
      <c r="BK123" s="174">
        <f>BK124</f>
        <v>0</v>
      </c>
    </row>
    <row r="124" spans="1:65" s="12" customFormat="1" ht="25.85" customHeight="1">
      <c r="B124" s="175"/>
      <c r="C124" s="176"/>
      <c r="D124" s="177" t="s">
        <v>74</v>
      </c>
      <c r="E124" s="178" t="s">
        <v>111</v>
      </c>
      <c r="F124" s="178" t="s">
        <v>112</v>
      </c>
      <c r="G124" s="176"/>
      <c r="H124" s="176"/>
      <c r="I124" s="179"/>
      <c r="J124" s="180">
        <f>BK124</f>
        <v>0</v>
      </c>
      <c r="K124" s="176"/>
      <c r="L124" s="181"/>
      <c r="M124" s="182"/>
      <c r="N124" s="183"/>
      <c r="O124" s="183"/>
      <c r="P124" s="184">
        <f>P125+P140+P147+P191+P227+P236</f>
        <v>0</v>
      </c>
      <c r="Q124" s="183"/>
      <c r="R124" s="184">
        <f>R125+R140+R147+R191+R227+R236</f>
        <v>0</v>
      </c>
      <c r="S124" s="183"/>
      <c r="T124" s="185">
        <f>T125+T140+T147+T191+T227+T236</f>
        <v>0</v>
      </c>
      <c r="AR124" s="186" t="s">
        <v>205</v>
      </c>
      <c r="AT124" s="187" t="s">
        <v>74</v>
      </c>
      <c r="AU124" s="187" t="s">
        <v>75</v>
      </c>
      <c r="AY124" s="186" t="s">
        <v>167</v>
      </c>
      <c r="BK124" s="188">
        <f>BK125+BK140+BK147+BK191+BK227+BK236</f>
        <v>0</v>
      </c>
    </row>
    <row r="125" spans="1:65" s="12" customFormat="1" ht="22.85" customHeight="1">
      <c r="B125" s="175"/>
      <c r="C125" s="176"/>
      <c r="D125" s="177" t="s">
        <v>74</v>
      </c>
      <c r="E125" s="189" t="s">
        <v>2526</v>
      </c>
      <c r="F125" s="189" t="s">
        <v>2527</v>
      </c>
      <c r="G125" s="176"/>
      <c r="H125" s="176"/>
      <c r="I125" s="179"/>
      <c r="J125" s="190">
        <f>BK125</f>
        <v>0</v>
      </c>
      <c r="K125" s="176"/>
      <c r="L125" s="181"/>
      <c r="M125" s="182"/>
      <c r="N125" s="183"/>
      <c r="O125" s="183"/>
      <c r="P125" s="184">
        <f>SUM(P126:P139)</f>
        <v>0</v>
      </c>
      <c r="Q125" s="183"/>
      <c r="R125" s="184">
        <f>SUM(R126:R139)</f>
        <v>0</v>
      </c>
      <c r="S125" s="183"/>
      <c r="T125" s="185">
        <f>SUM(T126:T139)</f>
        <v>0</v>
      </c>
      <c r="AR125" s="186" t="s">
        <v>205</v>
      </c>
      <c r="AT125" s="187" t="s">
        <v>74</v>
      </c>
      <c r="AU125" s="187" t="s">
        <v>82</v>
      </c>
      <c r="AY125" s="186" t="s">
        <v>167</v>
      </c>
      <c r="BK125" s="188">
        <f>SUM(BK126:BK139)</f>
        <v>0</v>
      </c>
    </row>
    <row r="126" spans="1:65" s="2" customFormat="1" ht="24.3" customHeight="1">
      <c r="A126" s="34"/>
      <c r="B126" s="35"/>
      <c r="C126" s="191" t="s">
        <v>82</v>
      </c>
      <c r="D126" s="191" t="s">
        <v>170</v>
      </c>
      <c r="E126" s="192" t="s">
        <v>2528</v>
      </c>
      <c r="F126" s="193" t="s">
        <v>2529</v>
      </c>
      <c r="G126" s="194" t="s">
        <v>2530</v>
      </c>
      <c r="H126" s="195">
        <v>1</v>
      </c>
      <c r="I126" s="196"/>
      <c r="J126" s="197">
        <f>ROUND(I126*H126,2)</f>
        <v>0</v>
      </c>
      <c r="K126" s="193" t="s">
        <v>174</v>
      </c>
      <c r="L126" s="39"/>
      <c r="M126" s="198" t="s">
        <v>1</v>
      </c>
      <c r="N126" s="199" t="s">
        <v>40</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2531</v>
      </c>
      <c r="AT126" s="202" t="s">
        <v>170</v>
      </c>
      <c r="AU126" s="202" t="s">
        <v>84</v>
      </c>
      <c r="AY126" s="17" t="s">
        <v>167</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2531</v>
      </c>
      <c r="BM126" s="202" t="s">
        <v>2532</v>
      </c>
    </row>
    <row r="127" spans="1:65" s="2" customFormat="1">
      <c r="A127" s="34"/>
      <c r="B127" s="35"/>
      <c r="C127" s="36"/>
      <c r="D127" s="204" t="s">
        <v>177</v>
      </c>
      <c r="E127" s="36"/>
      <c r="F127" s="205" t="s">
        <v>2533</v>
      </c>
      <c r="G127" s="36"/>
      <c r="H127" s="36"/>
      <c r="I127" s="206"/>
      <c r="J127" s="36"/>
      <c r="K127" s="36"/>
      <c r="L127" s="39"/>
      <c r="M127" s="207"/>
      <c r="N127" s="208"/>
      <c r="O127" s="71"/>
      <c r="P127" s="71"/>
      <c r="Q127" s="71"/>
      <c r="R127" s="71"/>
      <c r="S127" s="71"/>
      <c r="T127" s="72"/>
      <c r="U127" s="34"/>
      <c r="V127" s="34"/>
      <c r="W127" s="34"/>
      <c r="X127" s="34"/>
      <c r="Y127" s="34"/>
      <c r="Z127" s="34"/>
      <c r="AA127" s="34"/>
      <c r="AB127" s="34"/>
      <c r="AC127" s="34"/>
      <c r="AD127" s="34"/>
      <c r="AE127" s="34"/>
      <c r="AT127" s="17" t="s">
        <v>177</v>
      </c>
      <c r="AU127" s="17" t="s">
        <v>84</v>
      </c>
    </row>
    <row r="128" spans="1:65" s="13" customFormat="1" ht="21.3">
      <c r="B128" s="209"/>
      <c r="C128" s="210"/>
      <c r="D128" s="211" t="s">
        <v>179</v>
      </c>
      <c r="E128" s="212" t="s">
        <v>1</v>
      </c>
      <c r="F128" s="213" t="s">
        <v>2534</v>
      </c>
      <c r="G128" s="210"/>
      <c r="H128" s="212" t="s">
        <v>1</v>
      </c>
      <c r="I128" s="214"/>
      <c r="J128" s="210"/>
      <c r="K128" s="210"/>
      <c r="L128" s="215"/>
      <c r="M128" s="216"/>
      <c r="N128" s="217"/>
      <c r="O128" s="217"/>
      <c r="P128" s="217"/>
      <c r="Q128" s="217"/>
      <c r="R128" s="217"/>
      <c r="S128" s="217"/>
      <c r="T128" s="218"/>
      <c r="AT128" s="219" t="s">
        <v>179</v>
      </c>
      <c r="AU128" s="219" t="s">
        <v>84</v>
      </c>
      <c r="AV128" s="13" t="s">
        <v>82</v>
      </c>
      <c r="AW128" s="13" t="s">
        <v>31</v>
      </c>
      <c r="AX128" s="13" t="s">
        <v>75</v>
      </c>
      <c r="AY128" s="219" t="s">
        <v>167</v>
      </c>
    </row>
    <row r="129" spans="1:65" s="13" customFormat="1" ht="21.3">
      <c r="B129" s="209"/>
      <c r="C129" s="210"/>
      <c r="D129" s="211" t="s">
        <v>179</v>
      </c>
      <c r="E129" s="212" t="s">
        <v>1</v>
      </c>
      <c r="F129" s="213" t="s">
        <v>2535</v>
      </c>
      <c r="G129" s="210"/>
      <c r="H129" s="212" t="s">
        <v>1</v>
      </c>
      <c r="I129" s="214"/>
      <c r="J129" s="210"/>
      <c r="K129" s="210"/>
      <c r="L129" s="215"/>
      <c r="M129" s="216"/>
      <c r="N129" s="217"/>
      <c r="O129" s="217"/>
      <c r="P129" s="217"/>
      <c r="Q129" s="217"/>
      <c r="R129" s="217"/>
      <c r="S129" s="217"/>
      <c r="T129" s="218"/>
      <c r="AT129" s="219" t="s">
        <v>179</v>
      </c>
      <c r="AU129" s="219" t="s">
        <v>84</v>
      </c>
      <c r="AV129" s="13" t="s">
        <v>82</v>
      </c>
      <c r="AW129" s="13" t="s">
        <v>31</v>
      </c>
      <c r="AX129" s="13" t="s">
        <v>75</v>
      </c>
      <c r="AY129" s="219" t="s">
        <v>167</v>
      </c>
    </row>
    <row r="130" spans="1:65" s="14" customFormat="1">
      <c r="B130" s="220"/>
      <c r="C130" s="221"/>
      <c r="D130" s="211" t="s">
        <v>179</v>
      </c>
      <c r="E130" s="222" t="s">
        <v>1</v>
      </c>
      <c r="F130" s="223" t="s">
        <v>82</v>
      </c>
      <c r="G130" s="221"/>
      <c r="H130" s="224">
        <v>1</v>
      </c>
      <c r="I130" s="225"/>
      <c r="J130" s="221"/>
      <c r="K130" s="221"/>
      <c r="L130" s="226"/>
      <c r="M130" s="227"/>
      <c r="N130" s="228"/>
      <c r="O130" s="228"/>
      <c r="P130" s="228"/>
      <c r="Q130" s="228"/>
      <c r="R130" s="228"/>
      <c r="S130" s="228"/>
      <c r="T130" s="229"/>
      <c r="AT130" s="230" t="s">
        <v>179</v>
      </c>
      <c r="AU130" s="230" t="s">
        <v>84</v>
      </c>
      <c r="AV130" s="14" t="s">
        <v>84</v>
      </c>
      <c r="AW130" s="14" t="s">
        <v>31</v>
      </c>
      <c r="AX130" s="14" t="s">
        <v>82</v>
      </c>
      <c r="AY130" s="230" t="s">
        <v>167</v>
      </c>
    </row>
    <row r="131" spans="1:65" s="2" customFormat="1" ht="24.3" customHeight="1">
      <c r="A131" s="34"/>
      <c r="B131" s="35"/>
      <c r="C131" s="191" t="s">
        <v>84</v>
      </c>
      <c r="D131" s="191" t="s">
        <v>170</v>
      </c>
      <c r="E131" s="192" t="s">
        <v>2536</v>
      </c>
      <c r="F131" s="193" t="s">
        <v>2537</v>
      </c>
      <c r="G131" s="194" t="s">
        <v>2530</v>
      </c>
      <c r="H131" s="195">
        <v>1</v>
      </c>
      <c r="I131" s="196"/>
      <c r="J131" s="197">
        <f>ROUND(I131*H131,2)</f>
        <v>0</v>
      </c>
      <c r="K131" s="193" t="s">
        <v>1</v>
      </c>
      <c r="L131" s="39"/>
      <c r="M131" s="198" t="s">
        <v>1</v>
      </c>
      <c r="N131" s="199" t="s">
        <v>40</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2531</v>
      </c>
      <c r="AT131" s="202" t="s">
        <v>170</v>
      </c>
      <c r="AU131" s="202" t="s">
        <v>84</v>
      </c>
      <c r="AY131" s="17" t="s">
        <v>167</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2531</v>
      </c>
      <c r="BM131" s="202" t="s">
        <v>2538</v>
      </c>
    </row>
    <row r="132" spans="1:65" s="13" customFormat="1" ht="21.3">
      <c r="B132" s="209"/>
      <c r="C132" s="210"/>
      <c r="D132" s="211" t="s">
        <v>179</v>
      </c>
      <c r="E132" s="212" t="s">
        <v>1</v>
      </c>
      <c r="F132" s="213" t="s">
        <v>2539</v>
      </c>
      <c r="G132" s="210"/>
      <c r="H132" s="212" t="s">
        <v>1</v>
      </c>
      <c r="I132" s="214"/>
      <c r="J132" s="210"/>
      <c r="K132" s="210"/>
      <c r="L132" s="215"/>
      <c r="M132" s="216"/>
      <c r="N132" s="217"/>
      <c r="O132" s="217"/>
      <c r="P132" s="217"/>
      <c r="Q132" s="217"/>
      <c r="R132" s="217"/>
      <c r="S132" s="217"/>
      <c r="T132" s="218"/>
      <c r="AT132" s="219" t="s">
        <v>179</v>
      </c>
      <c r="AU132" s="219" t="s">
        <v>84</v>
      </c>
      <c r="AV132" s="13" t="s">
        <v>82</v>
      </c>
      <c r="AW132" s="13" t="s">
        <v>31</v>
      </c>
      <c r="AX132" s="13" t="s">
        <v>75</v>
      </c>
      <c r="AY132" s="219" t="s">
        <v>167</v>
      </c>
    </row>
    <row r="133" spans="1:65" s="13" customFormat="1">
      <c r="B133" s="209"/>
      <c r="C133" s="210"/>
      <c r="D133" s="211" t="s">
        <v>179</v>
      </c>
      <c r="E133" s="212" t="s">
        <v>1</v>
      </c>
      <c r="F133" s="213" t="s">
        <v>181</v>
      </c>
      <c r="G133" s="210"/>
      <c r="H133" s="212" t="s">
        <v>1</v>
      </c>
      <c r="I133" s="214"/>
      <c r="J133" s="210"/>
      <c r="K133" s="210"/>
      <c r="L133" s="215"/>
      <c r="M133" s="216"/>
      <c r="N133" s="217"/>
      <c r="O133" s="217"/>
      <c r="P133" s="217"/>
      <c r="Q133" s="217"/>
      <c r="R133" s="217"/>
      <c r="S133" s="217"/>
      <c r="T133" s="218"/>
      <c r="AT133" s="219" t="s">
        <v>179</v>
      </c>
      <c r="AU133" s="219" t="s">
        <v>84</v>
      </c>
      <c r="AV133" s="13" t="s">
        <v>82</v>
      </c>
      <c r="AW133" s="13" t="s">
        <v>31</v>
      </c>
      <c r="AX133" s="13" t="s">
        <v>75</v>
      </c>
      <c r="AY133" s="219" t="s">
        <v>167</v>
      </c>
    </row>
    <row r="134" spans="1:65" s="13" customFormat="1">
      <c r="B134" s="209"/>
      <c r="C134" s="210"/>
      <c r="D134" s="211" t="s">
        <v>179</v>
      </c>
      <c r="E134" s="212" t="s">
        <v>1</v>
      </c>
      <c r="F134" s="213" t="s">
        <v>2540</v>
      </c>
      <c r="G134" s="210"/>
      <c r="H134" s="212" t="s">
        <v>1</v>
      </c>
      <c r="I134" s="214"/>
      <c r="J134" s="210"/>
      <c r="K134" s="210"/>
      <c r="L134" s="215"/>
      <c r="M134" s="216"/>
      <c r="N134" s="217"/>
      <c r="O134" s="217"/>
      <c r="P134" s="217"/>
      <c r="Q134" s="217"/>
      <c r="R134" s="217"/>
      <c r="S134" s="217"/>
      <c r="T134" s="218"/>
      <c r="AT134" s="219" t="s">
        <v>179</v>
      </c>
      <c r="AU134" s="219" t="s">
        <v>84</v>
      </c>
      <c r="AV134" s="13" t="s">
        <v>82</v>
      </c>
      <c r="AW134" s="13" t="s">
        <v>31</v>
      </c>
      <c r="AX134" s="13" t="s">
        <v>75</v>
      </c>
      <c r="AY134" s="219" t="s">
        <v>167</v>
      </c>
    </row>
    <row r="135" spans="1:65" s="13" customFormat="1">
      <c r="B135" s="209"/>
      <c r="C135" s="210"/>
      <c r="D135" s="211" t="s">
        <v>179</v>
      </c>
      <c r="E135" s="212" t="s">
        <v>1</v>
      </c>
      <c r="F135" s="213" t="s">
        <v>2541</v>
      </c>
      <c r="G135" s="210"/>
      <c r="H135" s="212" t="s">
        <v>1</v>
      </c>
      <c r="I135" s="214"/>
      <c r="J135" s="210"/>
      <c r="K135" s="210"/>
      <c r="L135" s="215"/>
      <c r="M135" s="216"/>
      <c r="N135" s="217"/>
      <c r="O135" s="217"/>
      <c r="P135" s="217"/>
      <c r="Q135" s="217"/>
      <c r="R135" s="217"/>
      <c r="S135" s="217"/>
      <c r="T135" s="218"/>
      <c r="AT135" s="219" t="s">
        <v>179</v>
      </c>
      <c r="AU135" s="219" t="s">
        <v>84</v>
      </c>
      <c r="AV135" s="13" t="s">
        <v>82</v>
      </c>
      <c r="AW135" s="13" t="s">
        <v>31</v>
      </c>
      <c r="AX135" s="13" t="s">
        <v>75</v>
      </c>
      <c r="AY135" s="219" t="s">
        <v>167</v>
      </c>
    </row>
    <row r="136" spans="1:65" s="13" customFormat="1">
      <c r="B136" s="209"/>
      <c r="C136" s="210"/>
      <c r="D136" s="211" t="s">
        <v>179</v>
      </c>
      <c r="E136" s="212" t="s">
        <v>1</v>
      </c>
      <c r="F136" s="213" t="s">
        <v>2542</v>
      </c>
      <c r="G136" s="210"/>
      <c r="H136" s="212" t="s">
        <v>1</v>
      </c>
      <c r="I136" s="214"/>
      <c r="J136" s="210"/>
      <c r="K136" s="210"/>
      <c r="L136" s="215"/>
      <c r="M136" s="216"/>
      <c r="N136" s="217"/>
      <c r="O136" s="217"/>
      <c r="P136" s="217"/>
      <c r="Q136" s="217"/>
      <c r="R136" s="217"/>
      <c r="S136" s="217"/>
      <c r="T136" s="218"/>
      <c r="AT136" s="219" t="s">
        <v>179</v>
      </c>
      <c r="AU136" s="219" t="s">
        <v>84</v>
      </c>
      <c r="AV136" s="13" t="s">
        <v>82</v>
      </c>
      <c r="AW136" s="13" t="s">
        <v>31</v>
      </c>
      <c r="AX136" s="13" t="s">
        <v>75</v>
      </c>
      <c r="AY136" s="219" t="s">
        <v>167</v>
      </c>
    </row>
    <row r="137" spans="1:65" s="13" customFormat="1">
      <c r="B137" s="209"/>
      <c r="C137" s="210"/>
      <c r="D137" s="211" t="s">
        <v>179</v>
      </c>
      <c r="E137" s="212" t="s">
        <v>1</v>
      </c>
      <c r="F137" s="213" t="s">
        <v>2543</v>
      </c>
      <c r="G137" s="210"/>
      <c r="H137" s="212" t="s">
        <v>1</v>
      </c>
      <c r="I137" s="214"/>
      <c r="J137" s="210"/>
      <c r="K137" s="210"/>
      <c r="L137" s="215"/>
      <c r="M137" s="216"/>
      <c r="N137" s="217"/>
      <c r="O137" s="217"/>
      <c r="P137" s="217"/>
      <c r="Q137" s="217"/>
      <c r="R137" s="217"/>
      <c r="S137" s="217"/>
      <c r="T137" s="218"/>
      <c r="AT137" s="219" t="s">
        <v>179</v>
      </c>
      <c r="AU137" s="219" t="s">
        <v>84</v>
      </c>
      <c r="AV137" s="13" t="s">
        <v>82</v>
      </c>
      <c r="AW137" s="13" t="s">
        <v>31</v>
      </c>
      <c r="AX137" s="13" t="s">
        <v>75</v>
      </c>
      <c r="AY137" s="219" t="s">
        <v>167</v>
      </c>
    </row>
    <row r="138" spans="1:65" s="13" customFormat="1">
      <c r="B138" s="209"/>
      <c r="C138" s="210"/>
      <c r="D138" s="211" t="s">
        <v>179</v>
      </c>
      <c r="E138" s="212" t="s">
        <v>1</v>
      </c>
      <c r="F138" s="213" t="s">
        <v>2544</v>
      </c>
      <c r="G138" s="210"/>
      <c r="H138" s="212" t="s">
        <v>1</v>
      </c>
      <c r="I138" s="214"/>
      <c r="J138" s="210"/>
      <c r="K138" s="210"/>
      <c r="L138" s="215"/>
      <c r="M138" s="216"/>
      <c r="N138" s="217"/>
      <c r="O138" s="217"/>
      <c r="P138" s="217"/>
      <c r="Q138" s="217"/>
      <c r="R138" s="217"/>
      <c r="S138" s="217"/>
      <c r="T138" s="218"/>
      <c r="AT138" s="219" t="s">
        <v>179</v>
      </c>
      <c r="AU138" s="219" t="s">
        <v>84</v>
      </c>
      <c r="AV138" s="13" t="s">
        <v>82</v>
      </c>
      <c r="AW138" s="13" t="s">
        <v>31</v>
      </c>
      <c r="AX138" s="13" t="s">
        <v>75</v>
      </c>
      <c r="AY138" s="219" t="s">
        <v>167</v>
      </c>
    </row>
    <row r="139" spans="1:65" s="14" customFormat="1">
      <c r="B139" s="220"/>
      <c r="C139" s="221"/>
      <c r="D139" s="211" t="s">
        <v>179</v>
      </c>
      <c r="E139" s="222" t="s">
        <v>1</v>
      </c>
      <c r="F139" s="223" t="s">
        <v>82</v>
      </c>
      <c r="G139" s="221"/>
      <c r="H139" s="224">
        <v>1</v>
      </c>
      <c r="I139" s="225"/>
      <c r="J139" s="221"/>
      <c r="K139" s="221"/>
      <c r="L139" s="226"/>
      <c r="M139" s="227"/>
      <c r="N139" s="228"/>
      <c r="O139" s="228"/>
      <c r="P139" s="228"/>
      <c r="Q139" s="228"/>
      <c r="R139" s="228"/>
      <c r="S139" s="228"/>
      <c r="T139" s="229"/>
      <c r="AT139" s="230" t="s">
        <v>179</v>
      </c>
      <c r="AU139" s="230" t="s">
        <v>84</v>
      </c>
      <c r="AV139" s="14" t="s">
        <v>84</v>
      </c>
      <c r="AW139" s="14" t="s">
        <v>31</v>
      </c>
      <c r="AX139" s="14" t="s">
        <v>82</v>
      </c>
      <c r="AY139" s="230" t="s">
        <v>167</v>
      </c>
    </row>
    <row r="140" spans="1:65" s="12" customFormat="1" ht="22.85" customHeight="1">
      <c r="B140" s="175"/>
      <c r="C140" s="176"/>
      <c r="D140" s="177" t="s">
        <v>74</v>
      </c>
      <c r="E140" s="189" t="s">
        <v>2545</v>
      </c>
      <c r="F140" s="189" t="s">
        <v>2546</v>
      </c>
      <c r="G140" s="176"/>
      <c r="H140" s="176"/>
      <c r="I140" s="179"/>
      <c r="J140" s="190">
        <f>BK140</f>
        <v>0</v>
      </c>
      <c r="K140" s="176"/>
      <c r="L140" s="181"/>
      <c r="M140" s="182"/>
      <c r="N140" s="183"/>
      <c r="O140" s="183"/>
      <c r="P140" s="184">
        <f>SUM(P141:P146)</f>
        <v>0</v>
      </c>
      <c r="Q140" s="183"/>
      <c r="R140" s="184">
        <f>SUM(R141:R146)</f>
        <v>0</v>
      </c>
      <c r="S140" s="183"/>
      <c r="T140" s="185">
        <f>SUM(T141:T146)</f>
        <v>0</v>
      </c>
      <c r="AR140" s="186" t="s">
        <v>205</v>
      </c>
      <c r="AT140" s="187" t="s">
        <v>74</v>
      </c>
      <c r="AU140" s="187" t="s">
        <v>82</v>
      </c>
      <c r="AY140" s="186" t="s">
        <v>167</v>
      </c>
      <c r="BK140" s="188">
        <f>SUM(BK141:BK146)</f>
        <v>0</v>
      </c>
    </row>
    <row r="141" spans="1:65" s="2" customFormat="1" ht="24.3" customHeight="1">
      <c r="A141" s="34"/>
      <c r="B141" s="35"/>
      <c r="C141" s="191" t="s">
        <v>168</v>
      </c>
      <c r="D141" s="191" t="s">
        <v>170</v>
      </c>
      <c r="E141" s="192" t="s">
        <v>2547</v>
      </c>
      <c r="F141" s="193" t="s">
        <v>2548</v>
      </c>
      <c r="G141" s="194" t="s">
        <v>2530</v>
      </c>
      <c r="H141" s="195">
        <v>1</v>
      </c>
      <c r="I141" s="196"/>
      <c r="J141" s="197">
        <f>ROUND(I141*H141,2)</f>
        <v>0</v>
      </c>
      <c r="K141" s="193" t="s">
        <v>1</v>
      </c>
      <c r="L141" s="39"/>
      <c r="M141" s="198" t="s">
        <v>1</v>
      </c>
      <c r="N141" s="199" t="s">
        <v>40</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2531</v>
      </c>
      <c r="AT141" s="202" t="s">
        <v>170</v>
      </c>
      <c r="AU141" s="202" t="s">
        <v>84</v>
      </c>
      <c r="AY141" s="17" t="s">
        <v>167</v>
      </c>
      <c r="BE141" s="203">
        <f>IF(N141="základní",J141,0)</f>
        <v>0</v>
      </c>
      <c r="BF141" s="203">
        <f>IF(N141="snížená",J141,0)</f>
        <v>0</v>
      </c>
      <c r="BG141" s="203">
        <f>IF(N141="zákl. přenesená",J141,0)</f>
        <v>0</v>
      </c>
      <c r="BH141" s="203">
        <f>IF(N141="sníž. přenesená",J141,0)</f>
        <v>0</v>
      </c>
      <c r="BI141" s="203">
        <f>IF(N141="nulová",J141,0)</f>
        <v>0</v>
      </c>
      <c r="BJ141" s="17" t="s">
        <v>82</v>
      </c>
      <c r="BK141" s="203">
        <f>ROUND(I141*H141,2)</f>
        <v>0</v>
      </c>
      <c r="BL141" s="17" t="s">
        <v>2531</v>
      </c>
      <c r="BM141" s="202" t="s">
        <v>2549</v>
      </c>
    </row>
    <row r="142" spans="1:65" s="13" customFormat="1" ht="21.3">
      <c r="B142" s="209"/>
      <c r="C142" s="210"/>
      <c r="D142" s="211" t="s">
        <v>179</v>
      </c>
      <c r="E142" s="212" t="s">
        <v>1</v>
      </c>
      <c r="F142" s="213" t="s">
        <v>2550</v>
      </c>
      <c r="G142" s="210"/>
      <c r="H142" s="212" t="s">
        <v>1</v>
      </c>
      <c r="I142" s="214"/>
      <c r="J142" s="210"/>
      <c r="K142" s="210"/>
      <c r="L142" s="215"/>
      <c r="M142" s="216"/>
      <c r="N142" s="217"/>
      <c r="O142" s="217"/>
      <c r="P142" s="217"/>
      <c r="Q142" s="217"/>
      <c r="R142" s="217"/>
      <c r="S142" s="217"/>
      <c r="T142" s="218"/>
      <c r="AT142" s="219" t="s">
        <v>179</v>
      </c>
      <c r="AU142" s="219" t="s">
        <v>84</v>
      </c>
      <c r="AV142" s="13" t="s">
        <v>82</v>
      </c>
      <c r="AW142" s="13" t="s">
        <v>31</v>
      </c>
      <c r="AX142" s="13" t="s">
        <v>75</v>
      </c>
      <c r="AY142" s="219" t="s">
        <v>167</v>
      </c>
    </row>
    <row r="143" spans="1:65" s="13" customFormat="1">
      <c r="B143" s="209"/>
      <c r="C143" s="210"/>
      <c r="D143" s="211" t="s">
        <v>179</v>
      </c>
      <c r="E143" s="212" t="s">
        <v>1</v>
      </c>
      <c r="F143" s="213" t="s">
        <v>181</v>
      </c>
      <c r="G143" s="210"/>
      <c r="H143" s="212" t="s">
        <v>1</v>
      </c>
      <c r="I143" s="214"/>
      <c r="J143" s="210"/>
      <c r="K143" s="210"/>
      <c r="L143" s="215"/>
      <c r="M143" s="216"/>
      <c r="N143" s="217"/>
      <c r="O143" s="217"/>
      <c r="P143" s="217"/>
      <c r="Q143" s="217"/>
      <c r="R143" s="217"/>
      <c r="S143" s="217"/>
      <c r="T143" s="218"/>
      <c r="AT143" s="219" t="s">
        <v>179</v>
      </c>
      <c r="AU143" s="219" t="s">
        <v>84</v>
      </c>
      <c r="AV143" s="13" t="s">
        <v>82</v>
      </c>
      <c r="AW143" s="13" t="s">
        <v>31</v>
      </c>
      <c r="AX143" s="13" t="s">
        <v>75</v>
      </c>
      <c r="AY143" s="219" t="s">
        <v>167</v>
      </c>
    </row>
    <row r="144" spans="1:65" s="13" customFormat="1" ht="21.3">
      <c r="B144" s="209"/>
      <c r="C144" s="210"/>
      <c r="D144" s="211" t="s">
        <v>179</v>
      </c>
      <c r="E144" s="212" t="s">
        <v>1</v>
      </c>
      <c r="F144" s="213" t="s">
        <v>2551</v>
      </c>
      <c r="G144" s="210"/>
      <c r="H144" s="212" t="s">
        <v>1</v>
      </c>
      <c r="I144" s="214"/>
      <c r="J144" s="210"/>
      <c r="K144" s="210"/>
      <c r="L144" s="215"/>
      <c r="M144" s="216"/>
      <c r="N144" s="217"/>
      <c r="O144" s="217"/>
      <c r="P144" s="217"/>
      <c r="Q144" s="217"/>
      <c r="R144" s="217"/>
      <c r="S144" s="217"/>
      <c r="T144" s="218"/>
      <c r="AT144" s="219" t="s">
        <v>179</v>
      </c>
      <c r="AU144" s="219" t="s">
        <v>84</v>
      </c>
      <c r="AV144" s="13" t="s">
        <v>82</v>
      </c>
      <c r="AW144" s="13" t="s">
        <v>31</v>
      </c>
      <c r="AX144" s="13" t="s">
        <v>75</v>
      </c>
      <c r="AY144" s="219" t="s">
        <v>167</v>
      </c>
    </row>
    <row r="145" spans="1:65" s="13" customFormat="1" ht="21.3">
      <c r="B145" s="209"/>
      <c r="C145" s="210"/>
      <c r="D145" s="211" t="s">
        <v>179</v>
      </c>
      <c r="E145" s="212" t="s">
        <v>1</v>
      </c>
      <c r="F145" s="213" t="s">
        <v>2552</v>
      </c>
      <c r="G145" s="210"/>
      <c r="H145" s="212" t="s">
        <v>1</v>
      </c>
      <c r="I145" s="214"/>
      <c r="J145" s="210"/>
      <c r="K145" s="210"/>
      <c r="L145" s="215"/>
      <c r="M145" s="216"/>
      <c r="N145" s="217"/>
      <c r="O145" s="217"/>
      <c r="P145" s="217"/>
      <c r="Q145" s="217"/>
      <c r="R145" s="217"/>
      <c r="S145" s="217"/>
      <c r="T145" s="218"/>
      <c r="AT145" s="219" t="s">
        <v>179</v>
      </c>
      <c r="AU145" s="219" t="s">
        <v>84</v>
      </c>
      <c r="AV145" s="13" t="s">
        <v>82</v>
      </c>
      <c r="AW145" s="13" t="s">
        <v>31</v>
      </c>
      <c r="AX145" s="13" t="s">
        <v>75</v>
      </c>
      <c r="AY145" s="219" t="s">
        <v>167</v>
      </c>
    </row>
    <row r="146" spans="1:65" s="14" customFormat="1">
      <c r="B146" s="220"/>
      <c r="C146" s="221"/>
      <c r="D146" s="211" t="s">
        <v>179</v>
      </c>
      <c r="E146" s="222" t="s">
        <v>1</v>
      </c>
      <c r="F146" s="223" t="s">
        <v>82</v>
      </c>
      <c r="G146" s="221"/>
      <c r="H146" s="224">
        <v>1</v>
      </c>
      <c r="I146" s="225"/>
      <c r="J146" s="221"/>
      <c r="K146" s="221"/>
      <c r="L146" s="226"/>
      <c r="M146" s="227"/>
      <c r="N146" s="228"/>
      <c r="O146" s="228"/>
      <c r="P146" s="228"/>
      <c r="Q146" s="228"/>
      <c r="R146" s="228"/>
      <c r="S146" s="228"/>
      <c r="T146" s="229"/>
      <c r="AT146" s="230" t="s">
        <v>179</v>
      </c>
      <c r="AU146" s="230" t="s">
        <v>84</v>
      </c>
      <c r="AV146" s="14" t="s">
        <v>84</v>
      </c>
      <c r="AW146" s="14" t="s">
        <v>31</v>
      </c>
      <c r="AX146" s="14" t="s">
        <v>82</v>
      </c>
      <c r="AY146" s="230" t="s">
        <v>167</v>
      </c>
    </row>
    <row r="147" spans="1:65" s="12" customFormat="1" ht="22.85" customHeight="1">
      <c r="B147" s="175"/>
      <c r="C147" s="176"/>
      <c r="D147" s="177" t="s">
        <v>74</v>
      </c>
      <c r="E147" s="189" t="s">
        <v>2553</v>
      </c>
      <c r="F147" s="189" t="s">
        <v>2554</v>
      </c>
      <c r="G147" s="176"/>
      <c r="H147" s="176"/>
      <c r="I147" s="179"/>
      <c r="J147" s="190">
        <f>BK147</f>
        <v>0</v>
      </c>
      <c r="K147" s="176"/>
      <c r="L147" s="181"/>
      <c r="M147" s="182"/>
      <c r="N147" s="183"/>
      <c r="O147" s="183"/>
      <c r="P147" s="184">
        <f>SUM(P148:P190)</f>
        <v>0</v>
      </c>
      <c r="Q147" s="183"/>
      <c r="R147" s="184">
        <f>SUM(R148:R190)</f>
        <v>0</v>
      </c>
      <c r="S147" s="183"/>
      <c r="T147" s="185">
        <f>SUM(T148:T190)</f>
        <v>0</v>
      </c>
      <c r="AR147" s="186" t="s">
        <v>205</v>
      </c>
      <c r="AT147" s="187" t="s">
        <v>74</v>
      </c>
      <c r="AU147" s="187" t="s">
        <v>82</v>
      </c>
      <c r="AY147" s="186" t="s">
        <v>167</v>
      </c>
      <c r="BK147" s="188">
        <f>SUM(BK148:BK190)</f>
        <v>0</v>
      </c>
    </row>
    <row r="148" spans="1:65" s="2" customFormat="1" ht="24.3" customHeight="1">
      <c r="A148" s="34"/>
      <c r="B148" s="35"/>
      <c r="C148" s="191" t="s">
        <v>175</v>
      </c>
      <c r="D148" s="191" t="s">
        <v>170</v>
      </c>
      <c r="E148" s="192" t="s">
        <v>2555</v>
      </c>
      <c r="F148" s="193" t="s">
        <v>2554</v>
      </c>
      <c r="G148" s="194" t="s">
        <v>2530</v>
      </c>
      <c r="H148" s="195">
        <v>1</v>
      </c>
      <c r="I148" s="196"/>
      <c r="J148" s="197">
        <f>ROUND(I148*H148,2)</f>
        <v>0</v>
      </c>
      <c r="K148" s="193" t="s">
        <v>174</v>
      </c>
      <c r="L148" s="39"/>
      <c r="M148" s="198" t="s">
        <v>1</v>
      </c>
      <c r="N148" s="199" t="s">
        <v>40</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175</v>
      </c>
      <c r="AT148" s="202" t="s">
        <v>170</v>
      </c>
      <c r="AU148" s="202" t="s">
        <v>84</v>
      </c>
      <c r="AY148" s="17" t="s">
        <v>167</v>
      </c>
      <c r="BE148" s="203">
        <f>IF(N148="základní",J148,0)</f>
        <v>0</v>
      </c>
      <c r="BF148" s="203">
        <f>IF(N148="snížená",J148,0)</f>
        <v>0</v>
      </c>
      <c r="BG148" s="203">
        <f>IF(N148="zákl. přenesená",J148,0)</f>
        <v>0</v>
      </c>
      <c r="BH148" s="203">
        <f>IF(N148="sníž. přenesená",J148,0)</f>
        <v>0</v>
      </c>
      <c r="BI148" s="203">
        <f>IF(N148="nulová",J148,0)</f>
        <v>0</v>
      </c>
      <c r="BJ148" s="17" t="s">
        <v>82</v>
      </c>
      <c r="BK148" s="203">
        <f>ROUND(I148*H148,2)</f>
        <v>0</v>
      </c>
      <c r="BL148" s="17" t="s">
        <v>175</v>
      </c>
      <c r="BM148" s="202" t="s">
        <v>2556</v>
      </c>
    </row>
    <row r="149" spans="1:65" s="2" customFormat="1">
      <c r="A149" s="34"/>
      <c r="B149" s="35"/>
      <c r="C149" s="36"/>
      <c r="D149" s="204" t="s">
        <v>177</v>
      </c>
      <c r="E149" s="36"/>
      <c r="F149" s="205" t="s">
        <v>2557</v>
      </c>
      <c r="G149" s="36"/>
      <c r="H149" s="36"/>
      <c r="I149" s="206"/>
      <c r="J149" s="36"/>
      <c r="K149" s="36"/>
      <c r="L149" s="39"/>
      <c r="M149" s="207"/>
      <c r="N149" s="208"/>
      <c r="O149" s="71"/>
      <c r="P149" s="71"/>
      <c r="Q149" s="71"/>
      <c r="R149" s="71"/>
      <c r="S149" s="71"/>
      <c r="T149" s="72"/>
      <c r="U149" s="34"/>
      <c r="V149" s="34"/>
      <c r="W149" s="34"/>
      <c r="X149" s="34"/>
      <c r="Y149" s="34"/>
      <c r="Z149" s="34"/>
      <c r="AA149" s="34"/>
      <c r="AB149" s="34"/>
      <c r="AC149" s="34"/>
      <c r="AD149" s="34"/>
      <c r="AE149" s="34"/>
      <c r="AT149" s="17" t="s">
        <v>177</v>
      </c>
      <c r="AU149" s="17" t="s">
        <v>84</v>
      </c>
    </row>
    <row r="150" spans="1:65" s="13" customFormat="1" ht="21.3">
      <c r="B150" s="209"/>
      <c r="C150" s="210"/>
      <c r="D150" s="211" t="s">
        <v>179</v>
      </c>
      <c r="E150" s="212" t="s">
        <v>1</v>
      </c>
      <c r="F150" s="213" t="s">
        <v>2558</v>
      </c>
      <c r="G150" s="210"/>
      <c r="H150" s="212" t="s">
        <v>1</v>
      </c>
      <c r="I150" s="214"/>
      <c r="J150" s="210"/>
      <c r="K150" s="210"/>
      <c r="L150" s="215"/>
      <c r="M150" s="216"/>
      <c r="N150" s="217"/>
      <c r="O150" s="217"/>
      <c r="P150" s="217"/>
      <c r="Q150" s="217"/>
      <c r="R150" s="217"/>
      <c r="S150" s="217"/>
      <c r="T150" s="218"/>
      <c r="AT150" s="219" t="s">
        <v>179</v>
      </c>
      <c r="AU150" s="219" t="s">
        <v>84</v>
      </c>
      <c r="AV150" s="13" t="s">
        <v>82</v>
      </c>
      <c r="AW150" s="13" t="s">
        <v>31</v>
      </c>
      <c r="AX150" s="13" t="s">
        <v>75</v>
      </c>
      <c r="AY150" s="219" t="s">
        <v>167</v>
      </c>
    </row>
    <row r="151" spans="1:65" s="13" customFormat="1">
      <c r="B151" s="209"/>
      <c r="C151" s="210"/>
      <c r="D151" s="211" t="s">
        <v>179</v>
      </c>
      <c r="E151" s="212" t="s">
        <v>1</v>
      </c>
      <c r="F151" s="213" t="s">
        <v>181</v>
      </c>
      <c r="G151" s="210"/>
      <c r="H151" s="212" t="s">
        <v>1</v>
      </c>
      <c r="I151" s="214"/>
      <c r="J151" s="210"/>
      <c r="K151" s="210"/>
      <c r="L151" s="215"/>
      <c r="M151" s="216"/>
      <c r="N151" s="217"/>
      <c r="O151" s="217"/>
      <c r="P151" s="217"/>
      <c r="Q151" s="217"/>
      <c r="R151" s="217"/>
      <c r="S151" s="217"/>
      <c r="T151" s="218"/>
      <c r="AT151" s="219" t="s">
        <v>179</v>
      </c>
      <c r="AU151" s="219" t="s">
        <v>84</v>
      </c>
      <c r="AV151" s="13" t="s">
        <v>82</v>
      </c>
      <c r="AW151" s="13" t="s">
        <v>31</v>
      </c>
      <c r="AX151" s="13" t="s">
        <v>75</v>
      </c>
      <c r="AY151" s="219" t="s">
        <v>167</v>
      </c>
    </row>
    <row r="152" spans="1:65" s="13" customFormat="1" ht="21.3">
      <c r="B152" s="209"/>
      <c r="C152" s="210"/>
      <c r="D152" s="211" t="s">
        <v>179</v>
      </c>
      <c r="E152" s="212" t="s">
        <v>1</v>
      </c>
      <c r="F152" s="213" t="s">
        <v>2559</v>
      </c>
      <c r="G152" s="210"/>
      <c r="H152" s="212" t="s">
        <v>1</v>
      </c>
      <c r="I152" s="214"/>
      <c r="J152" s="210"/>
      <c r="K152" s="210"/>
      <c r="L152" s="215"/>
      <c r="M152" s="216"/>
      <c r="N152" s="217"/>
      <c r="O152" s="217"/>
      <c r="P152" s="217"/>
      <c r="Q152" s="217"/>
      <c r="R152" s="217"/>
      <c r="S152" s="217"/>
      <c r="T152" s="218"/>
      <c r="AT152" s="219" t="s">
        <v>179</v>
      </c>
      <c r="AU152" s="219" t="s">
        <v>84</v>
      </c>
      <c r="AV152" s="13" t="s">
        <v>82</v>
      </c>
      <c r="AW152" s="13" t="s">
        <v>31</v>
      </c>
      <c r="AX152" s="13" t="s">
        <v>75</v>
      </c>
      <c r="AY152" s="219" t="s">
        <v>167</v>
      </c>
    </row>
    <row r="153" spans="1:65" s="13" customFormat="1" ht="21.3">
      <c r="B153" s="209"/>
      <c r="C153" s="210"/>
      <c r="D153" s="211" t="s">
        <v>179</v>
      </c>
      <c r="E153" s="212" t="s">
        <v>1</v>
      </c>
      <c r="F153" s="213" t="s">
        <v>2560</v>
      </c>
      <c r="G153" s="210"/>
      <c r="H153" s="212" t="s">
        <v>1</v>
      </c>
      <c r="I153" s="214"/>
      <c r="J153" s="210"/>
      <c r="K153" s="210"/>
      <c r="L153" s="215"/>
      <c r="M153" s="216"/>
      <c r="N153" s="217"/>
      <c r="O153" s="217"/>
      <c r="P153" s="217"/>
      <c r="Q153" s="217"/>
      <c r="R153" s="217"/>
      <c r="S153" s="217"/>
      <c r="T153" s="218"/>
      <c r="AT153" s="219" t="s">
        <v>179</v>
      </c>
      <c r="AU153" s="219" t="s">
        <v>84</v>
      </c>
      <c r="AV153" s="13" t="s">
        <v>82</v>
      </c>
      <c r="AW153" s="13" t="s">
        <v>31</v>
      </c>
      <c r="AX153" s="13" t="s">
        <v>75</v>
      </c>
      <c r="AY153" s="219" t="s">
        <v>167</v>
      </c>
    </row>
    <row r="154" spans="1:65" s="13" customFormat="1" ht="21.3">
      <c r="B154" s="209"/>
      <c r="C154" s="210"/>
      <c r="D154" s="211" t="s">
        <v>179</v>
      </c>
      <c r="E154" s="212" t="s">
        <v>1</v>
      </c>
      <c r="F154" s="213" t="s">
        <v>2561</v>
      </c>
      <c r="G154" s="210"/>
      <c r="H154" s="212" t="s">
        <v>1</v>
      </c>
      <c r="I154" s="214"/>
      <c r="J154" s="210"/>
      <c r="K154" s="210"/>
      <c r="L154" s="215"/>
      <c r="M154" s="216"/>
      <c r="N154" s="217"/>
      <c r="O154" s="217"/>
      <c r="P154" s="217"/>
      <c r="Q154" s="217"/>
      <c r="R154" s="217"/>
      <c r="S154" s="217"/>
      <c r="T154" s="218"/>
      <c r="AT154" s="219" t="s">
        <v>179</v>
      </c>
      <c r="AU154" s="219" t="s">
        <v>84</v>
      </c>
      <c r="AV154" s="13" t="s">
        <v>82</v>
      </c>
      <c r="AW154" s="13" t="s">
        <v>31</v>
      </c>
      <c r="AX154" s="13" t="s">
        <v>75</v>
      </c>
      <c r="AY154" s="219" t="s">
        <v>167</v>
      </c>
    </row>
    <row r="155" spans="1:65" s="13" customFormat="1">
      <c r="B155" s="209"/>
      <c r="C155" s="210"/>
      <c r="D155" s="211" t="s">
        <v>179</v>
      </c>
      <c r="E155" s="212" t="s">
        <v>1</v>
      </c>
      <c r="F155" s="213" t="s">
        <v>2562</v>
      </c>
      <c r="G155" s="210"/>
      <c r="H155" s="212" t="s">
        <v>1</v>
      </c>
      <c r="I155" s="214"/>
      <c r="J155" s="210"/>
      <c r="K155" s="210"/>
      <c r="L155" s="215"/>
      <c r="M155" s="216"/>
      <c r="N155" s="217"/>
      <c r="O155" s="217"/>
      <c r="P155" s="217"/>
      <c r="Q155" s="217"/>
      <c r="R155" s="217"/>
      <c r="S155" s="217"/>
      <c r="T155" s="218"/>
      <c r="AT155" s="219" t="s">
        <v>179</v>
      </c>
      <c r="AU155" s="219" t="s">
        <v>84</v>
      </c>
      <c r="AV155" s="13" t="s">
        <v>82</v>
      </c>
      <c r="AW155" s="13" t="s">
        <v>31</v>
      </c>
      <c r="AX155" s="13" t="s">
        <v>75</v>
      </c>
      <c r="AY155" s="219" t="s">
        <v>167</v>
      </c>
    </row>
    <row r="156" spans="1:65" s="13" customFormat="1">
      <c r="B156" s="209"/>
      <c r="C156" s="210"/>
      <c r="D156" s="211" t="s">
        <v>179</v>
      </c>
      <c r="E156" s="212" t="s">
        <v>1</v>
      </c>
      <c r="F156" s="213" t="s">
        <v>2563</v>
      </c>
      <c r="G156" s="210"/>
      <c r="H156" s="212" t="s">
        <v>1</v>
      </c>
      <c r="I156" s="214"/>
      <c r="J156" s="210"/>
      <c r="K156" s="210"/>
      <c r="L156" s="215"/>
      <c r="M156" s="216"/>
      <c r="N156" s="217"/>
      <c r="O156" s="217"/>
      <c r="P156" s="217"/>
      <c r="Q156" s="217"/>
      <c r="R156" s="217"/>
      <c r="S156" s="217"/>
      <c r="T156" s="218"/>
      <c r="AT156" s="219" t="s">
        <v>179</v>
      </c>
      <c r="AU156" s="219" t="s">
        <v>84</v>
      </c>
      <c r="AV156" s="13" t="s">
        <v>82</v>
      </c>
      <c r="AW156" s="13" t="s">
        <v>31</v>
      </c>
      <c r="AX156" s="13" t="s">
        <v>75</v>
      </c>
      <c r="AY156" s="219" t="s">
        <v>167</v>
      </c>
    </row>
    <row r="157" spans="1:65" s="13" customFormat="1">
      <c r="B157" s="209"/>
      <c r="C157" s="210"/>
      <c r="D157" s="211" t="s">
        <v>179</v>
      </c>
      <c r="E157" s="212" t="s">
        <v>1</v>
      </c>
      <c r="F157" s="213" t="s">
        <v>2564</v>
      </c>
      <c r="G157" s="210"/>
      <c r="H157" s="212" t="s">
        <v>1</v>
      </c>
      <c r="I157" s="214"/>
      <c r="J157" s="210"/>
      <c r="K157" s="210"/>
      <c r="L157" s="215"/>
      <c r="M157" s="216"/>
      <c r="N157" s="217"/>
      <c r="O157" s="217"/>
      <c r="P157" s="217"/>
      <c r="Q157" s="217"/>
      <c r="R157" s="217"/>
      <c r="S157" s="217"/>
      <c r="T157" s="218"/>
      <c r="AT157" s="219" t="s">
        <v>179</v>
      </c>
      <c r="AU157" s="219" t="s">
        <v>84</v>
      </c>
      <c r="AV157" s="13" t="s">
        <v>82</v>
      </c>
      <c r="AW157" s="13" t="s">
        <v>31</v>
      </c>
      <c r="AX157" s="13" t="s">
        <v>75</v>
      </c>
      <c r="AY157" s="219" t="s">
        <v>167</v>
      </c>
    </row>
    <row r="158" spans="1:65" s="13" customFormat="1">
      <c r="B158" s="209"/>
      <c r="C158" s="210"/>
      <c r="D158" s="211" t="s">
        <v>179</v>
      </c>
      <c r="E158" s="212" t="s">
        <v>1</v>
      </c>
      <c r="F158" s="213" t="s">
        <v>2565</v>
      </c>
      <c r="G158" s="210"/>
      <c r="H158" s="212" t="s">
        <v>1</v>
      </c>
      <c r="I158" s="214"/>
      <c r="J158" s="210"/>
      <c r="K158" s="210"/>
      <c r="L158" s="215"/>
      <c r="M158" s="216"/>
      <c r="N158" s="217"/>
      <c r="O158" s="217"/>
      <c r="P158" s="217"/>
      <c r="Q158" s="217"/>
      <c r="R158" s="217"/>
      <c r="S158" s="217"/>
      <c r="T158" s="218"/>
      <c r="AT158" s="219" t="s">
        <v>179</v>
      </c>
      <c r="AU158" s="219" t="s">
        <v>84</v>
      </c>
      <c r="AV158" s="13" t="s">
        <v>82</v>
      </c>
      <c r="AW158" s="13" t="s">
        <v>31</v>
      </c>
      <c r="AX158" s="13" t="s">
        <v>75</v>
      </c>
      <c r="AY158" s="219" t="s">
        <v>167</v>
      </c>
    </row>
    <row r="159" spans="1:65" s="13" customFormat="1">
      <c r="B159" s="209"/>
      <c r="C159" s="210"/>
      <c r="D159" s="211" t="s">
        <v>179</v>
      </c>
      <c r="E159" s="212" t="s">
        <v>1</v>
      </c>
      <c r="F159" s="213" t="s">
        <v>2566</v>
      </c>
      <c r="G159" s="210"/>
      <c r="H159" s="212" t="s">
        <v>1</v>
      </c>
      <c r="I159" s="214"/>
      <c r="J159" s="210"/>
      <c r="K159" s="210"/>
      <c r="L159" s="215"/>
      <c r="M159" s="216"/>
      <c r="N159" s="217"/>
      <c r="O159" s="217"/>
      <c r="P159" s="217"/>
      <c r="Q159" s="217"/>
      <c r="R159" s="217"/>
      <c r="S159" s="217"/>
      <c r="T159" s="218"/>
      <c r="AT159" s="219" t="s">
        <v>179</v>
      </c>
      <c r="AU159" s="219" t="s">
        <v>84</v>
      </c>
      <c r="AV159" s="13" t="s">
        <v>82</v>
      </c>
      <c r="AW159" s="13" t="s">
        <v>31</v>
      </c>
      <c r="AX159" s="13" t="s">
        <v>75</v>
      </c>
      <c r="AY159" s="219" t="s">
        <v>167</v>
      </c>
    </row>
    <row r="160" spans="1:65" s="13" customFormat="1">
      <c r="B160" s="209"/>
      <c r="C160" s="210"/>
      <c r="D160" s="211" t="s">
        <v>179</v>
      </c>
      <c r="E160" s="212" t="s">
        <v>1</v>
      </c>
      <c r="F160" s="213" t="s">
        <v>2567</v>
      </c>
      <c r="G160" s="210"/>
      <c r="H160" s="212" t="s">
        <v>1</v>
      </c>
      <c r="I160" s="214"/>
      <c r="J160" s="210"/>
      <c r="K160" s="210"/>
      <c r="L160" s="215"/>
      <c r="M160" s="216"/>
      <c r="N160" s="217"/>
      <c r="O160" s="217"/>
      <c r="P160" s="217"/>
      <c r="Q160" s="217"/>
      <c r="R160" s="217"/>
      <c r="S160" s="217"/>
      <c r="T160" s="218"/>
      <c r="AT160" s="219" t="s">
        <v>179</v>
      </c>
      <c r="AU160" s="219" t="s">
        <v>84</v>
      </c>
      <c r="AV160" s="13" t="s">
        <v>82</v>
      </c>
      <c r="AW160" s="13" t="s">
        <v>31</v>
      </c>
      <c r="AX160" s="13" t="s">
        <v>75</v>
      </c>
      <c r="AY160" s="219" t="s">
        <v>167</v>
      </c>
    </row>
    <row r="161" spans="1:65" s="13" customFormat="1" ht="21.3">
      <c r="B161" s="209"/>
      <c r="C161" s="210"/>
      <c r="D161" s="211" t="s">
        <v>179</v>
      </c>
      <c r="E161" s="212" t="s">
        <v>1</v>
      </c>
      <c r="F161" s="213" t="s">
        <v>2568</v>
      </c>
      <c r="G161" s="210"/>
      <c r="H161" s="212" t="s">
        <v>1</v>
      </c>
      <c r="I161" s="214"/>
      <c r="J161" s="210"/>
      <c r="K161" s="210"/>
      <c r="L161" s="215"/>
      <c r="M161" s="216"/>
      <c r="N161" s="217"/>
      <c r="O161" s="217"/>
      <c r="P161" s="217"/>
      <c r="Q161" s="217"/>
      <c r="R161" s="217"/>
      <c r="S161" s="217"/>
      <c r="T161" s="218"/>
      <c r="AT161" s="219" t="s">
        <v>179</v>
      </c>
      <c r="AU161" s="219" t="s">
        <v>84</v>
      </c>
      <c r="AV161" s="13" t="s">
        <v>82</v>
      </c>
      <c r="AW161" s="13" t="s">
        <v>31</v>
      </c>
      <c r="AX161" s="13" t="s">
        <v>75</v>
      </c>
      <c r="AY161" s="219" t="s">
        <v>167</v>
      </c>
    </row>
    <row r="162" spans="1:65" s="13" customFormat="1">
      <c r="B162" s="209"/>
      <c r="C162" s="210"/>
      <c r="D162" s="211" t="s">
        <v>179</v>
      </c>
      <c r="E162" s="212" t="s">
        <v>1</v>
      </c>
      <c r="F162" s="213" t="s">
        <v>2562</v>
      </c>
      <c r="G162" s="210"/>
      <c r="H162" s="212" t="s">
        <v>1</v>
      </c>
      <c r="I162" s="214"/>
      <c r="J162" s="210"/>
      <c r="K162" s="210"/>
      <c r="L162" s="215"/>
      <c r="M162" s="216"/>
      <c r="N162" s="217"/>
      <c r="O162" s="217"/>
      <c r="P162" s="217"/>
      <c r="Q162" s="217"/>
      <c r="R162" s="217"/>
      <c r="S162" s="217"/>
      <c r="T162" s="218"/>
      <c r="AT162" s="219" t="s">
        <v>179</v>
      </c>
      <c r="AU162" s="219" t="s">
        <v>84</v>
      </c>
      <c r="AV162" s="13" t="s">
        <v>82</v>
      </c>
      <c r="AW162" s="13" t="s">
        <v>31</v>
      </c>
      <c r="AX162" s="13" t="s">
        <v>75</v>
      </c>
      <c r="AY162" s="219" t="s">
        <v>167</v>
      </c>
    </row>
    <row r="163" spans="1:65" s="13" customFormat="1">
      <c r="B163" s="209"/>
      <c r="C163" s="210"/>
      <c r="D163" s="211" t="s">
        <v>179</v>
      </c>
      <c r="E163" s="212" t="s">
        <v>1</v>
      </c>
      <c r="F163" s="213" t="s">
        <v>2569</v>
      </c>
      <c r="G163" s="210"/>
      <c r="H163" s="212" t="s">
        <v>1</v>
      </c>
      <c r="I163" s="214"/>
      <c r="J163" s="210"/>
      <c r="K163" s="210"/>
      <c r="L163" s="215"/>
      <c r="M163" s="216"/>
      <c r="N163" s="217"/>
      <c r="O163" s="217"/>
      <c r="P163" s="217"/>
      <c r="Q163" s="217"/>
      <c r="R163" s="217"/>
      <c r="S163" s="217"/>
      <c r="T163" s="218"/>
      <c r="AT163" s="219" t="s">
        <v>179</v>
      </c>
      <c r="AU163" s="219" t="s">
        <v>84</v>
      </c>
      <c r="AV163" s="13" t="s">
        <v>82</v>
      </c>
      <c r="AW163" s="13" t="s">
        <v>31</v>
      </c>
      <c r="AX163" s="13" t="s">
        <v>75</v>
      </c>
      <c r="AY163" s="219" t="s">
        <v>167</v>
      </c>
    </row>
    <row r="164" spans="1:65" s="13" customFormat="1" ht="21.3">
      <c r="B164" s="209"/>
      <c r="C164" s="210"/>
      <c r="D164" s="211" t="s">
        <v>179</v>
      </c>
      <c r="E164" s="212" t="s">
        <v>1</v>
      </c>
      <c r="F164" s="213" t="s">
        <v>2570</v>
      </c>
      <c r="G164" s="210"/>
      <c r="H164" s="212" t="s">
        <v>1</v>
      </c>
      <c r="I164" s="214"/>
      <c r="J164" s="210"/>
      <c r="K164" s="210"/>
      <c r="L164" s="215"/>
      <c r="M164" s="216"/>
      <c r="N164" s="217"/>
      <c r="O164" s="217"/>
      <c r="P164" s="217"/>
      <c r="Q164" s="217"/>
      <c r="R164" s="217"/>
      <c r="S164" s="217"/>
      <c r="T164" s="218"/>
      <c r="AT164" s="219" t="s">
        <v>179</v>
      </c>
      <c r="AU164" s="219" t="s">
        <v>84</v>
      </c>
      <c r="AV164" s="13" t="s">
        <v>82</v>
      </c>
      <c r="AW164" s="13" t="s">
        <v>31</v>
      </c>
      <c r="AX164" s="13" t="s">
        <v>75</v>
      </c>
      <c r="AY164" s="219" t="s">
        <v>167</v>
      </c>
    </row>
    <row r="165" spans="1:65" s="13" customFormat="1">
      <c r="B165" s="209"/>
      <c r="C165" s="210"/>
      <c r="D165" s="211" t="s">
        <v>179</v>
      </c>
      <c r="E165" s="212" t="s">
        <v>1</v>
      </c>
      <c r="F165" s="213" t="s">
        <v>2571</v>
      </c>
      <c r="G165" s="210"/>
      <c r="H165" s="212" t="s">
        <v>1</v>
      </c>
      <c r="I165" s="214"/>
      <c r="J165" s="210"/>
      <c r="K165" s="210"/>
      <c r="L165" s="215"/>
      <c r="M165" s="216"/>
      <c r="N165" s="217"/>
      <c r="O165" s="217"/>
      <c r="P165" s="217"/>
      <c r="Q165" s="217"/>
      <c r="R165" s="217"/>
      <c r="S165" s="217"/>
      <c r="T165" s="218"/>
      <c r="AT165" s="219" t="s">
        <v>179</v>
      </c>
      <c r="AU165" s="219" t="s">
        <v>84</v>
      </c>
      <c r="AV165" s="13" t="s">
        <v>82</v>
      </c>
      <c r="AW165" s="13" t="s">
        <v>31</v>
      </c>
      <c r="AX165" s="13" t="s">
        <v>75</v>
      </c>
      <c r="AY165" s="219" t="s">
        <v>167</v>
      </c>
    </row>
    <row r="166" spans="1:65" s="13" customFormat="1">
      <c r="B166" s="209"/>
      <c r="C166" s="210"/>
      <c r="D166" s="211" t="s">
        <v>179</v>
      </c>
      <c r="E166" s="212" t="s">
        <v>1</v>
      </c>
      <c r="F166" s="213" t="s">
        <v>2572</v>
      </c>
      <c r="G166" s="210"/>
      <c r="H166" s="212" t="s">
        <v>1</v>
      </c>
      <c r="I166" s="214"/>
      <c r="J166" s="210"/>
      <c r="K166" s="210"/>
      <c r="L166" s="215"/>
      <c r="M166" s="216"/>
      <c r="N166" s="217"/>
      <c r="O166" s="217"/>
      <c r="P166" s="217"/>
      <c r="Q166" s="217"/>
      <c r="R166" s="217"/>
      <c r="S166" s="217"/>
      <c r="T166" s="218"/>
      <c r="AT166" s="219" t="s">
        <v>179</v>
      </c>
      <c r="AU166" s="219" t="s">
        <v>84</v>
      </c>
      <c r="AV166" s="13" t="s">
        <v>82</v>
      </c>
      <c r="AW166" s="13" t="s">
        <v>31</v>
      </c>
      <c r="AX166" s="13" t="s">
        <v>75</v>
      </c>
      <c r="AY166" s="219" t="s">
        <v>167</v>
      </c>
    </row>
    <row r="167" spans="1:65" s="13" customFormat="1">
      <c r="B167" s="209"/>
      <c r="C167" s="210"/>
      <c r="D167" s="211" t="s">
        <v>179</v>
      </c>
      <c r="E167" s="212" t="s">
        <v>1</v>
      </c>
      <c r="F167" s="213" t="s">
        <v>2573</v>
      </c>
      <c r="G167" s="210"/>
      <c r="H167" s="212" t="s">
        <v>1</v>
      </c>
      <c r="I167" s="214"/>
      <c r="J167" s="210"/>
      <c r="K167" s="210"/>
      <c r="L167" s="215"/>
      <c r="M167" s="216"/>
      <c r="N167" s="217"/>
      <c r="O167" s="217"/>
      <c r="P167" s="217"/>
      <c r="Q167" s="217"/>
      <c r="R167" s="217"/>
      <c r="S167" s="217"/>
      <c r="T167" s="218"/>
      <c r="AT167" s="219" t="s">
        <v>179</v>
      </c>
      <c r="AU167" s="219" t="s">
        <v>84</v>
      </c>
      <c r="AV167" s="13" t="s">
        <v>82</v>
      </c>
      <c r="AW167" s="13" t="s">
        <v>31</v>
      </c>
      <c r="AX167" s="13" t="s">
        <v>75</v>
      </c>
      <c r="AY167" s="219" t="s">
        <v>167</v>
      </c>
    </row>
    <row r="168" spans="1:65" s="13" customFormat="1">
      <c r="B168" s="209"/>
      <c r="C168" s="210"/>
      <c r="D168" s="211" t="s">
        <v>179</v>
      </c>
      <c r="E168" s="212" t="s">
        <v>1</v>
      </c>
      <c r="F168" s="213" t="s">
        <v>2574</v>
      </c>
      <c r="G168" s="210"/>
      <c r="H168" s="212" t="s">
        <v>1</v>
      </c>
      <c r="I168" s="214"/>
      <c r="J168" s="210"/>
      <c r="K168" s="210"/>
      <c r="L168" s="215"/>
      <c r="M168" s="216"/>
      <c r="N168" s="217"/>
      <c r="O168" s="217"/>
      <c r="P168" s="217"/>
      <c r="Q168" s="217"/>
      <c r="R168" s="217"/>
      <c r="S168" s="217"/>
      <c r="T168" s="218"/>
      <c r="AT168" s="219" t="s">
        <v>179</v>
      </c>
      <c r="AU168" s="219" t="s">
        <v>84</v>
      </c>
      <c r="AV168" s="13" t="s">
        <v>82</v>
      </c>
      <c r="AW168" s="13" t="s">
        <v>31</v>
      </c>
      <c r="AX168" s="13" t="s">
        <v>75</v>
      </c>
      <c r="AY168" s="219" t="s">
        <v>167</v>
      </c>
    </row>
    <row r="169" spans="1:65" s="13" customFormat="1">
      <c r="B169" s="209"/>
      <c r="C169" s="210"/>
      <c r="D169" s="211" t="s">
        <v>179</v>
      </c>
      <c r="E169" s="212" t="s">
        <v>1</v>
      </c>
      <c r="F169" s="213" t="s">
        <v>2575</v>
      </c>
      <c r="G169" s="210"/>
      <c r="H169" s="212" t="s">
        <v>1</v>
      </c>
      <c r="I169" s="214"/>
      <c r="J169" s="210"/>
      <c r="K169" s="210"/>
      <c r="L169" s="215"/>
      <c r="M169" s="216"/>
      <c r="N169" s="217"/>
      <c r="O169" s="217"/>
      <c r="P169" s="217"/>
      <c r="Q169" s="217"/>
      <c r="R169" s="217"/>
      <c r="S169" s="217"/>
      <c r="T169" s="218"/>
      <c r="AT169" s="219" t="s">
        <v>179</v>
      </c>
      <c r="AU169" s="219" t="s">
        <v>84</v>
      </c>
      <c r="AV169" s="13" t="s">
        <v>82</v>
      </c>
      <c r="AW169" s="13" t="s">
        <v>31</v>
      </c>
      <c r="AX169" s="13" t="s">
        <v>75</v>
      </c>
      <c r="AY169" s="219" t="s">
        <v>167</v>
      </c>
    </row>
    <row r="170" spans="1:65" s="13" customFormat="1">
      <c r="B170" s="209"/>
      <c r="C170" s="210"/>
      <c r="D170" s="211" t="s">
        <v>179</v>
      </c>
      <c r="E170" s="212" t="s">
        <v>1</v>
      </c>
      <c r="F170" s="213" t="s">
        <v>2576</v>
      </c>
      <c r="G170" s="210"/>
      <c r="H170" s="212" t="s">
        <v>1</v>
      </c>
      <c r="I170" s="214"/>
      <c r="J170" s="210"/>
      <c r="K170" s="210"/>
      <c r="L170" s="215"/>
      <c r="M170" s="216"/>
      <c r="N170" s="217"/>
      <c r="O170" s="217"/>
      <c r="P170" s="217"/>
      <c r="Q170" s="217"/>
      <c r="R170" s="217"/>
      <c r="S170" s="217"/>
      <c r="T170" s="218"/>
      <c r="AT170" s="219" t="s">
        <v>179</v>
      </c>
      <c r="AU170" s="219" t="s">
        <v>84</v>
      </c>
      <c r="AV170" s="13" t="s">
        <v>82</v>
      </c>
      <c r="AW170" s="13" t="s">
        <v>31</v>
      </c>
      <c r="AX170" s="13" t="s">
        <v>75</v>
      </c>
      <c r="AY170" s="219" t="s">
        <v>167</v>
      </c>
    </row>
    <row r="171" spans="1:65" s="13" customFormat="1">
      <c r="B171" s="209"/>
      <c r="C171" s="210"/>
      <c r="D171" s="211" t="s">
        <v>179</v>
      </c>
      <c r="E171" s="212" t="s">
        <v>1</v>
      </c>
      <c r="F171" s="213" t="s">
        <v>2577</v>
      </c>
      <c r="G171" s="210"/>
      <c r="H171" s="212" t="s">
        <v>1</v>
      </c>
      <c r="I171" s="214"/>
      <c r="J171" s="210"/>
      <c r="K171" s="210"/>
      <c r="L171" s="215"/>
      <c r="M171" s="216"/>
      <c r="N171" s="217"/>
      <c r="O171" s="217"/>
      <c r="P171" s="217"/>
      <c r="Q171" s="217"/>
      <c r="R171" s="217"/>
      <c r="S171" s="217"/>
      <c r="T171" s="218"/>
      <c r="AT171" s="219" t="s">
        <v>179</v>
      </c>
      <c r="AU171" s="219" t="s">
        <v>84</v>
      </c>
      <c r="AV171" s="13" t="s">
        <v>82</v>
      </c>
      <c r="AW171" s="13" t="s">
        <v>31</v>
      </c>
      <c r="AX171" s="13" t="s">
        <v>75</v>
      </c>
      <c r="AY171" s="219" t="s">
        <v>167</v>
      </c>
    </row>
    <row r="172" spans="1:65" s="13" customFormat="1" ht="21.3">
      <c r="B172" s="209"/>
      <c r="C172" s="210"/>
      <c r="D172" s="211" t="s">
        <v>179</v>
      </c>
      <c r="E172" s="212" t="s">
        <v>1</v>
      </c>
      <c r="F172" s="213" t="s">
        <v>2578</v>
      </c>
      <c r="G172" s="210"/>
      <c r="H172" s="212" t="s">
        <v>1</v>
      </c>
      <c r="I172" s="214"/>
      <c r="J172" s="210"/>
      <c r="K172" s="210"/>
      <c r="L172" s="215"/>
      <c r="M172" s="216"/>
      <c r="N172" s="217"/>
      <c r="O172" s="217"/>
      <c r="P172" s="217"/>
      <c r="Q172" s="217"/>
      <c r="R172" s="217"/>
      <c r="S172" s="217"/>
      <c r="T172" s="218"/>
      <c r="AT172" s="219" t="s">
        <v>179</v>
      </c>
      <c r="AU172" s="219" t="s">
        <v>84</v>
      </c>
      <c r="AV172" s="13" t="s">
        <v>82</v>
      </c>
      <c r="AW172" s="13" t="s">
        <v>31</v>
      </c>
      <c r="AX172" s="13" t="s">
        <v>75</v>
      </c>
      <c r="AY172" s="219" t="s">
        <v>167</v>
      </c>
    </row>
    <row r="173" spans="1:65" s="13" customFormat="1" ht="21.3">
      <c r="B173" s="209"/>
      <c r="C173" s="210"/>
      <c r="D173" s="211" t="s">
        <v>179</v>
      </c>
      <c r="E173" s="212" t="s">
        <v>1</v>
      </c>
      <c r="F173" s="213" t="s">
        <v>2579</v>
      </c>
      <c r="G173" s="210"/>
      <c r="H173" s="212" t="s">
        <v>1</v>
      </c>
      <c r="I173" s="214"/>
      <c r="J173" s="210"/>
      <c r="K173" s="210"/>
      <c r="L173" s="215"/>
      <c r="M173" s="216"/>
      <c r="N173" s="217"/>
      <c r="O173" s="217"/>
      <c r="P173" s="217"/>
      <c r="Q173" s="217"/>
      <c r="R173" s="217"/>
      <c r="S173" s="217"/>
      <c r="T173" s="218"/>
      <c r="AT173" s="219" t="s">
        <v>179</v>
      </c>
      <c r="AU173" s="219" t="s">
        <v>84</v>
      </c>
      <c r="AV173" s="13" t="s">
        <v>82</v>
      </c>
      <c r="AW173" s="13" t="s">
        <v>31</v>
      </c>
      <c r="AX173" s="13" t="s">
        <v>75</v>
      </c>
      <c r="AY173" s="219" t="s">
        <v>167</v>
      </c>
    </row>
    <row r="174" spans="1:65" s="14" customFormat="1">
      <c r="B174" s="220"/>
      <c r="C174" s="221"/>
      <c r="D174" s="211" t="s">
        <v>179</v>
      </c>
      <c r="E174" s="222" t="s">
        <v>1</v>
      </c>
      <c r="F174" s="223" t="s">
        <v>82</v>
      </c>
      <c r="G174" s="221"/>
      <c r="H174" s="224">
        <v>1</v>
      </c>
      <c r="I174" s="225"/>
      <c r="J174" s="221"/>
      <c r="K174" s="221"/>
      <c r="L174" s="226"/>
      <c r="M174" s="227"/>
      <c r="N174" s="228"/>
      <c r="O174" s="228"/>
      <c r="P174" s="228"/>
      <c r="Q174" s="228"/>
      <c r="R174" s="228"/>
      <c r="S174" s="228"/>
      <c r="T174" s="229"/>
      <c r="AT174" s="230" t="s">
        <v>179</v>
      </c>
      <c r="AU174" s="230" t="s">
        <v>84</v>
      </c>
      <c r="AV174" s="14" t="s">
        <v>84</v>
      </c>
      <c r="AW174" s="14" t="s">
        <v>31</v>
      </c>
      <c r="AX174" s="14" t="s">
        <v>82</v>
      </c>
      <c r="AY174" s="230" t="s">
        <v>167</v>
      </c>
    </row>
    <row r="175" spans="1:65" s="2" customFormat="1" ht="24.3" customHeight="1">
      <c r="A175" s="34"/>
      <c r="B175" s="35"/>
      <c r="C175" s="191" t="s">
        <v>205</v>
      </c>
      <c r="D175" s="191" t="s">
        <v>170</v>
      </c>
      <c r="E175" s="192" t="s">
        <v>2580</v>
      </c>
      <c r="F175" s="193" t="s">
        <v>2581</v>
      </c>
      <c r="G175" s="194" t="s">
        <v>2530</v>
      </c>
      <c r="H175" s="195">
        <v>1</v>
      </c>
      <c r="I175" s="196"/>
      <c r="J175" s="197">
        <f>ROUND(I175*H175,2)</f>
        <v>0</v>
      </c>
      <c r="K175" s="193" t="s">
        <v>174</v>
      </c>
      <c r="L175" s="39"/>
      <c r="M175" s="198" t="s">
        <v>1</v>
      </c>
      <c r="N175" s="199" t="s">
        <v>40</v>
      </c>
      <c r="O175" s="71"/>
      <c r="P175" s="200">
        <f>O175*H175</f>
        <v>0</v>
      </c>
      <c r="Q175" s="200">
        <v>0</v>
      </c>
      <c r="R175" s="200">
        <f>Q175*H175</f>
        <v>0</v>
      </c>
      <c r="S175" s="200">
        <v>0</v>
      </c>
      <c r="T175" s="201">
        <f>S175*H175</f>
        <v>0</v>
      </c>
      <c r="U175" s="34"/>
      <c r="V175" s="34"/>
      <c r="W175" s="34"/>
      <c r="X175" s="34"/>
      <c r="Y175" s="34"/>
      <c r="Z175" s="34"/>
      <c r="AA175" s="34"/>
      <c r="AB175" s="34"/>
      <c r="AC175" s="34"/>
      <c r="AD175" s="34"/>
      <c r="AE175" s="34"/>
      <c r="AR175" s="202" t="s">
        <v>2531</v>
      </c>
      <c r="AT175" s="202" t="s">
        <v>170</v>
      </c>
      <c r="AU175" s="202" t="s">
        <v>84</v>
      </c>
      <c r="AY175" s="17" t="s">
        <v>167</v>
      </c>
      <c r="BE175" s="203">
        <f>IF(N175="základní",J175,0)</f>
        <v>0</v>
      </c>
      <c r="BF175" s="203">
        <f>IF(N175="snížená",J175,0)</f>
        <v>0</v>
      </c>
      <c r="BG175" s="203">
        <f>IF(N175="zákl. přenesená",J175,0)</f>
        <v>0</v>
      </c>
      <c r="BH175" s="203">
        <f>IF(N175="sníž. přenesená",J175,0)</f>
        <v>0</v>
      </c>
      <c r="BI175" s="203">
        <f>IF(N175="nulová",J175,0)</f>
        <v>0</v>
      </c>
      <c r="BJ175" s="17" t="s">
        <v>82</v>
      </c>
      <c r="BK175" s="203">
        <f>ROUND(I175*H175,2)</f>
        <v>0</v>
      </c>
      <c r="BL175" s="17" t="s">
        <v>2531</v>
      </c>
      <c r="BM175" s="202" t="s">
        <v>2582</v>
      </c>
    </row>
    <row r="176" spans="1:65" s="2" customFormat="1">
      <c r="A176" s="34"/>
      <c r="B176" s="35"/>
      <c r="C176" s="36"/>
      <c r="D176" s="204" t="s">
        <v>177</v>
      </c>
      <c r="E176" s="36"/>
      <c r="F176" s="205" t="s">
        <v>2583</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177</v>
      </c>
      <c r="AU176" s="17" t="s">
        <v>84</v>
      </c>
    </row>
    <row r="177" spans="1:65" s="13" customFormat="1">
      <c r="B177" s="209"/>
      <c r="C177" s="210"/>
      <c r="D177" s="211" t="s">
        <v>179</v>
      </c>
      <c r="E177" s="212" t="s">
        <v>1</v>
      </c>
      <c r="F177" s="213" t="s">
        <v>2584</v>
      </c>
      <c r="G177" s="210"/>
      <c r="H177" s="212" t="s">
        <v>1</v>
      </c>
      <c r="I177" s="214"/>
      <c r="J177" s="210"/>
      <c r="K177" s="210"/>
      <c r="L177" s="215"/>
      <c r="M177" s="216"/>
      <c r="N177" s="217"/>
      <c r="O177" s="217"/>
      <c r="P177" s="217"/>
      <c r="Q177" s="217"/>
      <c r="R177" s="217"/>
      <c r="S177" s="217"/>
      <c r="T177" s="218"/>
      <c r="AT177" s="219" t="s">
        <v>179</v>
      </c>
      <c r="AU177" s="219" t="s">
        <v>84</v>
      </c>
      <c r="AV177" s="13" t="s">
        <v>82</v>
      </c>
      <c r="AW177" s="13" t="s">
        <v>31</v>
      </c>
      <c r="AX177" s="13" t="s">
        <v>75</v>
      </c>
      <c r="AY177" s="219" t="s">
        <v>167</v>
      </c>
    </row>
    <row r="178" spans="1:65" s="13" customFormat="1">
      <c r="B178" s="209"/>
      <c r="C178" s="210"/>
      <c r="D178" s="211" t="s">
        <v>179</v>
      </c>
      <c r="E178" s="212" t="s">
        <v>1</v>
      </c>
      <c r="F178" s="213" t="s">
        <v>2585</v>
      </c>
      <c r="G178" s="210"/>
      <c r="H178" s="212" t="s">
        <v>1</v>
      </c>
      <c r="I178" s="214"/>
      <c r="J178" s="210"/>
      <c r="K178" s="210"/>
      <c r="L178" s="215"/>
      <c r="M178" s="216"/>
      <c r="N178" s="217"/>
      <c r="O178" s="217"/>
      <c r="P178" s="217"/>
      <c r="Q178" s="217"/>
      <c r="R178" s="217"/>
      <c r="S178" s="217"/>
      <c r="T178" s="218"/>
      <c r="AT178" s="219" t="s">
        <v>179</v>
      </c>
      <c r="AU178" s="219" t="s">
        <v>84</v>
      </c>
      <c r="AV178" s="13" t="s">
        <v>82</v>
      </c>
      <c r="AW178" s="13" t="s">
        <v>31</v>
      </c>
      <c r="AX178" s="13" t="s">
        <v>75</v>
      </c>
      <c r="AY178" s="219" t="s">
        <v>167</v>
      </c>
    </row>
    <row r="179" spans="1:65" s="13" customFormat="1">
      <c r="B179" s="209"/>
      <c r="C179" s="210"/>
      <c r="D179" s="211" t="s">
        <v>179</v>
      </c>
      <c r="E179" s="212" t="s">
        <v>1</v>
      </c>
      <c r="F179" s="213" t="s">
        <v>2586</v>
      </c>
      <c r="G179" s="210"/>
      <c r="H179" s="212" t="s">
        <v>1</v>
      </c>
      <c r="I179" s="214"/>
      <c r="J179" s="210"/>
      <c r="K179" s="210"/>
      <c r="L179" s="215"/>
      <c r="M179" s="216"/>
      <c r="N179" s="217"/>
      <c r="O179" s="217"/>
      <c r="P179" s="217"/>
      <c r="Q179" s="217"/>
      <c r="R179" s="217"/>
      <c r="S179" s="217"/>
      <c r="T179" s="218"/>
      <c r="AT179" s="219" t="s">
        <v>179</v>
      </c>
      <c r="AU179" s="219" t="s">
        <v>84</v>
      </c>
      <c r="AV179" s="13" t="s">
        <v>82</v>
      </c>
      <c r="AW179" s="13" t="s">
        <v>31</v>
      </c>
      <c r="AX179" s="13" t="s">
        <v>75</v>
      </c>
      <c r="AY179" s="219" t="s">
        <v>167</v>
      </c>
    </row>
    <row r="180" spans="1:65" s="13" customFormat="1" ht="21.3">
      <c r="B180" s="209"/>
      <c r="C180" s="210"/>
      <c r="D180" s="211" t="s">
        <v>179</v>
      </c>
      <c r="E180" s="212" t="s">
        <v>1</v>
      </c>
      <c r="F180" s="213" t="s">
        <v>2587</v>
      </c>
      <c r="G180" s="210"/>
      <c r="H180" s="212" t="s">
        <v>1</v>
      </c>
      <c r="I180" s="214"/>
      <c r="J180" s="210"/>
      <c r="K180" s="210"/>
      <c r="L180" s="215"/>
      <c r="M180" s="216"/>
      <c r="N180" s="217"/>
      <c r="O180" s="217"/>
      <c r="P180" s="217"/>
      <c r="Q180" s="217"/>
      <c r="R180" s="217"/>
      <c r="S180" s="217"/>
      <c r="T180" s="218"/>
      <c r="AT180" s="219" t="s">
        <v>179</v>
      </c>
      <c r="AU180" s="219" t="s">
        <v>84</v>
      </c>
      <c r="AV180" s="13" t="s">
        <v>82</v>
      </c>
      <c r="AW180" s="13" t="s">
        <v>31</v>
      </c>
      <c r="AX180" s="13" t="s">
        <v>75</v>
      </c>
      <c r="AY180" s="219" t="s">
        <v>167</v>
      </c>
    </row>
    <row r="181" spans="1:65" s="14" customFormat="1">
      <c r="B181" s="220"/>
      <c r="C181" s="221"/>
      <c r="D181" s="211" t="s">
        <v>179</v>
      </c>
      <c r="E181" s="222" t="s">
        <v>1</v>
      </c>
      <c r="F181" s="223" t="s">
        <v>82</v>
      </c>
      <c r="G181" s="221"/>
      <c r="H181" s="224">
        <v>1</v>
      </c>
      <c r="I181" s="225"/>
      <c r="J181" s="221"/>
      <c r="K181" s="221"/>
      <c r="L181" s="226"/>
      <c r="M181" s="227"/>
      <c r="N181" s="228"/>
      <c r="O181" s="228"/>
      <c r="P181" s="228"/>
      <c r="Q181" s="228"/>
      <c r="R181" s="228"/>
      <c r="S181" s="228"/>
      <c r="T181" s="229"/>
      <c r="AT181" s="230" t="s">
        <v>179</v>
      </c>
      <c r="AU181" s="230" t="s">
        <v>84</v>
      </c>
      <c r="AV181" s="14" t="s">
        <v>84</v>
      </c>
      <c r="AW181" s="14" t="s">
        <v>31</v>
      </c>
      <c r="AX181" s="14" t="s">
        <v>82</v>
      </c>
      <c r="AY181" s="230" t="s">
        <v>167</v>
      </c>
    </row>
    <row r="182" spans="1:65" s="2" customFormat="1" ht="24.3" customHeight="1">
      <c r="A182" s="34"/>
      <c r="B182" s="35"/>
      <c r="C182" s="191" t="s">
        <v>195</v>
      </c>
      <c r="D182" s="191" t="s">
        <v>170</v>
      </c>
      <c r="E182" s="192" t="s">
        <v>2588</v>
      </c>
      <c r="F182" s="193" t="s">
        <v>2589</v>
      </c>
      <c r="G182" s="194" t="s">
        <v>2530</v>
      </c>
      <c r="H182" s="195">
        <v>1</v>
      </c>
      <c r="I182" s="196"/>
      <c r="J182" s="197">
        <f>ROUND(I182*H182,2)</f>
        <v>0</v>
      </c>
      <c r="K182" s="193" t="s">
        <v>1</v>
      </c>
      <c r="L182" s="39"/>
      <c r="M182" s="198" t="s">
        <v>1</v>
      </c>
      <c r="N182" s="199" t="s">
        <v>40</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2531</v>
      </c>
      <c r="AT182" s="202" t="s">
        <v>170</v>
      </c>
      <c r="AU182" s="202" t="s">
        <v>84</v>
      </c>
      <c r="AY182" s="17" t="s">
        <v>167</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2531</v>
      </c>
      <c r="BM182" s="202" t="s">
        <v>2590</v>
      </c>
    </row>
    <row r="183" spans="1:65" s="14" customFormat="1">
      <c r="B183" s="220"/>
      <c r="C183" s="221"/>
      <c r="D183" s="211" t="s">
        <v>179</v>
      </c>
      <c r="E183" s="222" t="s">
        <v>1</v>
      </c>
      <c r="F183" s="223" t="s">
        <v>82</v>
      </c>
      <c r="G183" s="221"/>
      <c r="H183" s="224">
        <v>1</v>
      </c>
      <c r="I183" s="225"/>
      <c r="J183" s="221"/>
      <c r="K183" s="221"/>
      <c r="L183" s="226"/>
      <c r="M183" s="227"/>
      <c r="N183" s="228"/>
      <c r="O183" s="228"/>
      <c r="P183" s="228"/>
      <c r="Q183" s="228"/>
      <c r="R183" s="228"/>
      <c r="S183" s="228"/>
      <c r="T183" s="229"/>
      <c r="AT183" s="230" t="s">
        <v>179</v>
      </c>
      <c r="AU183" s="230" t="s">
        <v>84</v>
      </c>
      <c r="AV183" s="14" t="s">
        <v>84</v>
      </c>
      <c r="AW183" s="14" t="s">
        <v>31</v>
      </c>
      <c r="AX183" s="14" t="s">
        <v>82</v>
      </c>
      <c r="AY183" s="230" t="s">
        <v>167</v>
      </c>
    </row>
    <row r="184" spans="1:65" s="2" customFormat="1" ht="24.3" customHeight="1">
      <c r="A184" s="34"/>
      <c r="B184" s="35"/>
      <c r="C184" s="191" t="s">
        <v>217</v>
      </c>
      <c r="D184" s="191" t="s">
        <v>170</v>
      </c>
      <c r="E184" s="192" t="s">
        <v>2591</v>
      </c>
      <c r="F184" s="193" t="s">
        <v>2592</v>
      </c>
      <c r="G184" s="194" t="s">
        <v>1461</v>
      </c>
      <c r="H184" s="195">
        <v>1</v>
      </c>
      <c r="I184" s="196"/>
      <c r="J184" s="197">
        <f>ROUND(I184*H184,2)</f>
        <v>0</v>
      </c>
      <c r="K184" s="193" t="s">
        <v>1</v>
      </c>
      <c r="L184" s="39"/>
      <c r="M184" s="198" t="s">
        <v>1</v>
      </c>
      <c r="N184" s="199" t="s">
        <v>40</v>
      </c>
      <c r="O184" s="71"/>
      <c r="P184" s="200">
        <f>O184*H184</f>
        <v>0</v>
      </c>
      <c r="Q184" s="200">
        <v>0</v>
      </c>
      <c r="R184" s="200">
        <f>Q184*H184</f>
        <v>0</v>
      </c>
      <c r="S184" s="200">
        <v>0</v>
      </c>
      <c r="T184" s="201">
        <f>S184*H184</f>
        <v>0</v>
      </c>
      <c r="U184" s="34"/>
      <c r="V184" s="34"/>
      <c r="W184" s="34"/>
      <c r="X184" s="34"/>
      <c r="Y184" s="34"/>
      <c r="Z184" s="34"/>
      <c r="AA184" s="34"/>
      <c r="AB184" s="34"/>
      <c r="AC184" s="34"/>
      <c r="AD184" s="34"/>
      <c r="AE184" s="34"/>
      <c r="AR184" s="202" t="s">
        <v>2531</v>
      </c>
      <c r="AT184" s="202" t="s">
        <v>170</v>
      </c>
      <c r="AU184" s="202" t="s">
        <v>84</v>
      </c>
      <c r="AY184" s="17" t="s">
        <v>167</v>
      </c>
      <c r="BE184" s="203">
        <f>IF(N184="základní",J184,0)</f>
        <v>0</v>
      </c>
      <c r="BF184" s="203">
        <f>IF(N184="snížená",J184,0)</f>
        <v>0</v>
      </c>
      <c r="BG184" s="203">
        <f>IF(N184="zákl. přenesená",J184,0)</f>
        <v>0</v>
      </c>
      <c r="BH184" s="203">
        <f>IF(N184="sníž. přenesená",J184,0)</f>
        <v>0</v>
      </c>
      <c r="BI184" s="203">
        <f>IF(N184="nulová",J184,0)</f>
        <v>0</v>
      </c>
      <c r="BJ184" s="17" t="s">
        <v>82</v>
      </c>
      <c r="BK184" s="203">
        <f>ROUND(I184*H184,2)</f>
        <v>0</v>
      </c>
      <c r="BL184" s="17" t="s">
        <v>2531</v>
      </c>
      <c r="BM184" s="202" t="s">
        <v>2593</v>
      </c>
    </row>
    <row r="185" spans="1:65" s="13" customFormat="1" ht="31.95">
      <c r="B185" s="209"/>
      <c r="C185" s="210"/>
      <c r="D185" s="211" t="s">
        <v>179</v>
      </c>
      <c r="E185" s="212" t="s">
        <v>1</v>
      </c>
      <c r="F185" s="213" t="s">
        <v>2594</v>
      </c>
      <c r="G185" s="210"/>
      <c r="H185" s="212" t="s">
        <v>1</v>
      </c>
      <c r="I185" s="214"/>
      <c r="J185" s="210"/>
      <c r="K185" s="210"/>
      <c r="L185" s="215"/>
      <c r="M185" s="216"/>
      <c r="N185" s="217"/>
      <c r="O185" s="217"/>
      <c r="P185" s="217"/>
      <c r="Q185" s="217"/>
      <c r="R185" s="217"/>
      <c r="S185" s="217"/>
      <c r="T185" s="218"/>
      <c r="AT185" s="219" t="s">
        <v>179</v>
      </c>
      <c r="AU185" s="219" t="s">
        <v>84</v>
      </c>
      <c r="AV185" s="13" t="s">
        <v>82</v>
      </c>
      <c r="AW185" s="13" t="s">
        <v>31</v>
      </c>
      <c r="AX185" s="13" t="s">
        <v>75</v>
      </c>
      <c r="AY185" s="219" t="s">
        <v>167</v>
      </c>
    </row>
    <row r="186" spans="1:65" s="14" customFormat="1">
      <c r="B186" s="220"/>
      <c r="C186" s="221"/>
      <c r="D186" s="211" t="s">
        <v>179</v>
      </c>
      <c r="E186" s="222" t="s">
        <v>1</v>
      </c>
      <c r="F186" s="223" t="s">
        <v>82</v>
      </c>
      <c r="G186" s="221"/>
      <c r="H186" s="224">
        <v>1</v>
      </c>
      <c r="I186" s="225"/>
      <c r="J186" s="221"/>
      <c r="K186" s="221"/>
      <c r="L186" s="226"/>
      <c r="M186" s="227"/>
      <c r="N186" s="228"/>
      <c r="O186" s="228"/>
      <c r="P186" s="228"/>
      <c r="Q186" s="228"/>
      <c r="R186" s="228"/>
      <c r="S186" s="228"/>
      <c r="T186" s="229"/>
      <c r="AT186" s="230" t="s">
        <v>179</v>
      </c>
      <c r="AU186" s="230" t="s">
        <v>84</v>
      </c>
      <c r="AV186" s="14" t="s">
        <v>84</v>
      </c>
      <c r="AW186" s="14" t="s">
        <v>31</v>
      </c>
      <c r="AX186" s="14" t="s">
        <v>82</v>
      </c>
      <c r="AY186" s="230" t="s">
        <v>167</v>
      </c>
    </row>
    <row r="187" spans="1:65" s="2" customFormat="1" ht="16.45" customHeight="1">
      <c r="A187" s="34"/>
      <c r="B187" s="35"/>
      <c r="C187" s="191" t="s">
        <v>225</v>
      </c>
      <c r="D187" s="191" t="s">
        <v>170</v>
      </c>
      <c r="E187" s="192" t="s">
        <v>2595</v>
      </c>
      <c r="F187" s="193" t="s">
        <v>2596</v>
      </c>
      <c r="G187" s="194" t="s">
        <v>1461</v>
      </c>
      <c r="H187" s="195">
        <v>1</v>
      </c>
      <c r="I187" s="196"/>
      <c r="J187" s="197">
        <f>ROUND(I187*H187,2)</f>
        <v>0</v>
      </c>
      <c r="K187" s="193" t="s">
        <v>1</v>
      </c>
      <c r="L187" s="39"/>
      <c r="M187" s="198" t="s">
        <v>1</v>
      </c>
      <c r="N187" s="199" t="s">
        <v>40</v>
      </c>
      <c r="O187" s="71"/>
      <c r="P187" s="200">
        <f>O187*H187</f>
        <v>0</v>
      </c>
      <c r="Q187" s="200">
        <v>0</v>
      </c>
      <c r="R187" s="200">
        <f>Q187*H187</f>
        <v>0</v>
      </c>
      <c r="S187" s="200">
        <v>0</v>
      </c>
      <c r="T187" s="201">
        <f>S187*H187</f>
        <v>0</v>
      </c>
      <c r="U187" s="34"/>
      <c r="V187" s="34"/>
      <c r="W187" s="34"/>
      <c r="X187" s="34"/>
      <c r="Y187" s="34"/>
      <c r="Z187" s="34"/>
      <c r="AA187" s="34"/>
      <c r="AB187" s="34"/>
      <c r="AC187" s="34"/>
      <c r="AD187" s="34"/>
      <c r="AE187" s="34"/>
      <c r="AR187" s="202" t="s">
        <v>2531</v>
      </c>
      <c r="AT187" s="202" t="s">
        <v>170</v>
      </c>
      <c r="AU187" s="202" t="s">
        <v>84</v>
      </c>
      <c r="AY187" s="17" t="s">
        <v>167</v>
      </c>
      <c r="BE187" s="203">
        <f>IF(N187="základní",J187,0)</f>
        <v>0</v>
      </c>
      <c r="BF187" s="203">
        <f>IF(N187="snížená",J187,0)</f>
        <v>0</v>
      </c>
      <c r="BG187" s="203">
        <f>IF(N187="zákl. přenesená",J187,0)</f>
        <v>0</v>
      </c>
      <c r="BH187" s="203">
        <f>IF(N187="sníž. přenesená",J187,0)</f>
        <v>0</v>
      </c>
      <c r="BI187" s="203">
        <f>IF(N187="nulová",J187,0)</f>
        <v>0</v>
      </c>
      <c r="BJ187" s="17" t="s">
        <v>82</v>
      </c>
      <c r="BK187" s="203">
        <f>ROUND(I187*H187,2)</f>
        <v>0</v>
      </c>
      <c r="BL187" s="17" t="s">
        <v>2531</v>
      </c>
      <c r="BM187" s="202" t="s">
        <v>2597</v>
      </c>
    </row>
    <row r="188" spans="1:65" s="13" customFormat="1" ht="31.95">
      <c r="B188" s="209"/>
      <c r="C188" s="210"/>
      <c r="D188" s="211" t="s">
        <v>179</v>
      </c>
      <c r="E188" s="212" t="s">
        <v>1</v>
      </c>
      <c r="F188" s="213" t="s">
        <v>2598</v>
      </c>
      <c r="G188" s="210"/>
      <c r="H188" s="212" t="s">
        <v>1</v>
      </c>
      <c r="I188" s="214"/>
      <c r="J188" s="210"/>
      <c r="K188" s="210"/>
      <c r="L188" s="215"/>
      <c r="M188" s="216"/>
      <c r="N188" s="217"/>
      <c r="O188" s="217"/>
      <c r="P188" s="217"/>
      <c r="Q188" s="217"/>
      <c r="R188" s="217"/>
      <c r="S188" s="217"/>
      <c r="T188" s="218"/>
      <c r="AT188" s="219" t="s">
        <v>179</v>
      </c>
      <c r="AU188" s="219" t="s">
        <v>84</v>
      </c>
      <c r="AV188" s="13" t="s">
        <v>82</v>
      </c>
      <c r="AW188" s="13" t="s">
        <v>31</v>
      </c>
      <c r="AX188" s="13" t="s">
        <v>75</v>
      </c>
      <c r="AY188" s="219" t="s">
        <v>167</v>
      </c>
    </row>
    <row r="189" spans="1:65" s="13" customFormat="1" ht="21.3">
      <c r="B189" s="209"/>
      <c r="C189" s="210"/>
      <c r="D189" s="211" t="s">
        <v>179</v>
      </c>
      <c r="E189" s="212" t="s">
        <v>1</v>
      </c>
      <c r="F189" s="213" t="s">
        <v>2599</v>
      </c>
      <c r="G189" s="210"/>
      <c r="H189" s="212" t="s">
        <v>1</v>
      </c>
      <c r="I189" s="214"/>
      <c r="J189" s="210"/>
      <c r="K189" s="210"/>
      <c r="L189" s="215"/>
      <c r="M189" s="216"/>
      <c r="N189" s="217"/>
      <c r="O189" s="217"/>
      <c r="P189" s="217"/>
      <c r="Q189" s="217"/>
      <c r="R189" s="217"/>
      <c r="S189" s="217"/>
      <c r="T189" s="218"/>
      <c r="AT189" s="219" t="s">
        <v>179</v>
      </c>
      <c r="AU189" s="219" t="s">
        <v>84</v>
      </c>
      <c r="AV189" s="13" t="s">
        <v>82</v>
      </c>
      <c r="AW189" s="13" t="s">
        <v>31</v>
      </c>
      <c r="AX189" s="13" t="s">
        <v>75</v>
      </c>
      <c r="AY189" s="219" t="s">
        <v>167</v>
      </c>
    </row>
    <row r="190" spans="1:65" s="14" customFormat="1">
      <c r="B190" s="220"/>
      <c r="C190" s="221"/>
      <c r="D190" s="211" t="s">
        <v>179</v>
      </c>
      <c r="E190" s="222" t="s">
        <v>1</v>
      </c>
      <c r="F190" s="223" t="s">
        <v>82</v>
      </c>
      <c r="G190" s="221"/>
      <c r="H190" s="224">
        <v>1</v>
      </c>
      <c r="I190" s="225"/>
      <c r="J190" s="221"/>
      <c r="K190" s="221"/>
      <c r="L190" s="226"/>
      <c r="M190" s="227"/>
      <c r="N190" s="228"/>
      <c r="O190" s="228"/>
      <c r="P190" s="228"/>
      <c r="Q190" s="228"/>
      <c r="R190" s="228"/>
      <c r="S190" s="228"/>
      <c r="T190" s="229"/>
      <c r="AT190" s="230" t="s">
        <v>179</v>
      </c>
      <c r="AU190" s="230" t="s">
        <v>84</v>
      </c>
      <c r="AV190" s="14" t="s">
        <v>84</v>
      </c>
      <c r="AW190" s="14" t="s">
        <v>31</v>
      </c>
      <c r="AX190" s="14" t="s">
        <v>82</v>
      </c>
      <c r="AY190" s="230" t="s">
        <v>167</v>
      </c>
    </row>
    <row r="191" spans="1:65" s="12" customFormat="1" ht="22.85" customHeight="1">
      <c r="B191" s="175"/>
      <c r="C191" s="176"/>
      <c r="D191" s="177" t="s">
        <v>74</v>
      </c>
      <c r="E191" s="189" t="s">
        <v>2600</v>
      </c>
      <c r="F191" s="189" t="s">
        <v>2601</v>
      </c>
      <c r="G191" s="176"/>
      <c r="H191" s="176"/>
      <c r="I191" s="179"/>
      <c r="J191" s="190">
        <f>BK191</f>
        <v>0</v>
      </c>
      <c r="K191" s="176"/>
      <c r="L191" s="181"/>
      <c r="M191" s="182"/>
      <c r="N191" s="183"/>
      <c r="O191" s="183"/>
      <c r="P191" s="184">
        <f>SUM(P192:P226)</f>
        <v>0</v>
      </c>
      <c r="Q191" s="183"/>
      <c r="R191" s="184">
        <f>SUM(R192:R226)</f>
        <v>0</v>
      </c>
      <c r="S191" s="183"/>
      <c r="T191" s="185">
        <f>SUM(T192:T226)</f>
        <v>0</v>
      </c>
      <c r="AR191" s="186" t="s">
        <v>205</v>
      </c>
      <c r="AT191" s="187" t="s">
        <v>74</v>
      </c>
      <c r="AU191" s="187" t="s">
        <v>82</v>
      </c>
      <c r="AY191" s="186" t="s">
        <v>167</v>
      </c>
      <c r="BK191" s="188">
        <f>SUM(BK192:BK226)</f>
        <v>0</v>
      </c>
    </row>
    <row r="192" spans="1:65" s="2" customFormat="1" ht="24.3" customHeight="1">
      <c r="A192" s="34"/>
      <c r="B192" s="35"/>
      <c r="C192" s="191" t="s">
        <v>231</v>
      </c>
      <c r="D192" s="191" t="s">
        <v>170</v>
      </c>
      <c r="E192" s="192" t="s">
        <v>2602</v>
      </c>
      <c r="F192" s="193" t="s">
        <v>2603</v>
      </c>
      <c r="G192" s="194" t="s">
        <v>2530</v>
      </c>
      <c r="H192" s="195">
        <v>1</v>
      </c>
      <c r="I192" s="196"/>
      <c r="J192" s="197">
        <f>ROUND(I192*H192,2)</f>
        <v>0</v>
      </c>
      <c r="K192" s="193" t="s">
        <v>174</v>
      </c>
      <c r="L192" s="39"/>
      <c r="M192" s="198" t="s">
        <v>1</v>
      </c>
      <c r="N192" s="199" t="s">
        <v>40</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175</v>
      </c>
      <c r="AT192" s="202" t="s">
        <v>170</v>
      </c>
      <c r="AU192" s="202" t="s">
        <v>84</v>
      </c>
      <c r="AY192" s="17" t="s">
        <v>167</v>
      </c>
      <c r="BE192" s="203">
        <f>IF(N192="základní",J192,0)</f>
        <v>0</v>
      </c>
      <c r="BF192" s="203">
        <f>IF(N192="snížená",J192,0)</f>
        <v>0</v>
      </c>
      <c r="BG192" s="203">
        <f>IF(N192="zákl. přenesená",J192,0)</f>
        <v>0</v>
      </c>
      <c r="BH192" s="203">
        <f>IF(N192="sníž. přenesená",J192,0)</f>
        <v>0</v>
      </c>
      <c r="BI192" s="203">
        <f>IF(N192="nulová",J192,0)</f>
        <v>0</v>
      </c>
      <c r="BJ192" s="17" t="s">
        <v>82</v>
      </c>
      <c r="BK192" s="203">
        <f>ROUND(I192*H192,2)</f>
        <v>0</v>
      </c>
      <c r="BL192" s="17" t="s">
        <v>175</v>
      </c>
      <c r="BM192" s="202" t="s">
        <v>2604</v>
      </c>
    </row>
    <row r="193" spans="1:65" s="2" customFormat="1">
      <c r="A193" s="34"/>
      <c r="B193" s="35"/>
      <c r="C193" s="36"/>
      <c r="D193" s="204" t="s">
        <v>177</v>
      </c>
      <c r="E193" s="36"/>
      <c r="F193" s="205" t="s">
        <v>2605</v>
      </c>
      <c r="G193" s="36"/>
      <c r="H193" s="36"/>
      <c r="I193" s="206"/>
      <c r="J193" s="36"/>
      <c r="K193" s="36"/>
      <c r="L193" s="39"/>
      <c r="M193" s="207"/>
      <c r="N193" s="208"/>
      <c r="O193" s="71"/>
      <c r="P193" s="71"/>
      <c r="Q193" s="71"/>
      <c r="R193" s="71"/>
      <c r="S193" s="71"/>
      <c r="T193" s="72"/>
      <c r="U193" s="34"/>
      <c r="V193" s="34"/>
      <c r="W193" s="34"/>
      <c r="X193" s="34"/>
      <c r="Y193" s="34"/>
      <c r="Z193" s="34"/>
      <c r="AA193" s="34"/>
      <c r="AB193" s="34"/>
      <c r="AC193" s="34"/>
      <c r="AD193" s="34"/>
      <c r="AE193" s="34"/>
      <c r="AT193" s="17" t="s">
        <v>177</v>
      </c>
      <c r="AU193" s="17" t="s">
        <v>84</v>
      </c>
    </row>
    <row r="194" spans="1:65" s="13" customFormat="1" ht="31.95">
      <c r="B194" s="209"/>
      <c r="C194" s="210"/>
      <c r="D194" s="211" t="s">
        <v>179</v>
      </c>
      <c r="E194" s="212" t="s">
        <v>1</v>
      </c>
      <c r="F194" s="213" t="s">
        <v>2606</v>
      </c>
      <c r="G194" s="210"/>
      <c r="H194" s="212" t="s">
        <v>1</v>
      </c>
      <c r="I194" s="214"/>
      <c r="J194" s="210"/>
      <c r="K194" s="210"/>
      <c r="L194" s="215"/>
      <c r="M194" s="216"/>
      <c r="N194" s="217"/>
      <c r="O194" s="217"/>
      <c r="P194" s="217"/>
      <c r="Q194" s="217"/>
      <c r="R194" s="217"/>
      <c r="S194" s="217"/>
      <c r="T194" s="218"/>
      <c r="AT194" s="219" t="s">
        <v>179</v>
      </c>
      <c r="AU194" s="219" t="s">
        <v>84</v>
      </c>
      <c r="AV194" s="13" t="s">
        <v>82</v>
      </c>
      <c r="AW194" s="13" t="s">
        <v>31</v>
      </c>
      <c r="AX194" s="13" t="s">
        <v>75</v>
      </c>
      <c r="AY194" s="219" t="s">
        <v>167</v>
      </c>
    </row>
    <row r="195" spans="1:65" s="13" customFormat="1" ht="31.95">
      <c r="B195" s="209"/>
      <c r="C195" s="210"/>
      <c r="D195" s="211" t="s">
        <v>179</v>
      </c>
      <c r="E195" s="212" t="s">
        <v>1</v>
      </c>
      <c r="F195" s="213" t="s">
        <v>2607</v>
      </c>
      <c r="G195" s="210"/>
      <c r="H195" s="212" t="s">
        <v>1</v>
      </c>
      <c r="I195" s="214"/>
      <c r="J195" s="210"/>
      <c r="K195" s="210"/>
      <c r="L195" s="215"/>
      <c r="M195" s="216"/>
      <c r="N195" s="217"/>
      <c r="O195" s="217"/>
      <c r="P195" s="217"/>
      <c r="Q195" s="217"/>
      <c r="R195" s="217"/>
      <c r="S195" s="217"/>
      <c r="T195" s="218"/>
      <c r="AT195" s="219" t="s">
        <v>179</v>
      </c>
      <c r="AU195" s="219" t="s">
        <v>84</v>
      </c>
      <c r="AV195" s="13" t="s">
        <v>82</v>
      </c>
      <c r="AW195" s="13" t="s">
        <v>31</v>
      </c>
      <c r="AX195" s="13" t="s">
        <v>75</v>
      </c>
      <c r="AY195" s="219" t="s">
        <v>167</v>
      </c>
    </row>
    <row r="196" spans="1:65" s="13" customFormat="1">
      <c r="B196" s="209"/>
      <c r="C196" s="210"/>
      <c r="D196" s="211" t="s">
        <v>179</v>
      </c>
      <c r="E196" s="212" t="s">
        <v>1</v>
      </c>
      <c r="F196" s="213" t="s">
        <v>2608</v>
      </c>
      <c r="G196" s="210"/>
      <c r="H196" s="212" t="s">
        <v>1</v>
      </c>
      <c r="I196" s="214"/>
      <c r="J196" s="210"/>
      <c r="K196" s="210"/>
      <c r="L196" s="215"/>
      <c r="M196" s="216"/>
      <c r="N196" s="217"/>
      <c r="O196" s="217"/>
      <c r="P196" s="217"/>
      <c r="Q196" s="217"/>
      <c r="R196" s="217"/>
      <c r="S196" s="217"/>
      <c r="T196" s="218"/>
      <c r="AT196" s="219" t="s">
        <v>179</v>
      </c>
      <c r="AU196" s="219" t="s">
        <v>84</v>
      </c>
      <c r="AV196" s="13" t="s">
        <v>82</v>
      </c>
      <c r="AW196" s="13" t="s">
        <v>31</v>
      </c>
      <c r="AX196" s="13" t="s">
        <v>75</v>
      </c>
      <c r="AY196" s="219" t="s">
        <v>167</v>
      </c>
    </row>
    <row r="197" spans="1:65" s="14" customFormat="1">
      <c r="B197" s="220"/>
      <c r="C197" s="221"/>
      <c r="D197" s="211" t="s">
        <v>179</v>
      </c>
      <c r="E197" s="222" t="s">
        <v>1</v>
      </c>
      <c r="F197" s="223" t="s">
        <v>82</v>
      </c>
      <c r="G197" s="221"/>
      <c r="H197" s="224">
        <v>1</v>
      </c>
      <c r="I197" s="225"/>
      <c r="J197" s="221"/>
      <c r="K197" s="221"/>
      <c r="L197" s="226"/>
      <c r="M197" s="227"/>
      <c r="N197" s="228"/>
      <c r="O197" s="228"/>
      <c r="P197" s="228"/>
      <c r="Q197" s="228"/>
      <c r="R197" s="228"/>
      <c r="S197" s="228"/>
      <c r="T197" s="229"/>
      <c r="AT197" s="230" t="s">
        <v>179</v>
      </c>
      <c r="AU197" s="230" t="s">
        <v>84</v>
      </c>
      <c r="AV197" s="14" t="s">
        <v>84</v>
      </c>
      <c r="AW197" s="14" t="s">
        <v>31</v>
      </c>
      <c r="AX197" s="14" t="s">
        <v>82</v>
      </c>
      <c r="AY197" s="230" t="s">
        <v>167</v>
      </c>
    </row>
    <row r="198" spans="1:65" s="2" customFormat="1" ht="24.3" customHeight="1">
      <c r="A198" s="34"/>
      <c r="B198" s="35"/>
      <c r="C198" s="191" t="s">
        <v>239</v>
      </c>
      <c r="D198" s="191" t="s">
        <v>170</v>
      </c>
      <c r="E198" s="192" t="s">
        <v>2609</v>
      </c>
      <c r="F198" s="193" t="s">
        <v>2610</v>
      </c>
      <c r="G198" s="194" t="s">
        <v>1461</v>
      </c>
      <c r="H198" s="195">
        <v>1</v>
      </c>
      <c r="I198" s="196"/>
      <c r="J198" s="197">
        <f>ROUND(I198*H198,2)</f>
        <v>0</v>
      </c>
      <c r="K198" s="193" t="s">
        <v>1</v>
      </c>
      <c r="L198" s="39"/>
      <c r="M198" s="198" t="s">
        <v>1</v>
      </c>
      <c r="N198" s="199" t="s">
        <v>40</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2531</v>
      </c>
      <c r="AT198" s="202" t="s">
        <v>170</v>
      </c>
      <c r="AU198" s="202" t="s">
        <v>84</v>
      </c>
      <c r="AY198" s="17" t="s">
        <v>167</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2531</v>
      </c>
      <c r="BM198" s="202" t="s">
        <v>2611</v>
      </c>
    </row>
    <row r="199" spans="1:65" s="13" customFormat="1" ht="21.3">
      <c r="B199" s="209"/>
      <c r="C199" s="210"/>
      <c r="D199" s="211" t="s">
        <v>179</v>
      </c>
      <c r="E199" s="212" t="s">
        <v>1</v>
      </c>
      <c r="F199" s="213" t="s">
        <v>2612</v>
      </c>
      <c r="G199" s="210"/>
      <c r="H199" s="212" t="s">
        <v>1</v>
      </c>
      <c r="I199" s="214"/>
      <c r="J199" s="210"/>
      <c r="K199" s="210"/>
      <c r="L199" s="215"/>
      <c r="M199" s="216"/>
      <c r="N199" s="217"/>
      <c r="O199" s="217"/>
      <c r="P199" s="217"/>
      <c r="Q199" s="217"/>
      <c r="R199" s="217"/>
      <c r="S199" s="217"/>
      <c r="T199" s="218"/>
      <c r="AT199" s="219" t="s">
        <v>179</v>
      </c>
      <c r="AU199" s="219" t="s">
        <v>84</v>
      </c>
      <c r="AV199" s="13" t="s">
        <v>82</v>
      </c>
      <c r="AW199" s="13" t="s">
        <v>31</v>
      </c>
      <c r="AX199" s="13" t="s">
        <v>75</v>
      </c>
      <c r="AY199" s="219" t="s">
        <v>167</v>
      </c>
    </row>
    <row r="200" spans="1:65" s="13" customFormat="1" ht="31.95">
      <c r="B200" s="209"/>
      <c r="C200" s="210"/>
      <c r="D200" s="211" t="s">
        <v>179</v>
      </c>
      <c r="E200" s="212" t="s">
        <v>1</v>
      </c>
      <c r="F200" s="213" t="s">
        <v>2613</v>
      </c>
      <c r="G200" s="210"/>
      <c r="H200" s="212" t="s">
        <v>1</v>
      </c>
      <c r="I200" s="214"/>
      <c r="J200" s="210"/>
      <c r="K200" s="210"/>
      <c r="L200" s="215"/>
      <c r="M200" s="216"/>
      <c r="N200" s="217"/>
      <c r="O200" s="217"/>
      <c r="P200" s="217"/>
      <c r="Q200" s="217"/>
      <c r="R200" s="217"/>
      <c r="S200" s="217"/>
      <c r="T200" s="218"/>
      <c r="AT200" s="219" t="s">
        <v>179</v>
      </c>
      <c r="AU200" s="219" t="s">
        <v>84</v>
      </c>
      <c r="AV200" s="13" t="s">
        <v>82</v>
      </c>
      <c r="AW200" s="13" t="s">
        <v>31</v>
      </c>
      <c r="AX200" s="13" t="s">
        <v>75</v>
      </c>
      <c r="AY200" s="219" t="s">
        <v>167</v>
      </c>
    </row>
    <row r="201" spans="1:65" s="13" customFormat="1">
      <c r="B201" s="209"/>
      <c r="C201" s="210"/>
      <c r="D201" s="211" t="s">
        <v>179</v>
      </c>
      <c r="E201" s="212" t="s">
        <v>1</v>
      </c>
      <c r="F201" s="213" t="s">
        <v>2614</v>
      </c>
      <c r="G201" s="210"/>
      <c r="H201" s="212" t="s">
        <v>1</v>
      </c>
      <c r="I201" s="214"/>
      <c r="J201" s="210"/>
      <c r="K201" s="210"/>
      <c r="L201" s="215"/>
      <c r="M201" s="216"/>
      <c r="N201" s="217"/>
      <c r="O201" s="217"/>
      <c r="P201" s="217"/>
      <c r="Q201" s="217"/>
      <c r="R201" s="217"/>
      <c r="S201" s="217"/>
      <c r="T201" s="218"/>
      <c r="AT201" s="219" t="s">
        <v>179</v>
      </c>
      <c r="AU201" s="219" t="s">
        <v>84</v>
      </c>
      <c r="AV201" s="13" t="s">
        <v>82</v>
      </c>
      <c r="AW201" s="13" t="s">
        <v>31</v>
      </c>
      <c r="AX201" s="13" t="s">
        <v>75</v>
      </c>
      <c r="AY201" s="219" t="s">
        <v>167</v>
      </c>
    </row>
    <row r="202" spans="1:65" s="13" customFormat="1">
      <c r="B202" s="209"/>
      <c r="C202" s="210"/>
      <c r="D202" s="211" t="s">
        <v>179</v>
      </c>
      <c r="E202" s="212" t="s">
        <v>1</v>
      </c>
      <c r="F202" s="213" t="s">
        <v>2615</v>
      </c>
      <c r="G202" s="210"/>
      <c r="H202" s="212" t="s">
        <v>1</v>
      </c>
      <c r="I202" s="214"/>
      <c r="J202" s="210"/>
      <c r="K202" s="210"/>
      <c r="L202" s="215"/>
      <c r="M202" s="216"/>
      <c r="N202" s="217"/>
      <c r="O202" s="217"/>
      <c r="P202" s="217"/>
      <c r="Q202" s="217"/>
      <c r="R202" s="217"/>
      <c r="S202" s="217"/>
      <c r="T202" s="218"/>
      <c r="AT202" s="219" t="s">
        <v>179</v>
      </c>
      <c r="AU202" s="219" t="s">
        <v>84</v>
      </c>
      <c r="AV202" s="13" t="s">
        <v>82</v>
      </c>
      <c r="AW202" s="13" t="s">
        <v>31</v>
      </c>
      <c r="AX202" s="13" t="s">
        <v>75</v>
      </c>
      <c r="AY202" s="219" t="s">
        <v>167</v>
      </c>
    </row>
    <row r="203" spans="1:65" s="13" customFormat="1" ht="21.3">
      <c r="B203" s="209"/>
      <c r="C203" s="210"/>
      <c r="D203" s="211" t="s">
        <v>179</v>
      </c>
      <c r="E203" s="212" t="s">
        <v>1</v>
      </c>
      <c r="F203" s="213" t="s">
        <v>2616</v>
      </c>
      <c r="G203" s="210"/>
      <c r="H203" s="212" t="s">
        <v>1</v>
      </c>
      <c r="I203" s="214"/>
      <c r="J203" s="210"/>
      <c r="K203" s="210"/>
      <c r="L203" s="215"/>
      <c r="M203" s="216"/>
      <c r="N203" s="217"/>
      <c r="O203" s="217"/>
      <c r="P203" s="217"/>
      <c r="Q203" s="217"/>
      <c r="R203" s="217"/>
      <c r="S203" s="217"/>
      <c r="T203" s="218"/>
      <c r="AT203" s="219" t="s">
        <v>179</v>
      </c>
      <c r="AU203" s="219" t="s">
        <v>84</v>
      </c>
      <c r="AV203" s="13" t="s">
        <v>82</v>
      </c>
      <c r="AW203" s="13" t="s">
        <v>31</v>
      </c>
      <c r="AX203" s="13" t="s">
        <v>75</v>
      </c>
      <c r="AY203" s="219" t="s">
        <v>167</v>
      </c>
    </row>
    <row r="204" spans="1:65" s="13" customFormat="1">
      <c r="B204" s="209"/>
      <c r="C204" s="210"/>
      <c r="D204" s="211" t="s">
        <v>179</v>
      </c>
      <c r="E204" s="212" t="s">
        <v>1</v>
      </c>
      <c r="F204" s="213" t="s">
        <v>2617</v>
      </c>
      <c r="G204" s="210"/>
      <c r="H204" s="212" t="s">
        <v>1</v>
      </c>
      <c r="I204" s="214"/>
      <c r="J204" s="210"/>
      <c r="K204" s="210"/>
      <c r="L204" s="215"/>
      <c r="M204" s="216"/>
      <c r="N204" s="217"/>
      <c r="O204" s="217"/>
      <c r="P204" s="217"/>
      <c r="Q204" s="217"/>
      <c r="R204" s="217"/>
      <c r="S204" s="217"/>
      <c r="T204" s="218"/>
      <c r="AT204" s="219" t="s">
        <v>179</v>
      </c>
      <c r="AU204" s="219" t="s">
        <v>84</v>
      </c>
      <c r="AV204" s="13" t="s">
        <v>82</v>
      </c>
      <c r="AW204" s="13" t="s">
        <v>31</v>
      </c>
      <c r="AX204" s="13" t="s">
        <v>75</v>
      </c>
      <c r="AY204" s="219" t="s">
        <v>167</v>
      </c>
    </row>
    <row r="205" spans="1:65" s="13" customFormat="1" ht="21.3">
      <c r="B205" s="209"/>
      <c r="C205" s="210"/>
      <c r="D205" s="211" t="s">
        <v>179</v>
      </c>
      <c r="E205" s="212" t="s">
        <v>1</v>
      </c>
      <c r="F205" s="213" t="s">
        <v>2618</v>
      </c>
      <c r="G205" s="210"/>
      <c r="H205" s="212" t="s">
        <v>1</v>
      </c>
      <c r="I205" s="214"/>
      <c r="J205" s="210"/>
      <c r="K205" s="210"/>
      <c r="L205" s="215"/>
      <c r="M205" s="216"/>
      <c r="N205" s="217"/>
      <c r="O205" s="217"/>
      <c r="P205" s="217"/>
      <c r="Q205" s="217"/>
      <c r="R205" s="217"/>
      <c r="S205" s="217"/>
      <c r="T205" s="218"/>
      <c r="AT205" s="219" t="s">
        <v>179</v>
      </c>
      <c r="AU205" s="219" t="s">
        <v>84</v>
      </c>
      <c r="AV205" s="13" t="s">
        <v>82</v>
      </c>
      <c r="AW205" s="13" t="s">
        <v>31</v>
      </c>
      <c r="AX205" s="13" t="s">
        <v>75</v>
      </c>
      <c r="AY205" s="219" t="s">
        <v>167</v>
      </c>
    </row>
    <row r="206" spans="1:65" s="13" customFormat="1" ht="31.95">
      <c r="B206" s="209"/>
      <c r="C206" s="210"/>
      <c r="D206" s="211" t="s">
        <v>179</v>
      </c>
      <c r="E206" s="212" t="s">
        <v>1</v>
      </c>
      <c r="F206" s="213" t="s">
        <v>2619</v>
      </c>
      <c r="G206" s="210"/>
      <c r="H206" s="212" t="s">
        <v>1</v>
      </c>
      <c r="I206" s="214"/>
      <c r="J206" s="210"/>
      <c r="K206" s="210"/>
      <c r="L206" s="215"/>
      <c r="M206" s="216"/>
      <c r="N206" s="217"/>
      <c r="O206" s="217"/>
      <c r="P206" s="217"/>
      <c r="Q206" s="217"/>
      <c r="R206" s="217"/>
      <c r="S206" s="217"/>
      <c r="T206" s="218"/>
      <c r="AT206" s="219" t="s">
        <v>179</v>
      </c>
      <c r="AU206" s="219" t="s">
        <v>84</v>
      </c>
      <c r="AV206" s="13" t="s">
        <v>82</v>
      </c>
      <c r="AW206" s="13" t="s">
        <v>31</v>
      </c>
      <c r="AX206" s="13" t="s">
        <v>75</v>
      </c>
      <c r="AY206" s="219" t="s">
        <v>167</v>
      </c>
    </row>
    <row r="207" spans="1:65" s="13" customFormat="1">
      <c r="B207" s="209"/>
      <c r="C207" s="210"/>
      <c r="D207" s="211" t="s">
        <v>179</v>
      </c>
      <c r="E207" s="212" t="s">
        <v>1</v>
      </c>
      <c r="F207" s="213" t="s">
        <v>2620</v>
      </c>
      <c r="G207" s="210"/>
      <c r="H207" s="212" t="s">
        <v>1</v>
      </c>
      <c r="I207" s="214"/>
      <c r="J207" s="210"/>
      <c r="K207" s="210"/>
      <c r="L207" s="215"/>
      <c r="M207" s="216"/>
      <c r="N207" s="217"/>
      <c r="O207" s="217"/>
      <c r="P207" s="217"/>
      <c r="Q207" s="217"/>
      <c r="R207" s="217"/>
      <c r="S207" s="217"/>
      <c r="T207" s="218"/>
      <c r="AT207" s="219" t="s">
        <v>179</v>
      </c>
      <c r="AU207" s="219" t="s">
        <v>84</v>
      </c>
      <c r="AV207" s="13" t="s">
        <v>82</v>
      </c>
      <c r="AW207" s="13" t="s">
        <v>31</v>
      </c>
      <c r="AX207" s="13" t="s">
        <v>75</v>
      </c>
      <c r="AY207" s="219" t="s">
        <v>167</v>
      </c>
    </row>
    <row r="208" spans="1:65" s="14" customFormat="1">
      <c r="B208" s="220"/>
      <c r="C208" s="221"/>
      <c r="D208" s="211" t="s">
        <v>179</v>
      </c>
      <c r="E208" s="222" t="s">
        <v>1</v>
      </c>
      <c r="F208" s="223" t="s">
        <v>82</v>
      </c>
      <c r="G208" s="221"/>
      <c r="H208" s="224">
        <v>1</v>
      </c>
      <c r="I208" s="225"/>
      <c r="J208" s="221"/>
      <c r="K208" s="221"/>
      <c r="L208" s="226"/>
      <c r="M208" s="227"/>
      <c r="N208" s="228"/>
      <c r="O208" s="228"/>
      <c r="P208" s="228"/>
      <c r="Q208" s="228"/>
      <c r="R208" s="228"/>
      <c r="S208" s="228"/>
      <c r="T208" s="229"/>
      <c r="AT208" s="230" t="s">
        <v>179</v>
      </c>
      <c r="AU208" s="230" t="s">
        <v>84</v>
      </c>
      <c r="AV208" s="14" t="s">
        <v>84</v>
      </c>
      <c r="AW208" s="14" t="s">
        <v>31</v>
      </c>
      <c r="AX208" s="14" t="s">
        <v>82</v>
      </c>
      <c r="AY208" s="230" t="s">
        <v>167</v>
      </c>
    </row>
    <row r="209" spans="1:65" s="2" customFormat="1" ht="16.45" customHeight="1">
      <c r="A209" s="34"/>
      <c r="B209" s="35"/>
      <c r="C209" s="191" t="s">
        <v>246</v>
      </c>
      <c r="D209" s="191" t="s">
        <v>170</v>
      </c>
      <c r="E209" s="192" t="s">
        <v>2621</v>
      </c>
      <c r="F209" s="193" t="s">
        <v>2622</v>
      </c>
      <c r="G209" s="194" t="s">
        <v>1461</v>
      </c>
      <c r="H209" s="195">
        <v>1</v>
      </c>
      <c r="I209" s="196"/>
      <c r="J209" s="197">
        <f>ROUND(I209*H209,2)</f>
        <v>0</v>
      </c>
      <c r="K209" s="193" t="s">
        <v>1</v>
      </c>
      <c r="L209" s="39"/>
      <c r="M209" s="198" t="s">
        <v>1</v>
      </c>
      <c r="N209" s="199" t="s">
        <v>40</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2531</v>
      </c>
      <c r="AT209" s="202" t="s">
        <v>170</v>
      </c>
      <c r="AU209" s="202" t="s">
        <v>84</v>
      </c>
      <c r="AY209" s="17" t="s">
        <v>167</v>
      </c>
      <c r="BE209" s="203">
        <f>IF(N209="základní",J209,0)</f>
        <v>0</v>
      </c>
      <c r="BF209" s="203">
        <f>IF(N209="snížená",J209,0)</f>
        <v>0</v>
      </c>
      <c r="BG209" s="203">
        <f>IF(N209="zákl. přenesená",J209,0)</f>
        <v>0</v>
      </c>
      <c r="BH209" s="203">
        <f>IF(N209="sníž. přenesená",J209,0)</f>
        <v>0</v>
      </c>
      <c r="BI209" s="203">
        <f>IF(N209="nulová",J209,0)</f>
        <v>0</v>
      </c>
      <c r="BJ209" s="17" t="s">
        <v>82</v>
      </c>
      <c r="BK209" s="203">
        <f>ROUND(I209*H209,2)</f>
        <v>0</v>
      </c>
      <c r="BL209" s="17" t="s">
        <v>2531</v>
      </c>
      <c r="BM209" s="202" t="s">
        <v>2623</v>
      </c>
    </row>
    <row r="210" spans="1:65" s="13" customFormat="1" ht="21.3">
      <c r="B210" s="209"/>
      <c r="C210" s="210"/>
      <c r="D210" s="211" t="s">
        <v>179</v>
      </c>
      <c r="E210" s="212" t="s">
        <v>1</v>
      </c>
      <c r="F210" s="213" t="s">
        <v>2624</v>
      </c>
      <c r="G210" s="210"/>
      <c r="H210" s="212" t="s">
        <v>1</v>
      </c>
      <c r="I210" s="214"/>
      <c r="J210" s="210"/>
      <c r="K210" s="210"/>
      <c r="L210" s="215"/>
      <c r="M210" s="216"/>
      <c r="N210" s="217"/>
      <c r="O210" s="217"/>
      <c r="P210" s="217"/>
      <c r="Q210" s="217"/>
      <c r="R210" s="217"/>
      <c r="S210" s="217"/>
      <c r="T210" s="218"/>
      <c r="AT210" s="219" t="s">
        <v>179</v>
      </c>
      <c r="AU210" s="219" t="s">
        <v>84</v>
      </c>
      <c r="AV210" s="13" t="s">
        <v>82</v>
      </c>
      <c r="AW210" s="13" t="s">
        <v>31</v>
      </c>
      <c r="AX210" s="13" t="s">
        <v>75</v>
      </c>
      <c r="AY210" s="219" t="s">
        <v>167</v>
      </c>
    </row>
    <row r="211" spans="1:65" s="13" customFormat="1" ht="21.3">
      <c r="B211" s="209"/>
      <c r="C211" s="210"/>
      <c r="D211" s="211" t="s">
        <v>179</v>
      </c>
      <c r="E211" s="212" t="s">
        <v>1</v>
      </c>
      <c r="F211" s="213" t="s">
        <v>2625</v>
      </c>
      <c r="G211" s="210"/>
      <c r="H211" s="212" t="s">
        <v>1</v>
      </c>
      <c r="I211" s="214"/>
      <c r="J211" s="210"/>
      <c r="K211" s="210"/>
      <c r="L211" s="215"/>
      <c r="M211" s="216"/>
      <c r="N211" s="217"/>
      <c r="O211" s="217"/>
      <c r="P211" s="217"/>
      <c r="Q211" s="217"/>
      <c r="R211" s="217"/>
      <c r="S211" s="217"/>
      <c r="T211" s="218"/>
      <c r="AT211" s="219" t="s">
        <v>179</v>
      </c>
      <c r="AU211" s="219" t="s">
        <v>84</v>
      </c>
      <c r="AV211" s="13" t="s">
        <v>82</v>
      </c>
      <c r="AW211" s="13" t="s">
        <v>31</v>
      </c>
      <c r="AX211" s="13" t="s">
        <v>75</v>
      </c>
      <c r="AY211" s="219" t="s">
        <v>167</v>
      </c>
    </row>
    <row r="212" spans="1:65" s="13" customFormat="1" ht="31.95">
      <c r="B212" s="209"/>
      <c r="C212" s="210"/>
      <c r="D212" s="211" t="s">
        <v>179</v>
      </c>
      <c r="E212" s="212" t="s">
        <v>1</v>
      </c>
      <c r="F212" s="213" t="s">
        <v>2626</v>
      </c>
      <c r="G212" s="210"/>
      <c r="H212" s="212" t="s">
        <v>1</v>
      </c>
      <c r="I212" s="214"/>
      <c r="J212" s="210"/>
      <c r="K212" s="210"/>
      <c r="L212" s="215"/>
      <c r="M212" s="216"/>
      <c r="N212" s="217"/>
      <c r="O212" s="217"/>
      <c r="P212" s="217"/>
      <c r="Q212" s="217"/>
      <c r="R212" s="217"/>
      <c r="S212" s="217"/>
      <c r="T212" s="218"/>
      <c r="AT212" s="219" t="s">
        <v>179</v>
      </c>
      <c r="AU212" s="219" t="s">
        <v>84</v>
      </c>
      <c r="AV212" s="13" t="s">
        <v>82</v>
      </c>
      <c r="AW212" s="13" t="s">
        <v>31</v>
      </c>
      <c r="AX212" s="13" t="s">
        <v>75</v>
      </c>
      <c r="AY212" s="219" t="s">
        <v>167</v>
      </c>
    </row>
    <row r="213" spans="1:65" s="13" customFormat="1" ht="31.95">
      <c r="B213" s="209"/>
      <c r="C213" s="210"/>
      <c r="D213" s="211" t="s">
        <v>179</v>
      </c>
      <c r="E213" s="212" t="s">
        <v>1</v>
      </c>
      <c r="F213" s="213" t="s">
        <v>2627</v>
      </c>
      <c r="G213" s="210"/>
      <c r="H213" s="212" t="s">
        <v>1</v>
      </c>
      <c r="I213" s="214"/>
      <c r="J213" s="210"/>
      <c r="K213" s="210"/>
      <c r="L213" s="215"/>
      <c r="M213" s="216"/>
      <c r="N213" s="217"/>
      <c r="O213" s="217"/>
      <c r="P213" s="217"/>
      <c r="Q213" s="217"/>
      <c r="R213" s="217"/>
      <c r="S213" s="217"/>
      <c r="T213" s="218"/>
      <c r="AT213" s="219" t="s">
        <v>179</v>
      </c>
      <c r="AU213" s="219" t="s">
        <v>84</v>
      </c>
      <c r="AV213" s="13" t="s">
        <v>82</v>
      </c>
      <c r="AW213" s="13" t="s">
        <v>31</v>
      </c>
      <c r="AX213" s="13" t="s">
        <v>75</v>
      </c>
      <c r="AY213" s="219" t="s">
        <v>167</v>
      </c>
    </row>
    <row r="214" spans="1:65" s="13" customFormat="1" ht="31.95">
      <c r="B214" s="209"/>
      <c r="C214" s="210"/>
      <c r="D214" s="211" t="s">
        <v>179</v>
      </c>
      <c r="E214" s="212" t="s">
        <v>1</v>
      </c>
      <c r="F214" s="213" t="s">
        <v>2628</v>
      </c>
      <c r="G214" s="210"/>
      <c r="H214" s="212" t="s">
        <v>1</v>
      </c>
      <c r="I214" s="214"/>
      <c r="J214" s="210"/>
      <c r="K214" s="210"/>
      <c r="L214" s="215"/>
      <c r="M214" s="216"/>
      <c r="N214" s="217"/>
      <c r="O214" s="217"/>
      <c r="P214" s="217"/>
      <c r="Q214" s="217"/>
      <c r="R214" s="217"/>
      <c r="S214" s="217"/>
      <c r="T214" s="218"/>
      <c r="AT214" s="219" t="s">
        <v>179</v>
      </c>
      <c r="AU214" s="219" t="s">
        <v>84</v>
      </c>
      <c r="AV214" s="13" t="s">
        <v>82</v>
      </c>
      <c r="AW214" s="13" t="s">
        <v>31</v>
      </c>
      <c r="AX214" s="13" t="s">
        <v>75</v>
      </c>
      <c r="AY214" s="219" t="s">
        <v>167</v>
      </c>
    </row>
    <row r="215" spans="1:65" s="13" customFormat="1">
      <c r="B215" s="209"/>
      <c r="C215" s="210"/>
      <c r="D215" s="211" t="s">
        <v>179</v>
      </c>
      <c r="E215" s="212" t="s">
        <v>1</v>
      </c>
      <c r="F215" s="213" t="s">
        <v>2629</v>
      </c>
      <c r="G215" s="210"/>
      <c r="H215" s="212" t="s">
        <v>1</v>
      </c>
      <c r="I215" s="214"/>
      <c r="J215" s="210"/>
      <c r="K215" s="210"/>
      <c r="L215" s="215"/>
      <c r="M215" s="216"/>
      <c r="N215" s="217"/>
      <c r="O215" s="217"/>
      <c r="P215" s="217"/>
      <c r="Q215" s="217"/>
      <c r="R215" s="217"/>
      <c r="S215" s="217"/>
      <c r="T215" s="218"/>
      <c r="AT215" s="219" t="s">
        <v>179</v>
      </c>
      <c r="AU215" s="219" t="s">
        <v>84</v>
      </c>
      <c r="AV215" s="13" t="s">
        <v>82</v>
      </c>
      <c r="AW215" s="13" t="s">
        <v>31</v>
      </c>
      <c r="AX215" s="13" t="s">
        <v>75</v>
      </c>
      <c r="AY215" s="219" t="s">
        <v>167</v>
      </c>
    </row>
    <row r="216" spans="1:65" s="13" customFormat="1" ht="31.95">
      <c r="B216" s="209"/>
      <c r="C216" s="210"/>
      <c r="D216" s="211" t="s">
        <v>179</v>
      </c>
      <c r="E216" s="212" t="s">
        <v>1</v>
      </c>
      <c r="F216" s="213" t="s">
        <v>2630</v>
      </c>
      <c r="G216" s="210"/>
      <c r="H216" s="212" t="s">
        <v>1</v>
      </c>
      <c r="I216" s="214"/>
      <c r="J216" s="210"/>
      <c r="K216" s="210"/>
      <c r="L216" s="215"/>
      <c r="M216" s="216"/>
      <c r="N216" s="217"/>
      <c r="O216" s="217"/>
      <c r="P216" s="217"/>
      <c r="Q216" s="217"/>
      <c r="R216" s="217"/>
      <c r="S216" s="217"/>
      <c r="T216" s="218"/>
      <c r="AT216" s="219" t="s">
        <v>179</v>
      </c>
      <c r="AU216" s="219" t="s">
        <v>84</v>
      </c>
      <c r="AV216" s="13" t="s">
        <v>82</v>
      </c>
      <c r="AW216" s="13" t="s">
        <v>31</v>
      </c>
      <c r="AX216" s="13" t="s">
        <v>75</v>
      </c>
      <c r="AY216" s="219" t="s">
        <v>167</v>
      </c>
    </row>
    <row r="217" spans="1:65" s="13" customFormat="1">
      <c r="B217" s="209"/>
      <c r="C217" s="210"/>
      <c r="D217" s="211" t="s">
        <v>179</v>
      </c>
      <c r="E217" s="212" t="s">
        <v>1</v>
      </c>
      <c r="F217" s="213" t="s">
        <v>2631</v>
      </c>
      <c r="G217" s="210"/>
      <c r="H217" s="212" t="s">
        <v>1</v>
      </c>
      <c r="I217" s="214"/>
      <c r="J217" s="210"/>
      <c r="K217" s="210"/>
      <c r="L217" s="215"/>
      <c r="M217" s="216"/>
      <c r="N217" s="217"/>
      <c r="O217" s="217"/>
      <c r="P217" s="217"/>
      <c r="Q217" s="217"/>
      <c r="R217" s="217"/>
      <c r="S217" s="217"/>
      <c r="T217" s="218"/>
      <c r="AT217" s="219" t="s">
        <v>179</v>
      </c>
      <c r="AU217" s="219" t="s">
        <v>84</v>
      </c>
      <c r="AV217" s="13" t="s">
        <v>82</v>
      </c>
      <c r="AW217" s="13" t="s">
        <v>31</v>
      </c>
      <c r="AX217" s="13" t="s">
        <v>75</v>
      </c>
      <c r="AY217" s="219" t="s">
        <v>167</v>
      </c>
    </row>
    <row r="218" spans="1:65" s="13" customFormat="1" ht="21.3">
      <c r="B218" s="209"/>
      <c r="C218" s="210"/>
      <c r="D218" s="211" t="s">
        <v>179</v>
      </c>
      <c r="E218" s="212" t="s">
        <v>1</v>
      </c>
      <c r="F218" s="213" t="s">
        <v>2632</v>
      </c>
      <c r="G218" s="210"/>
      <c r="H218" s="212" t="s">
        <v>1</v>
      </c>
      <c r="I218" s="214"/>
      <c r="J218" s="210"/>
      <c r="K218" s="210"/>
      <c r="L218" s="215"/>
      <c r="M218" s="216"/>
      <c r="N218" s="217"/>
      <c r="O218" s="217"/>
      <c r="P218" s="217"/>
      <c r="Q218" s="217"/>
      <c r="R218" s="217"/>
      <c r="S218" s="217"/>
      <c r="T218" s="218"/>
      <c r="AT218" s="219" t="s">
        <v>179</v>
      </c>
      <c r="AU218" s="219" t="s">
        <v>84</v>
      </c>
      <c r="AV218" s="13" t="s">
        <v>82</v>
      </c>
      <c r="AW218" s="13" t="s">
        <v>31</v>
      </c>
      <c r="AX218" s="13" t="s">
        <v>75</v>
      </c>
      <c r="AY218" s="219" t="s">
        <v>167</v>
      </c>
    </row>
    <row r="219" spans="1:65" s="13" customFormat="1" ht="21.3">
      <c r="B219" s="209"/>
      <c r="C219" s="210"/>
      <c r="D219" s="211" t="s">
        <v>179</v>
      </c>
      <c r="E219" s="212" t="s">
        <v>1</v>
      </c>
      <c r="F219" s="213" t="s">
        <v>2633</v>
      </c>
      <c r="G219" s="210"/>
      <c r="H219" s="212" t="s">
        <v>1</v>
      </c>
      <c r="I219" s="214"/>
      <c r="J219" s="210"/>
      <c r="K219" s="210"/>
      <c r="L219" s="215"/>
      <c r="M219" s="216"/>
      <c r="N219" s="217"/>
      <c r="O219" s="217"/>
      <c r="P219" s="217"/>
      <c r="Q219" s="217"/>
      <c r="R219" s="217"/>
      <c r="S219" s="217"/>
      <c r="T219" s="218"/>
      <c r="AT219" s="219" t="s">
        <v>179</v>
      </c>
      <c r="AU219" s="219" t="s">
        <v>84</v>
      </c>
      <c r="AV219" s="13" t="s">
        <v>82</v>
      </c>
      <c r="AW219" s="13" t="s">
        <v>31</v>
      </c>
      <c r="AX219" s="13" t="s">
        <v>75</v>
      </c>
      <c r="AY219" s="219" t="s">
        <v>167</v>
      </c>
    </row>
    <row r="220" spans="1:65" s="14" customFormat="1">
      <c r="B220" s="220"/>
      <c r="C220" s="221"/>
      <c r="D220" s="211" t="s">
        <v>179</v>
      </c>
      <c r="E220" s="222" t="s">
        <v>1</v>
      </c>
      <c r="F220" s="223" t="s">
        <v>82</v>
      </c>
      <c r="G220" s="221"/>
      <c r="H220" s="224">
        <v>1</v>
      </c>
      <c r="I220" s="225"/>
      <c r="J220" s="221"/>
      <c r="K220" s="221"/>
      <c r="L220" s="226"/>
      <c r="M220" s="227"/>
      <c r="N220" s="228"/>
      <c r="O220" s="228"/>
      <c r="P220" s="228"/>
      <c r="Q220" s="228"/>
      <c r="R220" s="228"/>
      <c r="S220" s="228"/>
      <c r="T220" s="229"/>
      <c r="AT220" s="230" t="s">
        <v>179</v>
      </c>
      <c r="AU220" s="230" t="s">
        <v>84</v>
      </c>
      <c r="AV220" s="14" t="s">
        <v>84</v>
      </c>
      <c r="AW220" s="14" t="s">
        <v>31</v>
      </c>
      <c r="AX220" s="14" t="s">
        <v>82</v>
      </c>
      <c r="AY220" s="230" t="s">
        <v>167</v>
      </c>
    </row>
    <row r="221" spans="1:65" s="2" customFormat="1" ht="16.45" customHeight="1">
      <c r="A221" s="34"/>
      <c r="B221" s="35"/>
      <c r="C221" s="191" t="s">
        <v>253</v>
      </c>
      <c r="D221" s="191" t="s">
        <v>170</v>
      </c>
      <c r="E221" s="192" t="s">
        <v>2634</v>
      </c>
      <c r="F221" s="193" t="s">
        <v>2635</v>
      </c>
      <c r="G221" s="194" t="s">
        <v>1461</v>
      </c>
      <c r="H221" s="195">
        <v>1</v>
      </c>
      <c r="I221" s="196"/>
      <c r="J221" s="197">
        <f>ROUND(I221*H221,2)</f>
        <v>0</v>
      </c>
      <c r="K221" s="193" t="s">
        <v>1</v>
      </c>
      <c r="L221" s="39"/>
      <c r="M221" s="198" t="s">
        <v>1</v>
      </c>
      <c r="N221" s="199" t="s">
        <v>40</v>
      </c>
      <c r="O221" s="71"/>
      <c r="P221" s="200">
        <f>O221*H221</f>
        <v>0</v>
      </c>
      <c r="Q221" s="200">
        <v>0</v>
      </c>
      <c r="R221" s="200">
        <f>Q221*H221</f>
        <v>0</v>
      </c>
      <c r="S221" s="200">
        <v>0</v>
      </c>
      <c r="T221" s="201">
        <f>S221*H221</f>
        <v>0</v>
      </c>
      <c r="U221" s="34"/>
      <c r="V221" s="34"/>
      <c r="W221" s="34"/>
      <c r="X221" s="34"/>
      <c r="Y221" s="34"/>
      <c r="Z221" s="34"/>
      <c r="AA221" s="34"/>
      <c r="AB221" s="34"/>
      <c r="AC221" s="34"/>
      <c r="AD221" s="34"/>
      <c r="AE221" s="34"/>
      <c r="AR221" s="202" t="s">
        <v>2531</v>
      </c>
      <c r="AT221" s="202" t="s">
        <v>170</v>
      </c>
      <c r="AU221" s="202" t="s">
        <v>84</v>
      </c>
      <c r="AY221" s="17" t="s">
        <v>167</v>
      </c>
      <c r="BE221" s="203">
        <f>IF(N221="základní",J221,0)</f>
        <v>0</v>
      </c>
      <c r="BF221" s="203">
        <f>IF(N221="snížená",J221,0)</f>
        <v>0</v>
      </c>
      <c r="BG221" s="203">
        <f>IF(N221="zákl. přenesená",J221,0)</f>
        <v>0</v>
      </c>
      <c r="BH221" s="203">
        <f>IF(N221="sníž. přenesená",J221,0)</f>
        <v>0</v>
      </c>
      <c r="BI221" s="203">
        <f>IF(N221="nulová",J221,0)</f>
        <v>0</v>
      </c>
      <c r="BJ221" s="17" t="s">
        <v>82</v>
      </c>
      <c r="BK221" s="203">
        <f>ROUND(I221*H221,2)</f>
        <v>0</v>
      </c>
      <c r="BL221" s="17" t="s">
        <v>2531</v>
      </c>
      <c r="BM221" s="202" t="s">
        <v>2636</v>
      </c>
    </row>
    <row r="222" spans="1:65" s="13" customFormat="1" ht="31.95">
      <c r="B222" s="209"/>
      <c r="C222" s="210"/>
      <c r="D222" s="211" t="s">
        <v>179</v>
      </c>
      <c r="E222" s="212" t="s">
        <v>1</v>
      </c>
      <c r="F222" s="213" t="s">
        <v>2637</v>
      </c>
      <c r="G222" s="210"/>
      <c r="H222" s="212" t="s">
        <v>1</v>
      </c>
      <c r="I222" s="214"/>
      <c r="J222" s="210"/>
      <c r="K222" s="210"/>
      <c r="L222" s="215"/>
      <c r="M222" s="216"/>
      <c r="N222" s="217"/>
      <c r="O222" s="217"/>
      <c r="P222" s="217"/>
      <c r="Q222" s="217"/>
      <c r="R222" s="217"/>
      <c r="S222" s="217"/>
      <c r="T222" s="218"/>
      <c r="AT222" s="219" t="s">
        <v>179</v>
      </c>
      <c r="AU222" s="219" t="s">
        <v>84</v>
      </c>
      <c r="AV222" s="13" t="s">
        <v>82</v>
      </c>
      <c r="AW222" s="13" t="s">
        <v>31</v>
      </c>
      <c r="AX222" s="13" t="s">
        <v>75</v>
      </c>
      <c r="AY222" s="219" t="s">
        <v>167</v>
      </c>
    </row>
    <row r="223" spans="1:65" s="14" customFormat="1">
      <c r="B223" s="220"/>
      <c r="C223" s="221"/>
      <c r="D223" s="211" t="s">
        <v>179</v>
      </c>
      <c r="E223" s="222" t="s">
        <v>1</v>
      </c>
      <c r="F223" s="223" t="s">
        <v>82</v>
      </c>
      <c r="G223" s="221"/>
      <c r="H223" s="224">
        <v>1</v>
      </c>
      <c r="I223" s="225"/>
      <c r="J223" s="221"/>
      <c r="K223" s="221"/>
      <c r="L223" s="226"/>
      <c r="M223" s="227"/>
      <c r="N223" s="228"/>
      <c r="O223" s="228"/>
      <c r="P223" s="228"/>
      <c r="Q223" s="228"/>
      <c r="R223" s="228"/>
      <c r="S223" s="228"/>
      <c r="T223" s="229"/>
      <c r="AT223" s="230" t="s">
        <v>179</v>
      </c>
      <c r="AU223" s="230" t="s">
        <v>84</v>
      </c>
      <c r="AV223" s="14" t="s">
        <v>84</v>
      </c>
      <c r="AW223" s="14" t="s">
        <v>31</v>
      </c>
      <c r="AX223" s="14" t="s">
        <v>82</v>
      </c>
      <c r="AY223" s="230" t="s">
        <v>167</v>
      </c>
    </row>
    <row r="224" spans="1:65" s="2" customFormat="1" ht="16.45" customHeight="1">
      <c r="A224" s="34"/>
      <c r="B224" s="35"/>
      <c r="C224" s="191" t="s">
        <v>259</v>
      </c>
      <c r="D224" s="191" t="s">
        <v>170</v>
      </c>
      <c r="E224" s="192" t="s">
        <v>2638</v>
      </c>
      <c r="F224" s="193" t="s">
        <v>2639</v>
      </c>
      <c r="G224" s="194" t="s">
        <v>1461</v>
      </c>
      <c r="H224" s="195">
        <v>1</v>
      </c>
      <c r="I224" s="196"/>
      <c r="J224" s="197">
        <f>ROUND(I224*H224,2)</f>
        <v>0</v>
      </c>
      <c r="K224" s="193" t="s">
        <v>1</v>
      </c>
      <c r="L224" s="39"/>
      <c r="M224" s="198" t="s">
        <v>1</v>
      </c>
      <c r="N224" s="199" t="s">
        <v>40</v>
      </c>
      <c r="O224" s="71"/>
      <c r="P224" s="200">
        <f>O224*H224</f>
        <v>0</v>
      </c>
      <c r="Q224" s="200">
        <v>0</v>
      </c>
      <c r="R224" s="200">
        <f>Q224*H224</f>
        <v>0</v>
      </c>
      <c r="S224" s="200">
        <v>0</v>
      </c>
      <c r="T224" s="201">
        <f>S224*H224</f>
        <v>0</v>
      </c>
      <c r="U224" s="34"/>
      <c r="V224" s="34"/>
      <c r="W224" s="34"/>
      <c r="X224" s="34"/>
      <c r="Y224" s="34"/>
      <c r="Z224" s="34"/>
      <c r="AA224" s="34"/>
      <c r="AB224" s="34"/>
      <c r="AC224" s="34"/>
      <c r="AD224" s="34"/>
      <c r="AE224" s="34"/>
      <c r="AR224" s="202" t="s">
        <v>2531</v>
      </c>
      <c r="AT224" s="202" t="s">
        <v>170</v>
      </c>
      <c r="AU224" s="202" t="s">
        <v>84</v>
      </c>
      <c r="AY224" s="17" t="s">
        <v>167</v>
      </c>
      <c r="BE224" s="203">
        <f>IF(N224="základní",J224,0)</f>
        <v>0</v>
      </c>
      <c r="BF224" s="203">
        <f>IF(N224="snížená",J224,0)</f>
        <v>0</v>
      </c>
      <c r="BG224" s="203">
        <f>IF(N224="zákl. přenesená",J224,0)</f>
        <v>0</v>
      </c>
      <c r="BH224" s="203">
        <f>IF(N224="sníž. přenesená",J224,0)</f>
        <v>0</v>
      </c>
      <c r="BI224" s="203">
        <f>IF(N224="nulová",J224,0)</f>
        <v>0</v>
      </c>
      <c r="BJ224" s="17" t="s">
        <v>82</v>
      </c>
      <c r="BK224" s="203">
        <f>ROUND(I224*H224,2)</f>
        <v>0</v>
      </c>
      <c r="BL224" s="17" t="s">
        <v>2531</v>
      </c>
      <c r="BM224" s="202" t="s">
        <v>2640</v>
      </c>
    </row>
    <row r="225" spans="1:65" s="13" customFormat="1" ht="21.3">
      <c r="B225" s="209"/>
      <c r="C225" s="210"/>
      <c r="D225" s="211" t="s">
        <v>179</v>
      </c>
      <c r="E225" s="212" t="s">
        <v>1</v>
      </c>
      <c r="F225" s="213" t="s">
        <v>2641</v>
      </c>
      <c r="G225" s="210"/>
      <c r="H225" s="212" t="s">
        <v>1</v>
      </c>
      <c r="I225" s="214"/>
      <c r="J225" s="210"/>
      <c r="K225" s="210"/>
      <c r="L225" s="215"/>
      <c r="M225" s="216"/>
      <c r="N225" s="217"/>
      <c r="O225" s="217"/>
      <c r="P225" s="217"/>
      <c r="Q225" s="217"/>
      <c r="R225" s="217"/>
      <c r="S225" s="217"/>
      <c r="T225" s="218"/>
      <c r="AT225" s="219" t="s">
        <v>179</v>
      </c>
      <c r="AU225" s="219" t="s">
        <v>84</v>
      </c>
      <c r="AV225" s="13" t="s">
        <v>82</v>
      </c>
      <c r="AW225" s="13" t="s">
        <v>31</v>
      </c>
      <c r="AX225" s="13" t="s">
        <v>75</v>
      </c>
      <c r="AY225" s="219" t="s">
        <v>167</v>
      </c>
    </row>
    <row r="226" spans="1:65" s="14" customFormat="1">
      <c r="B226" s="220"/>
      <c r="C226" s="221"/>
      <c r="D226" s="211" t="s">
        <v>179</v>
      </c>
      <c r="E226" s="222" t="s">
        <v>1</v>
      </c>
      <c r="F226" s="223" t="s">
        <v>82</v>
      </c>
      <c r="G226" s="221"/>
      <c r="H226" s="224">
        <v>1</v>
      </c>
      <c r="I226" s="225"/>
      <c r="J226" s="221"/>
      <c r="K226" s="221"/>
      <c r="L226" s="226"/>
      <c r="M226" s="227"/>
      <c r="N226" s="228"/>
      <c r="O226" s="228"/>
      <c r="P226" s="228"/>
      <c r="Q226" s="228"/>
      <c r="R226" s="228"/>
      <c r="S226" s="228"/>
      <c r="T226" s="229"/>
      <c r="AT226" s="230" t="s">
        <v>179</v>
      </c>
      <c r="AU226" s="230" t="s">
        <v>84</v>
      </c>
      <c r="AV226" s="14" t="s">
        <v>84</v>
      </c>
      <c r="AW226" s="14" t="s">
        <v>31</v>
      </c>
      <c r="AX226" s="14" t="s">
        <v>82</v>
      </c>
      <c r="AY226" s="230" t="s">
        <v>167</v>
      </c>
    </row>
    <row r="227" spans="1:65" s="12" customFormat="1" ht="22.85" customHeight="1">
      <c r="B227" s="175"/>
      <c r="C227" s="176"/>
      <c r="D227" s="177" t="s">
        <v>74</v>
      </c>
      <c r="E227" s="189" t="s">
        <v>2642</v>
      </c>
      <c r="F227" s="189" t="s">
        <v>2643</v>
      </c>
      <c r="G227" s="176"/>
      <c r="H227" s="176"/>
      <c r="I227" s="179"/>
      <c r="J227" s="190">
        <f>BK227</f>
        <v>0</v>
      </c>
      <c r="K227" s="176"/>
      <c r="L227" s="181"/>
      <c r="M227" s="182"/>
      <c r="N227" s="183"/>
      <c r="O227" s="183"/>
      <c r="P227" s="184">
        <f>SUM(P228:P235)</f>
        <v>0</v>
      </c>
      <c r="Q227" s="183"/>
      <c r="R227" s="184">
        <f>SUM(R228:R235)</f>
        <v>0</v>
      </c>
      <c r="S227" s="183"/>
      <c r="T227" s="185">
        <f>SUM(T228:T235)</f>
        <v>0</v>
      </c>
      <c r="AR227" s="186" t="s">
        <v>205</v>
      </c>
      <c r="AT227" s="187" t="s">
        <v>74</v>
      </c>
      <c r="AU227" s="187" t="s">
        <v>82</v>
      </c>
      <c r="AY227" s="186" t="s">
        <v>167</v>
      </c>
      <c r="BK227" s="188">
        <f>SUM(BK228:BK235)</f>
        <v>0</v>
      </c>
    </row>
    <row r="228" spans="1:65" s="2" customFormat="1" ht="16.45" customHeight="1">
      <c r="A228" s="34"/>
      <c r="B228" s="35"/>
      <c r="C228" s="191" t="s">
        <v>265</v>
      </c>
      <c r="D228" s="191" t="s">
        <v>170</v>
      </c>
      <c r="E228" s="192" t="s">
        <v>2644</v>
      </c>
      <c r="F228" s="193" t="s">
        <v>2645</v>
      </c>
      <c r="G228" s="194" t="s">
        <v>1461</v>
      </c>
      <c r="H228" s="195">
        <v>1</v>
      </c>
      <c r="I228" s="196"/>
      <c r="J228" s="197">
        <f>ROUND(I228*H228,2)</f>
        <v>0</v>
      </c>
      <c r="K228" s="193" t="s">
        <v>174</v>
      </c>
      <c r="L228" s="39"/>
      <c r="M228" s="198" t="s">
        <v>1</v>
      </c>
      <c r="N228" s="199" t="s">
        <v>40</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2531</v>
      </c>
      <c r="AT228" s="202" t="s">
        <v>170</v>
      </c>
      <c r="AU228" s="202" t="s">
        <v>84</v>
      </c>
      <c r="AY228" s="17" t="s">
        <v>167</v>
      </c>
      <c r="BE228" s="203">
        <f>IF(N228="základní",J228,0)</f>
        <v>0</v>
      </c>
      <c r="BF228" s="203">
        <f>IF(N228="snížená",J228,0)</f>
        <v>0</v>
      </c>
      <c r="BG228" s="203">
        <f>IF(N228="zákl. přenesená",J228,0)</f>
        <v>0</v>
      </c>
      <c r="BH228" s="203">
        <f>IF(N228="sníž. přenesená",J228,0)</f>
        <v>0</v>
      </c>
      <c r="BI228" s="203">
        <f>IF(N228="nulová",J228,0)</f>
        <v>0</v>
      </c>
      <c r="BJ228" s="17" t="s">
        <v>82</v>
      </c>
      <c r="BK228" s="203">
        <f>ROUND(I228*H228,2)</f>
        <v>0</v>
      </c>
      <c r="BL228" s="17" t="s">
        <v>2531</v>
      </c>
      <c r="BM228" s="202" t="s">
        <v>2646</v>
      </c>
    </row>
    <row r="229" spans="1:65" s="2" customFormat="1">
      <c r="A229" s="34"/>
      <c r="B229" s="35"/>
      <c r="C229" s="36"/>
      <c r="D229" s="204" t="s">
        <v>177</v>
      </c>
      <c r="E229" s="36"/>
      <c r="F229" s="205" t="s">
        <v>2647</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177</v>
      </c>
      <c r="AU229" s="17" t="s">
        <v>84</v>
      </c>
    </row>
    <row r="230" spans="1:65" s="13" customFormat="1">
      <c r="B230" s="209"/>
      <c r="C230" s="210"/>
      <c r="D230" s="211" t="s">
        <v>179</v>
      </c>
      <c r="E230" s="212" t="s">
        <v>1</v>
      </c>
      <c r="F230" s="213" t="s">
        <v>2584</v>
      </c>
      <c r="G230" s="210"/>
      <c r="H230" s="212" t="s">
        <v>1</v>
      </c>
      <c r="I230" s="214"/>
      <c r="J230" s="210"/>
      <c r="K230" s="210"/>
      <c r="L230" s="215"/>
      <c r="M230" s="216"/>
      <c r="N230" s="217"/>
      <c r="O230" s="217"/>
      <c r="P230" s="217"/>
      <c r="Q230" s="217"/>
      <c r="R230" s="217"/>
      <c r="S230" s="217"/>
      <c r="T230" s="218"/>
      <c r="AT230" s="219" t="s">
        <v>179</v>
      </c>
      <c r="AU230" s="219" t="s">
        <v>84</v>
      </c>
      <c r="AV230" s="13" t="s">
        <v>82</v>
      </c>
      <c r="AW230" s="13" t="s">
        <v>31</v>
      </c>
      <c r="AX230" s="13" t="s">
        <v>75</v>
      </c>
      <c r="AY230" s="219" t="s">
        <v>167</v>
      </c>
    </row>
    <row r="231" spans="1:65" s="13" customFormat="1">
      <c r="B231" s="209"/>
      <c r="C231" s="210"/>
      <c r="D231" s="211" t="s">
        <v>179</v>
      </c>
      <c r="E231" s="212" t="s">
        <v>1</v>
      </c>
      <c r="F231" s="213" t="s">
        <v>2648</v>
      </c>
      <c r="G231" s="210"/>
      <c r="H231" s="212" t="s">
        <v>1</v>
      </c>
      <c r="I231" s="214"/>
      <c r="J231" s="210"/>
      <c r="K231" s="210"/>
      <c r="L231" s="215"/>
      <c r="M231" s="216"/>
      <c r="N231" s="217"/>
      <c r="O231" s="217"/>
      <c r="P231" s="217"/>
      <c r="Q231" s="217"/>
      <c r="R231" s="217"/>
      <c r="S231" s="217"/>
      <c r="T231" s="218"/>
      <c r="AT231" s="219" t="s">
        <v>179</v>
      </c>
      <c r="AU231" s="219" t="s">
        <v>84</v>
      </c>
      <c r="AV231" s="13" t="s">
        <v>82</v>
      </c>
      <c r="AW231" s="13" t="s">
        <v>31</v>
      </c>
      <c r="AX231" s="13" t="s">
        <v>75</v>
      </c>
      <c r="AY231" s="219" t="s">
        <v>167</v>
      </c>
    </row>
    <row r="232" spans="1:65" s="13" customFormat="1" ht="21.3">
      <c r="B232" s="209"/>
      <c r="C232" s="210"/>
      <c r="D232" s="211" t="s">
        <v>179</v>
      </c>
      <c r="E232" s="212" t="s">
        <v>1</v>
      </c>
      <c r="F232" s="213" t="s">
        <v>2649</v>
      </c>
      <c r="G232" s="210"/>
      <c r="H232" s="212" t="s">
        <v>1</v>
      </c>
      <c r="I232" s="214"/>
      <c r="J232" s="210"/>
      <c r="K232" s="210"/>
      <c r="L232" s="215"/>
      <c r="M232" s="216"/>
      <c r="N232" s="217"/>
      <c r="O232" s="217"/>
      <c r="P232" s="217"/>
      <c r="Q232" s="217"/>
      <c r="R232" s="217"/>
      <c r="S232" s="217"/>
      <c r="T232" s="218"/>
      <c r="AT232" s="219" t="s">
        <v>179</v>
      </c>
      <c r="AU232" s="219" t="s">
        <v>84</v>
      </c>
      <c r="AV232" s="13" t="s">
        <v>82</v>
      </c>
      <c r="AW232" s="13" t="s">
        <v>31</v>
      </c>
      <c r="AX232" s="13" t="s">
        <v>75</v>
      </c>
      <c r="AY232" s="219" t="s">
        <v>167</v>
      </c>
    </row>
    <row r="233" spans="1:65" s="13" customFormat="1">
      <c r="B233" s="209"/>
      <c r="C233" s="210"/>
      <c r="D233" s="211" t="s">
        <v>179</v>
      </c>
      <c r="E233" s="212" t="s">
        <v>1</v>
      </c>
      <c r="F233" s="213" t="s">
        <v>2650</v>
      </c>
      <c r="G233" s="210"/>
      <c r="H233" s="212" t="s">
        <v>1</v>
      </c>
      <c r="I233" s="214"/>
      <c r="J233" s="210"/>
      <c r="K233" s="210"/>
      <c r="L233" s="215"/>
      <c r="M233" s="216"/>
      <c r="N233" s="217"/>
      <c r="O233" s="217"/>
      <c r="P233" s="217"/>
      <c r="Q233" s="217"/>
      <c r="R233" s="217"/>
      <c r="S233" s="217"/>
      <c r="T233" s="218"/>
      <c r="AT233" s="219" t="s">
        <v>179</v>
      </c>
      <c r="AU233" s="219" t="s">
        <v>84</v>
      </c>
      <c r="AV233" s="13" t="s">
        <v>82</v>
      </c>
      <c r="AW233" s="13" t="s">
        <v>31</v>
      </c>
      <c r="AX233" s="13" t="s">
        <v>75</v>
      </c>
      <c r="AY233" s="219" t="s">
        <v>167</v>
      </c>
    </row>
    <row r="234" spans="1:65" s="13" customFormat="1" ht="21.3">
      <c r="B234" s="209"/>
      <c r="C234" s="210"/>
      <c r="D234" s="211" t="s">
        <v>179</v>
      </c>
      <c r="E234" s="212" t="s">
        <v>1</v>
      </c>
      <c r="F234" s="213" t="s">
        <v>2651</v>
      </c>
      <c r="G234" s="210"/>
      <c r="H234" s="212" t="s">
        <v>1</v>
      </c>
      <c r="I234" s="214"/>
      <c r="J234" s="210"/>
      <c r="K234" s="210"/>
      <c r="L234" s="215"/>
      <c r="M234" s="216"/>
      <c r="N234" s="217"/>
      <c r="O234" s="217"/>
      <c r="P234" s="217"/>
      <c r="Q234" s="217"/>
      <c r="R234" s="217"/>
      <c r="S234" s="217"/>
      <c r="T234" s="218"/>
      <c r="AT234" s="219" t="s">
        <v>179</v>
      </c>
      <c r="AU234" s="219" t="s">
        <v>84</v>
      </c>
      <c r="AV234" s="13" t="s">
        <v>82</v>
      </c>
      <c r="AW234" s="13" t="s">
        <v>31</v>
      </c>
      <c r="AX234" s="13" t="s">
        <v>75</v>
      </c>
      <c r="AY234" s="219" t="s">
        <v>167</v>
      </c>
    </row>
    <row r="235" spans="1:65" s="14" customFormat="1">
      <c r="B235" s="220"/>
      <c r="C235" s="221"/>
      <c r="D235" s="211" t="s">
        <v>179</v>
      </c>
      <c r="E235" s="222" t="s">
        <v>1</v>
      </c>
      <c r="F235" s="223" t="s">
        <v>82</v>
      </c>
      <c r="G235" s="221"/>
      <c r="H235" s="224">
        <v>1</v>
      </c>
      <c r="I235" s="225"/>
      <c r="J235" s="221"/>
      <c r="K235" s="221"/>
      <c r="L235" s="226"/>
      <c r="M235" s="227"/>
      <c r="N235" s="228"/>
      <c r="O235" s="228"/>
      <c r="P235" s="228"/>
      <c r="Q235" s="228"/>
      <c r="R235" s="228"/>
      <c r="S235" s="228"/>
      <c r="T235" s="229"/>
      <c r="AT235" s="230" t="s">
        <v>179</v>
      </c>
      <c r="AU235" s="230" t="s">
        <v>84</v>
      </c>
      <c r="AV235" s="14" t="s">
        <v>84</v>
      </c>
      <c r="AW235" s="14" t="s">
        <v>31</v>
      </c>
      <c r="AX235" s="14" t="s">
        <v>82</v>
      </c>
      <c r="AY235" s="230" t="s">
        <v>167</v>
      </c>
    </row>
    <row r="236" spans="1:65" s="12" customFormat="1" ht="22.85" customHeight="1">
      <c r="B236" s="175"/>
      <c r="C236" s="176"/>
      <c r="D236" s="177" t="s">
        <v>74</v>
      </c>
      <c r="E236" s="189" t="s">
        <v>2652</v>
      </c>
      <c r="F236" s="189" t="s">
        <v>2653</v>
      </c>
      <c r="G236" s="176"/>
      <c r="H236" s="176"/>
      <c r="I236" s="179"/>
      <c r="J236" s="190">
        <f>BK236</f>
        <v>0</v>
      </c>
      <c r="K236" s="176"/>
      <c r="L236" s="181"/>
      <c r="M236" s="182"/>
      <c r="N236" s="183"/>
      <c r="O236" s="183"/>
      <c r="P236" s="184">
        <f>SUM(P237:P251)</f>
        <v>0</v>
      </c>
      <c r="Q236" s="183"/>
      <c r="R236" s="184">
        <f>SUM(R237:R251)</f>
        <v>0</v>
      </c>
      <c r="S236" s="183"/>
      <c r="T236" s="185">
        <f>SUM(T237:T251)</f>
        <v>0</v>
      </c>
      <c r="AR236" s="186" t="s">
        <v>205</v>
      </c>
      <c r="AT236" s="187" t="s">
        <v>74</v>
      </c>
      <c r="AU236" s="187" t="s">
        <v>82</v>
      </c>
      <c r="AY236" s="186" t="s">
        <v>167</v>
      </c>
      <c r="BK236" s="188">
        <f>SUM(BK237:BK251)</f>
        <v>0</v>
      </c>
    </row>
    <row r="237" spans="1:65" s="2" customFormat="1" ht="24.3" customHeight="1">
      <c r="A237" s="34"/>
      <c r="B237" s="35"/>
      <c r="C237" s="191" t="s">
        <v>8</v>
      </c>
      <c r="D237" s="191" t="s">
        <v>170</v>
      </c>
      <c r="E237" s="192" t="s">
        <v>2654</v>
      </c>
      <c r="F237" s="193" t="s">
        <v>2655</v>
      </c>
      <c r="G237" s="194" t="s">
        <v>2530</v>
      </c>
      <c r="H237" s="195">
        <v>1</v>
      </c>
      <c r="I237" s="196"/>
      <c r="J237" s="197">
        <f>ROUND(I237*H237,2)</f>
        <v>0</v>
      </c>
      <c r="K237" s="193" t="s">
        <v>1</v>
      </c>
      <c r="L237" s="39"/>
      <c r="M237" s="198" t="s">
        <v>1</v>
      </c>
      <c r="N237" s="199" t="s">
        <v>40</v>
      </c>
      <c r="O237" s="71"/>
      <c r="P237" s="200">
        <f>O237*H237</f>
        <v>0</v>
      </c>
      <c r="Q237" s="200">
        <v>0</v>
      </c>
      <c r="R237" s="200">
        <f>Q237*H237</f>
        <v>0</v>
      </c>
      <c r="S237" s="200">
        <v>0</v>
      </c>
      <c r="T237" s="201">
        <f>S237*H237</f>
        <v>0</v>
      </c>
      <c r="U237" s="34"/>
      <c r="V237" s="34"/>
      <c r="W237" s="34"/>
      <c r="X237" s="34"/>
      <c r="Y237" s="34"/>
      <c r="Z237" s="34"/>
      <c r="AA237" s="34"/>
      <c r="AB237" s="34"/>
      <c r="AC237" s="34"/>
      <c r="AD237" s="34"/>
      <c r="AE237" s="34"/>
      <c r="AR237" s="202" t="s">
        <v>2531</v>
      </c>
      <c r="AT237" s="202" t="s">
        <v>170</v>
      </c>
      <c r="AU237" s="202" t="s">
        <v>84</v>
      </c>
      <c r="AY237" s="17" t="s">
        <v>167</v>
      </c>
      <c r="BE237" s="203">
        <f>IF(N237="základní",J237,0)</f>
        <v>0</v>
      </c>
      <c r="BF237" s="203">
        <f>IF(N237="snížená",J237,0)</f>
        <v>0</v>
      </c>
      <c r="BG237" s="203">
        <f>IF(N237="zákl. přenesená",J237,0)</f>
        <v>0</v>
      </c>
      <c r="BH237" s="203">
        <f>IF(N237="sníž. přenesená",J237,0)</f>
        <v>0</v>
      </c>
      <c r="BI237" s="203">
        <f>IF(N237="nulová",J237,0)</f>
        <v>0</v>
      </c>
      <c r="BJ237" s="17" t="s">
        <v>82</v>
      </c>
      <c r="BK237" s="203">
        <f>ROUND(I237*H237,2)</f>
        <v>0</v>
      </c>
      <c r="BL237" s="17" t="s">
        <v>2531</v>
      </c>
      <c r="BM237" s="202" t="s">
        <v>2656</v>
      </c>
    </row>
    <row r="238" spans="1:65" s="13" customFormat="1">
      <c r="B238" s="209"/>
      <c r="C238" s="210"/>
      <c r="D238" s="211" t="s">
        <v>179</v>
      </c>
      <c r="E238" s="212" t="s">
        <v>1</v>
      </c>
      <c r="F238" s="213" t="s">
        <v>2657</v>
      </c>
      <c r="G238" s="210"/>
      <c r="H238" s="212" t="s">
        <v>1</v>
      </c>
      <c r="I238" s="214"/>
      <c r="J238" s="210"/>
      <c r="K238" s="210"/>
      <c r="L238" s="215"/>
      <c r="M238" s="216"/>
      <c r="N238" s="217"/>
      <c r="O238" s="217"/>
      <c r="P238" s="217"/>
      <c r="Q238" s="217"/>
      <c r="R238" s="217"/>
      <c r="S238" s="217"/>
      <c r="T238" s="218"/>
      <c r="AT238" s="219" t="s">
        <v>179</v>
      </c>
      <c r="AU238" s="219" t="s">
        <v>84</v>
      </c>
      <c r="AV238" s="13" t="s">
        <v>82</v>
      </c>
      <c r="AW238" s="13" t="s">
        <v>31</v>
      </c>
      <c r="AX238" s="13" t="s">
        <v>75</v>
      </c>
      <c r="AY238" s="219" t="s">
        <v>167</v>
      </c>
    </row>
    <row r="239" spans="1:65" s="13" customFormat="1">
      <c r="B239" s="209"/>
      <c r="C239" s="210"/>
      <c r="D239" s="211" t="s">
        <v>179</v>
      </c>
      <c r="E239" s="212" t="s">
        <v>1</v>
      </c>
      <c r="F239" s="213" t="s">
        <v>2658</v>
      </c>
      <c r="G239" s="210"/>
      <c r="H239" s="212" t="s">
        <v>1</v>
      </c>
      <c r="I239" s="214"/>
      <c r="J239" s="210"/>
      <c r="K239" s="210"/>
      <c r="L239" s="215"/>
      <c r="M239" s="216"/>
      <c r="N239" s="217"/>
      <c r="O239" s="217"/>
      <c r="P239" s="217"/>
      <c r="Q239" s="217"/>
      <c r="R239" s="217"/>
      <c r="S239" s="217"/>
      <c r="T239" s="218"/>
      <c r="AT239" s="219" t="s">
        <v>179</v>
      </c>
      <c r="AU239" s="219" t="s">
        <v>84</v>
      </c>
      <c r="AV239" s="13" t="s">
        <v>82</v>
      </c>
      <c r="AW239" s="13" t="s">
        <v>31</v>
      </c>
      <c r="AX239" s="13" t="s">
        <v>75</v>
      </c>
      <c r="AY239" s="219" t="s">
        <v>167</v>
      </c>
    </row>
    <row r="240" spans="1:65" s="14" customFormat="1">
      <c r="B240" s="220"/>
      <c r="C240" s="221"/>
      <c r="D240" s="211" t="s">
        <v>179</v>
      </c>
      <c r="E240" s="222" t="s">
        <v>1</v>
      </c>
      <c r="F240" s="223" t="s">
        <v>82</v>
      </c>
      <c r="G240" s="221"/>
      <c r="H240" s="224">
        <v>1</v>
      </c>
      <c r="I240" s="225"/>
      <c r="J240" s="221"/>
      <c r="K240" s="221"/>
      <c r="L240" s="226"/>
      <c r="M240" s="227"/>
      <c r="N240" s="228"/>
      <c r="O240" s="228"/>
      <c r="P240" s="228"/>
      <c r="Q240" s="228"/>
      <c r="R240" s="228"/>
      <c r="S240" s="228"/>
      <c r="T240" s="229"/>
      <c r="AT240" s="230" t="s">
        <v>179</v>
      </c>
      <c r="AU240" s="230" t="s">
        <v>84</v>
      </c>
      <c r="AV240" s="14" t="s">
        <v>84</v>
      </c>
      <c r="AW240" s="14" t="s">
        <v>31</v>
      </c>
      <c r="AX240" s="14" t="s">
        <v>82</v>
      </c>
      <c r="AY240" s="230" t="s">
        <v>167</v>
      </c>
    </row>
    <row r="241" spans="1:65" s="2" customFormat="1" ht="24.3" customHeight="1">
      <c r="A241" s="34"/>
      <c r="B241" s="35"/>
      <c r="C241" s="191" t="s">
        <v>278</v>
      </c>
      <c r="D241" s="191" t="s">
        <v>170</v>
      </c>
      <c r="E241" s="192" t="s">
        <v>2659</v>
      </c>
      <c r="F241" s="193" t="s">
        <v>2660</v>
      </c>
      <c r="G241" s="194" t="s">
        <v>2530</v>
      </c>
      <c r="H241" s="195">
        <v>1</v>
      </c>
      <c r="I241" s="196"/>
      <c r="J241" s="197">
        <f>ROUND(I241*H241,2)</f>
        <v>0</v>
      </c>
      <c r="K241" s="193" t="s">
        <v>1</v>
      </c>
      <c r="L241" s="39"/>
      <c r="M241" s="198" t="s">
        <v>1</v>
      </c>
      <c r="N241" s="199" t="s">
        <v>40</v>
      </c>
      <c r="O241" s="71"/>
      <c r="P241" s="200">
        <f>O241*H241</f>
        <v>0</v>
      </c>
      <c r="Q241" s="200">
        <v>0</v>
      </c>
      <c r="R241" s="200">
        <f>Q241*H241</f>
        <v>0</v>
      </c>
      <c r="S241" s="200">
        <v>0</v>
      </c>
      <c r="T241" s="201">
        <f>S241*H241</f>
        <v>0</v>
      </c>
      <c r="U241" s="34"/>
      <c r="V241" s="34"/>
      <c r="W241" s="34"/>
      <c r="X241" s="34"/>
      <c r="Y241" s="34"/>
      <c r="Z241" s="34"/>
      <c r="AA241" s="34"/>
      <c r="AB241" s="34"/>
      <c r="AC241" s="34"/>
      <c r="AD241" s="34"/>
      <c r="AE241" s="34"/>
      <c r="AR241" s="202" t="s">
        <v>175</v>
      </c>
      <c r="AT241" s="202" t="s">
        <v>170</v>
      </c>
      <c r="AU241" s="202" t="s">
        <v>84</v>
      </c>
      <c r="AY241" s="17" t="s">
        <v>167</v>
      </c>
      <c r="BE241" s="203">
        <f>IF(N241="základní",J241,0)</f>
        <v>0</v>
      </c>
      <c r="BF241" s="203">
        <f>IF(N241="snížená",J241,0)</f>
        <v>0</v>
      </c>
      <c r="BG241" s="203">
        <f>IF(N241="zákl. přenesená",J241,0)</f>
        <v>0</v>
      </c>
      <c r="BH241" s="203">
        <f>IF(N241="sníž. přenesená",J241,0)</f>
        <v>0</v>
      </c>
      <c r="BI241" s="203">
        <f>IF(N241="nulová",J241,0)</f>
        <v>0</v>
      </c>
      <c r="BJ241" s="17" t="s">
        <v>82</v>
      </c>
      <c r="BK241" s="203">
        <f>ROUND(I241*H241,2)</f>
        <v>0</v>
      </c>
      <c r="BL241" s="17" t="s">
        <v>175</v>
      </c>
      <c r="BM241" s="202" t="s">
        <v>2661</v>
      </c>
    </row>
    <row r="242" spans="1:65" s="13" customFormat="1">
      <c r="B242" s="209"/>
      <c r="C242" s="210"/>
      <c r="D242" s="211" t="s">
        <v>179</v>
      </c>
      <c r="E242" s="212" t="s">
        <v>1</v>
      </c>
      <c r="F242" s="213" t="s">
        <v>2662</v>
      </c>
      <c r="G242" s="210"/>
      <c r="H242" s="212" t="s">
        <v>1</v>
      </c>
      <c r="I242" s="214"/>
      <c r="J242" s="210"/>
      <c r="K242" s="210"/>
      <c r="L242" s="215"/>
      <c r="M242" s="216"/>
      <c r="N242" s="217"/>
      <c r="O242" s="217"/>
      <c r="P242" s="217"/>
      <c r="Q242" s="217"/>
      <c r="R242" s="217"/>
      <c r="S242" s="217"/>
      <c r="T242" s="218"/>
      <c r="AT242" s="219" t="s">
        <v>179</v>
      </c>
      <c r="AU242" s="219" t="s">
        <v>84</v>
      </c>
      <c r="AV242" s="13" t="s">
        <v>82</v>
      </c>
      <c r="AW242" s="13" t="s">
        <v>31</v>
      </c>
      <c r="AX242" s="13" t="s">
        <v>75</v>
      </c>
      <c r="AY242" s="219" t="s">
        <v>167</v>
      </c>
    </row>
    <row r="243" spans="1:65" s="13" customFormat="1" ht="21.3">
      <c r="B243" s="209"/>
      <c r="C243" s="210"/>
      <c r="D243" s="211" t="s">
        <v>179</v>
      </c>
      <c r="E243" s="212" t="s">
        <v>1</v>
      </c>
      <c r="F243" s="213" t="s">
        <v>2663</v>
      </c>
      <c r="G243" s="210"/>
      <c r="H243" s="212" t="s">
        <v>1</v>
      </c>
      <c r="I243" s="214"/>
      <c r="J243" s="210"/>
      <c r="K243" s="210"/>
      <c r="L243" s="215"/>
      <c r="M243" s="216"/>
      <c r="N243" s="217"/>
      <c r="O243" s="217"/>
      <c r="P243" s="217"/>
      <c r="Q243" s="217"/>
      <c r="R243" s="217"/>
      <c r="S243" s="217"/>
      <c r="T243" s="218"/>
      <c r="AT243" s="219" t="s">
        <v>179</v>
      </c>
      <c r="AU243" s="219" t="s">
        <v>84</v>
      </c>
      <c r="AV243" s="13" t="s">
        <v>82</v>
      </c>
      <c r="AW243" s="13" t="s">
        <v>31</v>
      </c>
      <c r="AX243" s="13" t="s">
        <v>75</v>
      </c>
      <c r="AY243" s="219" t="s">
        <v>167</v>
      </c>
    </row>
    <row r="244" spans="1:65" s="13" customFormat="1" ht="31.95">
      <c r="B244" s="209"/>
      <c r="C244" s="210"/>
      <c r="D244" s="211" t="s">
        <v>179</v>
      </c>
      <c r="E244" s="212" t="s">
        <v>1</v>
      </c>
      <c r="F244" s="213" t="s">
        <v>2664</v>
      </c>
      <c r="G244" s="210"/>
      <c r="H244" s="212" t="s">
        <v>1</v>
      </c>
      <c r="I244" s="214"/>
      <c r="J244" s="210"/>
      <c r="K244" s="210"/>
      <c r="L244" s="215"/>
      <c r="M244" s="216"/>
      <c r="N244" s="217"/>
      <c r="O244" s="217"/>
      <c r="P244" s="217"/>
      <c r="Q244" s="217"/>
      <c r="R244" s="217"/>
      <c r="S244" s="217"/>
      <c r="T244" s="218"/>
      <c r="AT244" s="219" t="s">
        <v>179</v>
      </c>
      <c r="AU244" s="219" t="s">
        <v>84</v>
      </c>
      <c r="AV244" s="13" t="s">
        <v>82</v>
      </c>
      <c r="AW244" s="13" t="s">
        <v>31</v>
      </c>
      <c r="AX244" s="13" t="s">
        <v>75</v>
      </c>
      <c r="AY244" s="219" t="s">
        <v>167</v>
      </c>
    </row>
    <row r="245" spans="1:65" s="14" customFormat="1">
      <c r="B245" s="220"/>
      <c r="C245" s="221"/>
      <c r="D245" s="211" t="s">
        <v>179</v>
      </c>
      <c r="E245" s="222" t="s">
        <v>1</v>
      </c>
      <c r="F245" s="223" t="s">
        <v>82</v>
      </c>
      <c r="G245" s="221"/>
      <c r="H245" s="224">
        <v>1</v>
      </c>
      <c r="I245" s="225"/>
      <c r="J245" s="221"/>
      <c r="K245" s="221"/>
      <c r="L245" s="226"/>
      <c r="M245" s="227"/>
      <c r="N245" s="228"/>
      <c r="O245" s="228"/>
      <c r="P245" s="228"/>
      <c r="Q245" s="228"/>
      <c r="R245" s="228"/>
      <c r="S245" s="228"/>
      <c r="T245" s="229"/>
      <c r="AT245" s="230" t="s">
        <v>179</v>
      </c>
      <c r="AU245" s="230" t="s">
        <v>84</v>
      </c>
      <c r="AV245" s="14" t="s">
        <v>84</v>
      </c>
      <c r="AW245" s="14" t="s">
        <v>31</v>
      </c>
      <c r="AX245" s="14" t="s">
        <v>82</v>
      </c>
      <c r="AY245" s="230" t="s">
        <v>167</v>
      </c>
    </row>
    <row r="246" spans="1:65" s="2" customFormat="1" ht="16.45" customHeight="1">
      <c r="A246" s="34"/>
      <c r="B246" s="35"/>
      <c r="C246" s="191" t="s">
        <v>286</v>
      </c>
      <c r="D246" s="191" t="s">
        <v>170</v>
      </c>
      <c r="E246" s="192" t="s">
        <v>2665</v>
      </c>
      <c r="F246" s="193" t="s">
        <v>2666</v>
      </c>
      <c r="G246" s="194" t="s">
        <v>1461</v>
      </c>
      <c r="H246" s="195">
        <v>1</v>
      </c>
      <c r="I246" s="196"/>
      <c r="J246" s="197">
        <f>ROUND(I246*H246,2)</f>
        <v>0</v>
      </c>
      <c r="K246" s="193" t="s">
        <v>1</v>
      </c>
      <c r="L246" s="39"/>
      <c r="M246" s="198" t="s">
        <v>1</v>
      </c>
      <c r="N246" s="199" t="s">
        <v>40</v>
      </c>
      <c r="O246" s="71"/>
      <c r="P246" s="200">
        <f>O246*H246</f>
        <v>0</v>
      </c>
      <c r="Q246" s="200">
        <v>0</v>
      </c>
      <c r="R246" s="200">
        <f>Q246*H246</f>
        <v>0</v>
      </c>
      <c r="S246" s="200">
        <v>0</v>
      </c>
      <c r="T246" s="201">
        <f>S246*H246</f>
        <v>0</v>
      </c>
      <c r="U246" s="34"/>
      <c r="V246" s="34"/>
      <c r="W246" s="34"/>
      <c r="X246" s="34"/>
      <c r="Y246" s="34"/>
      <c r="Z246" s="34"/>
      <c r="AA246" s="34"/>
      <c r="AB246" s="34"/>
      <c r="AC246" s="34"/>
      <c r="AD246" s="34"/>
      <c r="AE246" s="34"/>
      <c r="AR246" s="202" t="s">
        <v>2531</v>
      </c>
      <c r="AT246" s="202" t="s">
        <v>170</v>
      </c>
      <c r="AU246" s="202" t="s">
        <v>84</v>
      </c>
      <c r="AY246" s="17" t="s">
        <v>167</v>
      </c>
      <c r="BE246" s="203">
        <f>IF(N246="základní",J246,0)</f>
        <v>0</v>
      </c>
      <c r="BF246" s="203">
        <f>IF(N246="snížená",J246,0)</f>
        <v>0</v>
      </c>
      <c r="BG246" s="203">
        <f>IF(N246="zákl. přenesená",J246,0)</f>
        <v>0</v>
      </c>
      <c r="BH246" s="203">
        <f>IF(N246="sníž. přenesená",J246,0)</f>
        <v>0</v>
      </c>
      <c r="BI246" s="203">
        <f>IF(N246="nulová",J246,0)</f>
        <v>0</v>
      </c>
      <c r="BJ246" s="17" t="s">
        <v>82</v>
      </c>
      <c r="BK246" s="203">
        <f>ROUND(I246*H246,2)</f>
        <v>0</v>
      </c>
      <c r="BL246" s="17" t="s">
        <v>2531</v>
      </c>
      <c r="BM246" s="202" t="s">
        <v>2667</v>
      </c>
    </row>
    <row r="247" spans="1:65" s="13" customFormat="1" ht="31.95">
      <c r="B247" s="209"/>
      <c r="C247" s="210"/>
      <c r="D247" s="211" t="s">
        <v>179</v>
      </c>
      <c r="E247" s="212" t="s">
        <v>1</v>
      </c>
      <c r="F247" s="213" t="s">
        <v>2668</v>
      </c>
      <c r="G247" s="210"/>
      <c r="H247" s="212" t="s">
        <v>1</v>
      </c>
      <c r="I247" s="214"/>
      <c r="J247" s="210"/>
      <c r="K247" s="210"/>
      <c r="L247" s="215"/>
      <c r="M247" s="216"/>
      <c r="N247" s="217"/>
      <c r="O247" s="217"/>
      <c r="P247" s="217"/>
      <c r="Q247" s="217"/>
      <c r="R247" s="217"/>
      <c r="S247" s="217"/>
      <c r="T247" s="218"/>
      <c r="AT247" s="219" t="s">
        <v>179</v>
      </c>
      <c r="AU247" s="219" t="s">
        <v>84</v>
      </c>
      <c r="AV247" s="13" t="s">
        <v>82</v>
      </c>
      <c r="AW247" s="13" t="s">
        <v>31</v>
      </c>
      <c r="AX247" s="13" t="s">
        <v>75</v>
      </c>
      <c r="AY247" s="219" t="s">
        <v>167</v>
      </c>
    </row>
    <row r="248" spans="1:65" s="13" customFormat="1" ht="31.95">
      <c r="B248" s="209"/>
      <c r="C248" s="210"/>
      <c r="D248" s="211" t="s">
        <v>179</v>
      </c>
      <c r="E248" s="212" t="s">
        <v>1</v>
      </c>
      <c r="F248" s="213" t="s">
        <v>2669</v>
      </c>
      <c r="G248" s="210"/>
      <c r="H248" s="212" t="s">
        <v>1</v>
      </c>
      <c r="I248" s="214"/>
      <c r="J248" s="210"/>
      <c r="K248" s="210"/>
      <c r="L248" s="215"/>
      <c r="M248" s="216"/>
      <c r="N248" s="217"/>
      <c r="O248" s="217"/>
      <c r="P248" s="217"/>
      <c r="Q248" s="217"/>
      <c r="R248" s="217"/>
      <c r="S248" s="217"/>
      <c r="T248" s="218"/>
      <c r="AT248" s="219" t="s">
        <v>179</v>
      </c>
      <c r="AU248" s="219" t="s">
        <v>84</v>
      </c>
      <c r="AV248" s="13" t="s">
        <v>82</v>
      </c>
      <c r="AW248" s="13" t="s">
        <v>31</v>
      </c>
      <c r="AX248" s="13" t="s">
        <v>75</v>
      </c>
      <c r="AY248" s="219" t="s">
        <v>167</v>
      </c>
    </row>
    <row r="249" spans="1:65" s="14" customFormat="1">
      <c r="B249" s="220"/>
      <c r="C249" s="221"/>
      <c r="D249" s="211" t="s">
        <v>179</v>
      </c>
      <c r="E249" s="222" t="s">
        <v>1</v>
      </c>
      <c r="F249" s="223" t="s">
        <v>82</v>
      </c>
      <c r="G249" s="221"/>
      <c r="H249" s="224">
        <v>1</v>
      </c>
      <c r="I249" s="225"/>
      <c r="J249" s="221"/>
      <c r="K249" s="221"/>
      <c r="L249" s="226"/>
      <c r="M249" s="227"/>
      <c r="N249" s="228"/>
      <c r="O249" s="228"/>
      <c r="P249" s="228"/>
      <c r="Q249" s="228"/>
      <c r="R249" s="228"/>
      <c r="S249" s="228"/>
      <c r="T249" s="229"/>
      <c r="AT249" s="230" t="s">
        <v>179</v>
      </c>
      <c r="AU249" s="230" t="s">
        <v>84</v>
      </c>
      <c r="AV249" s="14" t="s">
        <v>84</v>
      </c>
      <c r="AW249" s="14" t="s">
        <v>31</v>
      </c>
      <c r="AX249" s="14" t="s">
        <v>82</v>
      </c>
      <c r="AY249" s="230" t="s">
        <v>167</v>
      </c>
    </row>
    <row r="250" spans="1:65" s="2" customFormat="1" ht="16.45" customHeight="1">
      <c r="A250" s="34"/>
      <c r="B250" s="35"/>
      <c r="C250" s="191" t="s">
        <v>296</v>
      </c>
      <c r="D250" s="191" t="s">
        <v>170</v>
      </c>
      <c r="E250" s="192" t="s">
        <v>2670</v>
      </c>
      <c r="F250" s="193" t="s">
        <v>2671</v>
      </c>
      <c r="G250" s="194" t="s">
        <v>1461</v>
      </c>
      <c r="H250" s="195">
        <v>1</v>
      </c>
      <c r="I250" s="196"/>
      <c r="J250" s="197">
        <f>ROUND(I250*H250,2)</f>
        <v>0</v>
      </c>
      <c r="K250" s="193" t="s">
        <v>1</v>
      </c>
      <c r="L250" s="39"/>
      <c r="M250" s="198" t="s">
        <v>1</v>
      </c>
      <c r="N250" s="199" t="s">
        <v>40</v>
      </c>
      <c r="O250" s="71"/>
      <c r="P250" s="200">
        <f>O250*H250</f>
        <v>0</v>
      </c>
      <c r="Q250" s="200">
        <v>0</v>
      </c>
      <c r="R250" s="200">
        <f>Q250*H250</f>
        <v>0</v>
      </c>
      <c r="S250" s="200">
        <v>0</v>
      </c>
      <c r="T250" s="201">
        <f>S250*H250</f>
        <v>0</v>
      </c>
      <c r="U250" s="34"/>
      <c r="V250" s="34"/>
      <c r="W250" s="34"/>
      <c r="X250" s="34"/>
      <c r="Y250" s="34"/>
      <c r="Z250" s="34"/>
      <c r="AA250" s="34"/>
      <c r="AB250" s="34"/>
      <c r="AC250" s="34"/>
      <c r="AD250" s="34"/>
      <c r="AE250" s="34"/>
      <c r="AR250" s="202" t="s">
        <v>2531</v>
      </c>
      <c r="AT250" s="202" t="s">
        <v>170</v>
      </c>
      <c r="AU250" s="202" t="s">
        <v>84</v>
      </c>
      <c r="AY250" s="17" t="s">
        <v>167</v>
      </c>
      <c r="BE250" s="203">
        <f>IF(N250="základní",J250,0)</f>
        <v>0</v>
      </c>
      <c r="BF250" s="203">
        <f>IF(N250="snížená",J250,0)</f>
        <v>0</v>
      </c>
      <c r="BG250" s="203">
        <f>IF(N250="zákl. přenesená",J250,0)</f>
        <v>0</v>
      </c>
      <c r="BH250" s="203">
        <f>IF(N250="sníž. přenesená",J250,0)</f>
        <v>0</v>
      </c>
      <c r="BI250" s="203">
        <f>IF(N250="nulová",J250,0)</f>
        <v>0</v>
      </c>
      <c r="BJ250" s="17" t="s">
        <v>82</v>
      </c>
      <c r="BK250" s="203">
        <f>ROUND(I250*H250,2)</f>
        <v>0</v>
      </c>
      <c r="BL250" s="17" t="s">
        <v>2531</v>
      </c>
      <c r="BM250" s="202" t="s">
        <v>2672</v>
      </c>
    </row>
    <row r="251" spans="1:65" s="14" customFormat="1">
      <c r="B251" s="220"/>
      <c r="C251" s="221"/>
      <c r="D251" s="211" t="s">
        <v>179</v>
      </c>
      <c r="E251" s="222" t="s">
        <v>1</v>
      </c>
      <c r="F251" s="223" t="s">
        <v>82</v>
      </c>
      <c r="G251" s="221"/>
      <c r="H251" s="224">
        <v>1</v>
      </c>
      <c r="I251" s="225"/>
      <c r="J251" s="221"/>
      <c r="K251" s="221"/>
      <c r="L251" s="226"/>
      <c r="M251" s="243"/>
      <c r="N251" s="244"/>
      <c r="O251" s="244"/>
      <c r="P251" s="244"/>
      <c r="Q251" s="244"/>
      <c r="R251" s="244"/>
      <c r="S251" s="244"/>
      <c r="T251" s="245"/>
      <c r="AT251" s="230" t="s">
        <v>179</v>
      </c>
      <c r="AU251" s="230" t="s">
        <v>84</v>
      </c>
      <c r="AV251" s="14" t="s">
        <v>84</v>
      </c>
      <c r="AW251" s="14" t="s">
        <v>31</v>
      </c>
      <c r="AX251" s="14" t="s">
        <v>75</v>
      </c>
      <c r="AY251" s="230" t="s">
        <v>167</v>
      </c>
    </row>
    <row r="252" spans="1:65" s="2" customFormat="1" ht="6.9" customHeight="1">
      <c r="A252" s="34"/>
      <c r="B252" s="54"/>
      <c r="C252" s="55"/>
      <c r="D252" s="55"/>
      <c r="E252" s="55"/>
      <c r="F252" s="55"/>
      <c r="G252" s="55"/>
      <c r="H252" s="55"/>
      <c r="I252" s="55"/>
      <c r="J252" s="55"/>
      <c r="K252" s="55"/>
      <c r="L252" s="39"/>
      <c r="M252" s="34"/>
      <c r="O252" s="34"/>
      <c r="P252" s="34"/>
      <c r="Q252" s="34"/>
      <c r="R252" s="34"/>
      <c r="S252" s="34"/>
      <c r="T252" s="34"/>
      <c r="U252" s="34"/>
      <c r="V252" s="34"/>
      <c r="W252" s="34"/>
      <c r="X252" s="34"/>
      <c r="Y252" s="34"/>
      <c r="Z252" s="34"/>
      <c r="AA252" s="34"/>
      <c r="AB252" s="34"/>
      <c r="AC252" s="34"/>
      <c r="AD252" s="34"/>
      <c r="AE252" s="34"/>
    </row>
  </sheetData>
  <sheetProtection algorithmName="SHA-512" hashValue="ujoRvANQ3Y0KGqRS8AF0QM5VPRmTLB9BsnGHVyo1+x94MdQ+yd45AMbmLr65C24kFethPKNC+ro0Nk1d3/MeEA==" saltValue="wjNxJgOuPztR8KBMDBrxVEmjRPbxon5tHkET2zRbH2arf2j26eVRtIZb8F3aPIWVk1zeUWR1lhNrYoV5ad0dCw==" spinCount="100000" sheet="1" objects="1" scenarios="1" formatColumns="0" formatRows="0" autoFilter="0"/>
  <autoFilter ref="C122:K251"/>
  <mergeCells count="9">
    <mergeCell ref="E87:H87"/>
    <mergeCell ref="E113:H113"/>
    <mergeCell ref="E115:H115"/>
    <mergeCell ref="L2:V2"/>
    <mergeCell ref="E7:H7"/>
    <mergeCell ref="E9:H9"/>
    <mergeCell ref="E18:H18"/>
    <mergeCell ref="E27:H27"/>
    <mergeCell ref="E85:H85"/>
  </mergeCells>
  <hyperlinks>
    <hyperlink ref="F127" r:id="rId1"/>
    <hyperlink ref="F149" r:id="rId2"/>
    <hyperlink ref="F176" r:id="rId3"/>
    <hyperlink ref="F193" r:id="rId4"/>
    <hyperlink ref="F229"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2"/>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89</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118</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33</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ROUND(J148,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ROUND((SUM(BE148:BE951)),  2)</f>
        <v>0</v>
      </c>
      <c r="G35" s="34"/>
      <c r="H35" s="34"/>
      <c r="I35" s="130">
        <v>0.21</v>
      </c>
      <c r="J35" s="129">
        <f>ROUND(((SUM(BE148:BE951))*I35),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ROUND((SUM(BF148:BF951)),  2)</f>
        <v>0</v>
      </c>
      <c r="G36" s="34"/>
      <c r="H36" s="34"/>
      <c r="I36" s="130">
        <v>0.15</v>
      </c>
      <c r="J36" s="129">
        <f>ROUND(((SUM(BF148:BF951))*I36),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ROUND((SUM(BG148:BG951)),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ROUND((SUM(BH148:BH951)),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ROUND((SUM(BI148:BI951)),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D1_01_1 - Stavební</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Ing. Avuk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J148</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124</v>
      </c>
      <c r="E99" s="156"/>
      <c r="F99" s="156"/>
      <c r="G99" s="156"/>
      <c r="H99" s="156"/>
      <c r="I99" s="156"/>
      <c r="J99" s="157">
        <f>J149</f>
        <v>0</v>
      </c>
      <c r="K99" s="154"/>
      <c r="L99" s="158"/>
    </row>
    <row r="100" spans="1:47" s="10" customFormat="1" ht="19.899999999999999" customHeight="1">
      <c r="B100" s="159"/>
      <c r="C100" s="104"/>
      <c r="D100" s="160" t="s">
        <v>125</v>
      </c>
      <c r="E100" s="161"/>
      <c r="F100" s="161"/>
      <c r="G100" s="161"/>
      <c r="H100" s="161"/>
      <c r="I100" s="161"/>
      <c r="J100" s="162">
        <f>J150</f>
        <v>0</v>
      </c>
      <c r="K100" s="104"/>
      <c r="L100" s="163"/>
    </row>
    <row r="101" spans="1:47" s="10" customFormat="1" ht="19.899999999999999" customHeight="1">
      <c r="B101" s="159"/>
      <c r="C101" s="104"/>
      <c r="D101" s="160" t="s">
        <v>126</v>
      </c>
      <c r="E101" s="161"/>
      <c r="F101" s="161"/>
      <c r="G101" s="161"/>
      <c r="H101" s="161"/>
      <c r="I101" s="161"/>
      <c r="J101" s="162">
        <f>J167</f>
        <v>0</v>
      </c>
      <c r="K101" s="104"/>
      <c r="L101" s="163"/>
    </row>
    <row r="102" spans="1:47" s="10" customFormat="1" ht="14.9" customHeight="1">
      <c r="B102" s="159"/>
      <c r="C102" s="104"/>
      <c r="D102" s="160" t="s">
        <v>127</v>
      </c>
      <c r="E102" s="161"/>
      <c r="F102" s="161"/>
      <c r="G102" s="161"/>
      <c r="H102" s="161"/>
      <c r="I102" s="161"/>
      <c r="J102" s="162">
        <f>J168</f>
        <v>0</v>
      </c>
      <c r="K102" s="104"/>
      <c r="L102" s="163"/>
    </row>
    <row r="103" spans="1:47" s="10" customFormat="1" ht="14.9" customHeight="1">
      <c r="B103" s="159"/>
      <c r="C103" s="104"/>
      <c r="D103" s="160" t="s">
        <v>128</v>
      </c>
      <c r="E103" s="161"/>
      <c r="F103" s="161"/>
      <c r="G103" s="161"/>
      <c r="H103" s="161"/>
      <c r="I103" s="161"/>
      <c r="J103" s="162">
        <f>J225</f>
        <v>0</v>
      </c>
      <c r="K103" s="104"/>
      <c r="L103" s="163"/>
    </row>
    <row r="104" spans="1:47" s="10" customFormat="1" ht="14.9" customHeight="1">
      <c r="B104" s="159"/>
      <c r="C104" s="104"/>
      <c r="D104" s="160" t="s">
        <v>129</v>
      </c>
      <c r="E104" s="161"/>
      <c r="F104" s="161"/>
      <c r="G104" s="161"/>
      <c r="H104" s="161"/>
      <c r="I104" s="161"/>
      <c r="J104" s="162">
        <f>J238</f>
        <v>0</v>
      </c>
      <c r="K104" s="104"/>
      <c r="L104" s="163"/>
    </row>
    <row r="105" spans="1:47" s="10" customFormat="1" ht="19.899999999999999" customHeight="1">
      <c r="B105" s="159"/>
      <c r="C105" s="104"/>
      <c r="D105" s="160" t="s">
        <v>130</v>
      </c>
      <c r="E105" s="161"/>
      <c r="F105" s="161"/>
      <c r="G105" s="161"/>
      <c r="H105" s="161"/>
      <c r="I105" s="161"/>
      <c r="J105" s="162">
        <f>J310</f>
        <v>0</v>
      </c>
      <c r="K105" s="104"/>
      <c r="L105" s="163"/>
    </row>
    <row r="106" spans="1:47" s="10" customFormat="1" ht="14.9" customHeight="1">
      <c r="B106" s="159"/>
      <c r="C106" s="104"/>
      <c r="D106" s="160" t="s">
        <v>131</v>
      </c>
      <c r="E106" s="161"/>
      <c r="F106" s="161"/>
      <c r="G106" s="161"/>
      <c r="H106" s="161"/>
      <c r="I106" s="161"/>
      <c r="J106" s="162">
        <f>J311</f>
        <v>0</v>
      </c>
      <c r="K106" s="104"/>
      <c r="L106" s="163"/>
    </row>
    <row r="107" spans="1:47" s="10" customFormat="1" ht="14.9" customHeight="1">
      <c r="B107" s="159"/>
      <c r="C107" s="104"/>
      <c r="D107" s="160" t="s">
        <v>132</v>
      </c>
      <c r="E107" s="161"/>
      <c r="F107" s="161"/>
      <c r="G107" s="161"/>
      <c r="H107" s="161"/>
      <c r="I107" s="161"/>
      <c r="J107" s="162">
        <f>J323</f>
        <v>0</v>
      </c>
      <c r="K107" s="104"/>
      <c r="L107" s="163"/>
    </row>
    <row r="108" spans="1:47" s="10" customFormat="1" ht="14.9" customHeight="1">
      <c r="B108" s="159"/>
      <c r="C108" s="104"/>
      <c r="D108" s="160" t="s">
        <v>133</v>
      </c>
      <c r="E108" s="161"/>
      <c r="F108" s="161"/>
      <c r="G108" s="161"/>
      <c r="H108" s="161"/>
      <c r="I108" s="161"/>
      <c r="J108" s="162">
        <f>J334</f>
        <v>0</v>
      </c>
      <c r="K108" s="104"/>
      <c r="L108" s="163"/>
    </row>
    <row r="109" spans="1:47" s="10" customFormat="1" ht="14.9" customHeight="1">
      <c r="B109" s="159"/>
      <c r="C109" s="104"/>
      <c r="D109" s="160" t="s">
        <v>134</v>
      </c>
      <c r="E109" s="161"/>
      <c r="F109" s="161"/>
      <c r="G109" s="161"/>
      <c r="H109" s="161"/>
      <c r="I109" s="161"/>
      <c r="J109" s="162">
        <f>J503</f>
        <v>0</v>
      </c>
      <c r="K109" s="104"/>
      <c r="L109" s="163"/>
    </row>
    <row r="110" spans="1:47" s="9" customFormat="1" ht="24.9" customHeight="1">
      <c r="B110" s="153"/>
      <c r="C110" s="154"/>
      <c r="D110" s="155" t="s">
        <v>135</v>
      </c>
      <c r="E110" s="156"/>
      <c r="F110" s="156"/>
      <c r="G110" s="156"/>
      <c r="H110" s="156"/>
      <c r="I110" s="156"/>
      <c r="J110" s="157">
        <f>J517</f>
        <v>0</v>
      </c>
      <c r="K110" s="154"/>
      <c r="L110" s="158"/>
    </row>
    <row r="111" spans="1:47" s="10" customFormat="1" ht="19.899999999999999" customHeight="1">
      <c r="B111" s="159"/>
      <c r="C111" s="104"/>
      <c r="D111" s="160" t="s">
        <v>136</v>
      </c>
      <c r="E111" s="161"/>
      <c r="F111" s="161"/>
      <c r="G111" s="161"/>
      <c r="H111" s="161"/>
      <c r="I111" s="161"/>
      <c r="J111" s="162">
        <f>J518</f>
        <v>0</v>
      </c>
      <c r="K111" s="104"/>
      <c r="L111" s="163"/>
    </row>
    <row r="112" spans="1:47" s="10" customFormat="1" ht="19.899999999999999" customHeight="1">
      <c r="B112" s="159"/>
      <c r="C112" s="104"/>
      <c r="D112" s="160" t="s">
        <v>137</v>
      </c>
      <c r="E112" s="161"/>
      <c r="F112" s="161"/>
      <c r="G112" s="161"/>
      <c r="H112" s="161"/>
      <c r="I112" s="161"/>
      <c r="J112" s="162">
        <f>J551</f>
        <v>0</v>
      </c>
      <c r="K112" s="104"/>
      <c r="L112" s="163"/>
    </row>
    <row r="113" spans="1:31" s="10" customFormat="1" ht="19.899999999999999" customHeight="1">
      <c r="B113" s="159"/>
      <c r="C113" s="104"/>
      <c r="D113" s="160" t="s">
        <v>138</v>
      </c>
      <c r="E113" s="161"/>
      <c r="F113" s="161"/>
      <c r="G113" s="161"/>
      <c r="H113" s="161"/>
      <c r="I113" s="161"/>
      <c r="J113" s="162">
        <f>J569</f>
        <v>0</v>
      </c>
      <c r="K113" s="104"/>
      <c r="L113" s="163"/>
    </row>
    <row r="114" spans="1:31" s="10" customFormat="1" ht="19.899999999999999" customHeight="1">
      <c r="B114" s="159"/>
      <c r="C114" s="104"/>
      <c r="D114" s="160" t="s">
        <v>139</v>
      </c>
      <c r="E114" s="161"/>
      <c r="F114" s="161"/>
      <c r="G114" s="161"/>
      <c r="H114" s="161"/>
      <c r="I114" s="161"/>
      <c r="J114" s="162">
        <f>J653</f>
        <v>0</v>
      </c>
      <c r="K114" s="104"/>
      <c r="L114" s="163"/>
    </row>
    <row r="115" spans="1:31" s="10" customFormat="1" ht="19.899999999999999" customHeight="1">
      <c r="B115" s="159"/>
      <c r="C115" s="104"/>
      <c r="D115" s="160" t="s">
        <v>140</v>
      </c>
      <c r="E115" s="161"/>
      <c r="F115" s="161"/>
      <c r="G115" s="161"/>
      <c r="H115" s="161"/>
      <c r="I115" s="161"/>
      <c r="J115" s="162">
        <f>J660</f>
        <v>0</v>
      </c>
      <c r="K115" s="104"/>
      <c r="L115" s="163"/>
    </row>
    <row r="116" spans="1:31" s="10" customFormat="1" ht="14.9" customHeight="1">
      <c r="B116" s="159"/>
      <c r="C116" s="104"/>
      <c r="D116" s="160" t="s">
        <v>141</v>
      </c>
      <c r="E116" s="161"/>
      <c r="F116" s="161"/>
      <c r="G116" s="161"/>
      <c r="H116" s="161"/>
      <c r="I116" s="161"/>
      <c r="J116" s="162">
        <f>J663</f>
        <v>0</v>
      </c>
      <c r="K116" s="104"/>
      <c r="L116" s="163"/>
    </row>
    <row r="117" spans="1:31" s="10" customFormat="1" ht="19.899999999999999" customHeight="1">
      <c r="B117" s="159"/>
      <c r="C117" s="104"/>
      <c r="D117" s="160" t="s">
        <v>142</v>
      </c>
      <c r="E117" s="161"/>
      <c r="F117" s="161"/>
      <c r="G117" s="161"/>
      <c r="H117" s="161"/>
      <c r="I117" s="161"/>
      <c r="J117" s="162">
        <f>J700</f>
        <v>0</v>
      </c>
      <c r="K117" s="104"/>
      <c r="L117" s="163"/>
    </row>
    <row r="118" spans="1:31" s="10" customFormat="1" ht="14.9" customHeight="1">
      <c r="B118" s="159"/>
      <c r="C118" s="104"/>
      <c r="D118" s="160" t="s">
        <v>143</v>
      </c>
      <c r="E118" s="161"/>
      <c r="F118" s="161"/>
      <c r="G118" s="161"/>
      <c r="H118" s="161"/>
      <c r="I118" s="161"/>
      <c r="J118" s="162">
        <f>J703</f>
        <v>0</v>
      </c>
      <c r="K118" s="104"/>
      <c r="L118" s="163"/>
    </row>
    <row r="119" spans="1:31" s="10" customFormat="1" ht="14.9" customHeight="1">
      <c r="B119" s="159"/>
      <c r="C119" s="104"/>
      <c r="D119" s="160" t="s">
        <v>144</v>
      </c>
      <c r="E119" s="161"/>
      <c r="F119" s="161"/>
      <c r="G119" s="161"/>
      <c r="H119" s="161"/>
      <c r="I119" s="161"/>
      <c r="J119" s="162">
        <f>J745</f>
        <v>0</v>
      </c>
      <c r="K119" s="104"/>
      <c r="L119" s="163"/>
    </row>
    <row r="120" spans="1:31" s="10" customFormat="1" ht="14.9" customHeight="1">
      <c r="B120" s="159"/>
      <c r="C120" s="104"/>
      <c r="D120" s="160" t="s">
        <v>145</v>
      </c>
      <c r="E120" s="161"/>
      <c r="F120" s="161"/>
      <c r="G120" s="161"/>
      <c r="H120" s="161"/>
      <c r="I120" s="161"/>
      <c r="J120" s="162">
        <f>J782</f>
        <v>0</v>
      </c>
      <c r="K120" s="104"/>
      <c r="L120" s="163"/>
    </row>
    <row r="121" spans="1:31" s="10" customFormat="1" ht="19.899999999999999" customHeight="1">
      <c r="B121" s="159"/>
      <c r="C121" s="104"/>
      <c r="D121" s="160" t="s">
        <v>146</v>
      </c>
      <c r="E121" s="161"/>
      <c r="F121" s="161"/>
      <c r="G121" s="161"/>
      <c r="H121" s="161"/>
      <c r="I121" s="161"/>
      <c r="J121" s="162">
        <f>J788</f>
        <v>0</v>
      </c>
      <c r="K121" s="104"/>
      <c r="L121" s="163"/>
    </row>
    <row r="122" spans="1:31" s="10" customFormat="1" ht="19.899999999999999" customHeight="1">
      <c r="B122" s="159"/>
      <c r="C122" s="104"/>
      <c r="D122" s="160" t="s">
        <v>147</v>
      </c>
      <c r="E122" s="161"/>
      <c r="F122" s="161"/>
      <c r="G122" s="161"/>
      <c r="H122" s="161"/>
      <c r="I122" s="161"/>
      <c r="J122" s="162">
        <f>J882</f>
        <v>0</v>
      </c>
      <c r="K122" s="104"/>
      <c r="L122" s="163"/>
    </row>
    <row r="123" spans="1:31" s="10" customFormat="1" ht="19.899999999999999" customHeight="1">
      <c r="B123" s="159"/>
      <c r="C123" s="104"/>
      <c r="D123" s="160" t="s">
        <v>148</v>
      </c>
      <c r="E123" s="161"/>
      <c r="F123" s="161"/>
      <c r="G123" s="161"/>
      <c r="H123" s="161"/>
      <c r="I123" s="161"/>
      <c r="J123" s="162">
        <f>J920</f>
        <v>0</v>
      </c>
      <c r="K123" s="104"/>
      <c r="L123" s="163"/>
    </row>
    <row r="124" spans="1:31" s="9" customFormat="1" ht="24.9" customHeight="1">
      <c r="B124" s="153"/>
      <c r="C124" s="154"/>
      <c r="D124" s="155" t="s">
        <v>149</v>
      </c>
      <c r="E124" s="156"/>
      <c r="F124" s="156"/>
      <c r="G124" s="156"/>
      <c r="H124" s="156"/>
      <c r="I124" s="156"/>
      <c r="J124" s="157">
        <f>J939</f>
        <v>0</v>
      </c>
      <c r="K124" s="154"/>
      <c r="L124" s="158"/>
    </row>
    <row r="125" spans="1:31" s="10" customFormat="1" ht="19.899999999999999" customHeight="1">
      <c r="B125" s="159"/>
      <c r="C125" s="104"/>
      <c r="D125" s="160" t="s">
        <v>150</v>
      </c>
      <c r="E125" s="161"/>
      <c r="F125" s="161"/>
      <c r="G125" s="161"/>
      <c r="H125" s="161"/>
      <c r="I125" s="161"/>
      <c r="J125" s="162">
        <f>J940</f>
        <v>0</v>
      </c>
      <c r="K125" s="104"/>
      <c r="L125" s="163"/>
    </row>
    <row r="126" spans="1:31" s="10" customFormat="1" ht="19.899999999999999" customHeight="1">
      <c r="B126" s="159"/>
      <c r="C126" s="104"/>
      <c r="D126" s="160" t="s">
        <v>151</v>
      </c>
      <c r="E126" s="161"/>
      <c r="F126" s="161"/>
      <c r="G126" s="161"/>
      <c r="H126" s="161"/>
      <c r="I126" s="161"/>
      <c r="J126" s="162">
        <f>J945</f>
        <v>0</v>
      </c>
      <c r="K126" s="104"/>
      <c r="L126" s="163"/>
    </row>
    <row r="127" spans="1:31" s="2" customFormat="1" ht="21.8" customHeight="1">
      <c r="A127" s="34"/>
      <c r="B127" s="35"/>
      <c r="C127" s="36"/>
      <c r="D127" s="36"/>
      <c r="E127" s="36"/>
      <c r="F127" s="36"/>
      <c r="G127" s="36"/>
      <c r="H127" s="36"/>
      <c r="I127" s="36"/>
      <c r="J127" s="36"/>
      <c r="K127" s="36"/>
      <c r="L127" s="51"/>
      <c r="S127" s="34"/>
      <c r="T127" s="34"/>
      <c r="U127" s="34"/>
      <c r="V127" s="34"/>
      <c r="W127" s="34"/>
      <c r="X127" s="34"/>
      <c r="Y127" s="34"/>
      <c r="Z127" s="34"/>
      <c r="AA127" s="34"/>
      <c r="AB127" s="34"/>
      <c r="AC127" s="34"/>
      <c r="AD127" s="34"/>
      <c r="AE127" s="34"/>
    </row>
    <row r="128" spans="1:31" s="2" customFormat="1" ht="6.9" customHeight="1">
      <c r="A128" s="34"/>
      <c r="B128" s="54"/>
      <c r="C128" s="55"/>
      <c r="D128" s="55"/>
      <c r="E128" s="55"/>
      <c r="F128" s="55"/>
      <c r="G128" s="55"/>
      <c r="H128" s="55"/>
      <c r="I128" s="55"/>
      <c r="J128" s="55"/>
      <c r="K128" s="55"/>
      <c r="L128" s="51"/>
      <c r="S128" s="34"/>
      <c r="T128" s="34"/>
      <c r="U128" s="34"/>
      <c r="V128" s="34"/>
      <c r="W128" s="34"/>
      <c r="X128" s="34"/>
      <c r="Y128" s="34"/>
      <c r="Z128" s="34"/>
      <c r="AA128" s="34"/>
      <c r="AB128" s="34"/>
      <c r="AC128" s="34"/>
      <c r="AD128" s="34"/>
      <c r="AE128" s="34"/>
    </row>
    <row r="132" spans="1:31" s="2" customFormat="1" ht="6.9" customHeight="1">
      <c r="A132" s="34"/>
      <c r="B132" s="56"/>
      <c r="C132" s="57"/>
      <c r="D132" s="57"/>
      <c r="E132" s="57"/>
      <c r="F132" s="57"/>
      <c r="G132" s="57"/>
      <c r="H132" s="57"/>
      <c r="I132" s="57"/>
      <c r="J132" s="57"/>
      <c r="K132" s="57"/>
      <c r="L132" s="51"/>
      <c r="S132" s="34"/>
      <c r="T132" s="34"/>
      <c r="U132" s="34"/>
      <c r="V132" s="34"/>
      <c r="W132" s="34"/>
      <c r="X132" s="34"/>
      <c r="Y132" s="34"/>
      <c r="Z132" s="34"/>
      <c r="AA132" s="34"/>
      <c r="AB132" s="34"/>
      <c r="AC132" s="34"/>
      <c r="AD132" s="34"/>
      <c r="AE132" s="34"/>
    </row>
    <row r="133" spans="1:31" s="2" customFormat="1" ht="24.9" customHeight="1">
      <c r="A133" s="34"/>
      <c r="B133" s="35"/>
      <c r="C133" s="23" t="s">
        <v>152</v>
      </c>
      <c r="D133" s="36"/>
      <c r="E133" s="36"/>
      <c r="F133" s="36"/>
      <c r="G133" s="36"/>
      <c r="H133" s="36"/>
      <c r="I133" s="36"/>
      <c r="J133" s="36"/>
      <c r="K133" s="36"/>
      <c r="L133" s="51"/>
      <c r="S133" s="34"/>
      <c r="T133" s="34"/>
      <c r="U133" s="34"/>
      <c r="V133" s="34"/>
      <c r="W133" s="34"/>
      <c r="X133" s="34"/>
      <c r="Y133" s="34"/>
      <c r="Z133" s="34"/>
      <c r="AA133" s="34"/>
      <c r="AB133" s="34"/>
      <c r="AC133" s="34"/>
      <c r="AD133" s="34"/>
      <c r="AE133" s="34"/>
    </row>
    <row r="134" spans="1:31" s="2" customFormat="1" ht="6.9" customHeight="1">
      <c r="A134" s="34"/>
      <c r="B134" s="35"/>
      <c r="C134" s="36"/>
      <c r="D134" s="36"/>
      <c r="E134" s="36"/>
      <c r="F134" s="36"/>
      <c r="G134" s="36"/>
      <c r="H134" s="36"/>
      <c r="I134" s="36"/>
      <c r="J134" s="36"/>
      <c r="K134" s="36"/>
      <c r="L134" s="51"/>
      <c r="S134" s="34"/>
      <c r="T134" s="34"/>
      <c r="U134" s="34"/>
      <c r="V134" s="34"/>
      <c r="W134" s="34"/>
      <c r="X134" s="34"/>
      <c r="Y134" s="34"/>
      <c r="Z134" s="34"/>
      <c r="AA134" s="34"/>
      <c r="AB134" s="34"/>
      <c r="AC134" s="34"/>
      <c r="AD134" s="34"/>
      <c r="AE134" s="34"/>
    </row>
    <row r="135" spans="1:31" s="2" customFormat="1" ht="12.05" customHeight="1">
      <c r="A135" s="34"/>
      <c r="B135" s="35"/>
      <c r="C135" s="29" t="s">
        <v>16</v>
      </c>
      <c r="D135" s="36"/>
      <c r="E135" s="36"/>
      <c r="F135" s="36"/>
      <c r="G135" s="36"/>
      <c r="H135" s="36"/>
      <c r="I135" s="36"/>
      <c r="J135" s="36"/>
      <c r="K135" s="36"/>
      <c r="L135" s="51"/>
      <c r="S135" s="34"/>
      <c r="T135" s="34"/>
      <c r="U135" s="34"/>
      <c r="V135" s="34"/>
      <c r="W135" s="34"/>
      <c r="X135" s="34"/>
      <c r="Y135" s="34"/>
      <c r="Z135" s="34"/>
      <c r="AA135" s="34"/>
      <c r="AB135" s="34"/>
      <c r="AC135" s="34"/>
      <c r="AD135" s="34"/>
      <c r="AE135" s="34"/>
    </row>
    <row r="136" spans="1:31" s="2" customFormat="1" ht="26.3" customHeight="1">
      <c r="A136" s="34"/>
      <c r="B136" s="35"/>
      <c r="C136" s="36"/>
      <c r="D136" s="36"/>
      <c r="E136" s="312" t="str">
        <f>E7</f>
        <v>Nemocnice Nové Město na Moravě - 2 ultrazvukové vyšetřovny na RDG</v>
      </c>
      <c r="F136" s="313"/>
      <c r="G136" s="313"/>
      <c r="H136" s="313"/>
      <c r="I136" s="36"/>
      <c r="J136" s="36"/>
      <c r="K136" s="36"/>
      <c r="L136" s="51"/>
      <c r="S136" s="34"/>
      <c r="T136" s="34"/>
      <c r="U136" s="34"/>
      <c r="V136" s="34"/>
      <c r="W136" s="34"/>
      <c r="X136" s="34"/>
      <c r="Y136" s="34"/>
      <c r="Z136" s="34"/>
      <c r="AA136" s="34"/>
      <c r="AB136" s="34"/>
      <c r="AC136" s="34"/>
      <c r="AD136" s="34"/>
      <c r="AE136" s="34"/>
    </row>
    <row r="137" spans="1:31" s="1" customFormat="1" ht="12.05" customHeight="1">
      <c r="B137" s="21"/>
      <c r="C137" s="29" t="s">
        <v>115</v>
      </c>
      <c r="D137" s="22"/>
      <c r="E137" s="22"/>
      <c r="F137" s="22"/>
      <c r="G137" s="22"/>
      <c r="H137" s="22"/>
      <c r="I137" s="22"/>
      <c r="J137" s="22"/>
      <c r="K137" s="22"/>
      <c r="L137" s="20"/>
    </row>
    <row r="138" spans="1:31" s="2" customFormat="1" ht="16.45" customHeight="1">
      <c r="A138" s="34"/>
      <c r="B138" s="35"/>
      <c r="C138" s="36"/>
      <c r="D138" s="36"/>
      <c r="E138" s="312" t="s">
        <v>116</v>
      </c>
      <c r="F138" s="311"/>
      <c r="G138" s="311"/>
      <c r="H138" s="311"/>
      <c r="I138" s="36"/>
      <c r="J138" s="36"/>
      <c r="K138" s="36"/>
      <c r="L138" s="51"/>
      <c r="S138" s="34"/>
      <c r="T138" s="34"/>
      <c r="U138" s="34"/>
      <c r="V138" s="34"/>
      <c r="W138" s="34"/>
      <c r="X138" s="34"/>
      <c r="Y138" s="34"/>
      <c r="Z138" s="34"/>
      <c r="AA138" s="34"/>
      <c r="AB138" s="34"/>
      <c r="AC138" s="34"/>
      <c r="AD138" s="34"/>
      <c r="AE138" s="34"/>
    </row>
    <row r="139" spans="1:31" s="2" customFormat="1" ht="12.05" customHeight="1">
      <c r="A139" s="34"/>
      <c r="B139" s="35"/>
      <c r="C139" s="29" t="s">
        <v>117</v>
      </c>
      <c r="D139" s="36"/>
      <c r="E139" s="36"/>
      <c r="F139" s="36"/>
      <c r="G139" s="36"/>
      <c r="H139" s="36"/>
      <c r="I139" s="36"/>
      <c r="J139" s="36"/>
      <c r="K139" s="36"/>
      <c r="L139" s="51"/>
      <c r="S139" s="34"/>
      <c r="T139" s="34"/>
      <c r="U139" s="34"/>
      <c r="V139" s="34"/>
      <c r="W139" s="34"/>
      <c r="X139" s="34"/>
      <c r="Y139" s="34"/>
      <c r="Z139" s="34"/>
      <c r="AA139" s="34"/>
      <c r="AB139" s="34"/>
      <c r="AC139" s="34"/>
      <c r="AD139" s="34"/>
      <c r="AE139" s="34"/>
    </row>
    <row r="140" spans="1:31" s="2" customFormat="1" ht="16.45" customHeight="1">
      <c r="A140" s="34"/>
      <c r="B140" s="35"/>
      <c r="C140" s="36"/>
      <c r="D140" s="36"/>
      <c r="E140" s="294" t="str">
        <f>E11</f>
        <v>D1_01_1 - Stavební</v>
      </c>
      <c r="F140" s="311"/>
      <c r="G140" s="311"/>
      <c r="H140" s="311"/>
      <c r="I140" s="36"/>
      <c r="J140" s="36"/>
      <c r="K140" s="36"/>
      <c r="L140" s="51"/>
      <c r="S140" s="34"/>
      <c r="T140" s="34"/>
      <c r="U140" s="34"/>
      <c r="V140" s="34"/>
      <c r="W140" s="34"/>
      <c r="X140" s="34"/>
      <c r="Y140" s="34"/>
      <c r="Z140" s="34"/>
      <c r="AA140" s="34"/>
      <c r="AB140" s="34"/>
      <c r="AC140" s="34"/>
      <c r="AD140" s="34"/>
      <c r="AE140" s="34"/>
    </row>
    <row r="141" spans="1:31" s="2" customFormat="1" ht="6.9" customHeight="1">
      <c r="A141" s="34"/>
      <c r="B141" s="35"/>
      <c r="C141" s="36"/>
      <c r="D141" s="36"/>
      <c r="E141" s="36"/>
      <c r="F141" s="36"/>
      <c r="G141" s="36"/>
      <c r="H141" s="36"/>
      <c r="I141" s="36"/>
      <c r="J141" s="36"/>
      <c r="K141" s="36"/>
      <c r="L141" s="51"/>
      <c r="S141" s="34"/>
      <c r="T141" s="34"/>
      <c r="U141" s="34"/>
      <c r="V141" s="34"/>
      <c r="W141" s="34"/>
      <c r="X141" s="34"/>
      <c r="Y141" s="34"/>
      <c r="Z141" s="34"/>
      <c r="AA141" s="34"/>
      <c r="AB141" s="34"/>
      <c r="AC141" s="34"/>
      <c r="AD141" s="34"/>
      <c r="AE141" s="34"/>
    </row>
    <row r="142" spans="1:31" s="2" customFormat="1" ht="12.05" customHeight="1">
      <c r="A142" s="34"/>
      <c r="B142" s="35"/>
      <c r="C142" s="29" t="s">
        <v>20</v>
      </c>
      <c r="D142" s="36"/>
      <c r="E142" s="36"/>
      <c r="F142" s="27" t="str">
        <f>F14</f>
        <v>Nové Město na Moravě</v>
      </c>
      <c r="G142" s="36"/>
      <c r="H142" s="36"/>
      <c r="I142" s="29" t="s">
        <v>22</v>
      </c>
      <c r="J142" s="66">
        <f>IF(J14="","",J14)</f>
        <v>0</v>
      </c>
      <c r="K142" s="36"/>
      <c r="L142" s="51"/>
      <c r="S142" s="34"/>
      <c r="T142" s="34"/>
      <c r="U142" s="34"/>
      <c r="V142" s="34"/>
      <c r="W142" s="34"/>
      <c r="X142" s="34"/>
      <c r="Y142" s="34"/>
      <c r="Z142" s="34"/>
      <c r="AA142" s="34"/>
      <c r="AB142" s="34"/>
      <c r="AC142" s="34"/>
      <c r="AD142" s="34"/>
      <c r="AE142" s="34"/>
    </row>
    <row r="143" spans="1:31" s="2" customFormat="1" ht="6.9" customHeight="1">
      <c r="A143" s="34"/>
      <c r="B143" s="35"/>
      <c r="C143" s="36"/>
      <c r="D143" s="36"/>
      <c r="E143" s="36"/>
      <c r="F143" s="36"/>
      <c r="G143" s="36"/>
      <c r="H143" s="36"/>
      <c r="I143" s="36"/>
      <c r="J143" s="36"/>
      <c r="K143" s="36"/>
      <c r="L143" s="51"/>
      <c r="S143" s="34"/>
      <c r="T143" s="34"/>
      <c r="U143" s="34"/>
      <c r="V143" s="34"/>
      <c r="W143" s="34"/>
      <c r="X143" s="34"/>
      <c r="Y143" s="34"/>
      <c r="Z143" s="34"/>
      <c r="AA143" s="34"/>
      <c r="AB143" s="34"/>
      <c r="AC143" s="34"/>
      <c r="AD143" s="34"/>
      <c r="AE143" s="34"/>
    </row>
    <row r="144" spans="1:31" s="2" customFormat="1" ht="25.7" customHeight="1">
      <c r="A144" s="34"/>
      <c r="B144" s="35"/>
      <c r="C144" s="29" t="s">
        <v>23</v>
      </c>
      <c r="D144" s="36"/>
      <c r="E144" s="36"/>
      <c r="F144" s="27" t="str">
        <f>E17</f>
        <v>Kraj Vysočina, Žižkova 57, Jihlava</v>
      </c>
      <c r="G144" s="36"/>
      <c r="H144" s="36"/>
      <c r="I144" s="29" t="s">
        <v>29</v>
      </c>
      <c r="J144" s="32" t="str">
        <f>E23</f>
        <v>Penta Projekt s.r.o., Mrštíkova 12, Jihlava</v>
      </c>
      <c r="K144" s="36"/>
      <c r="L144" s="51"/>
      <c r="S144" s="34"/>
      <c r="T144" s="34"/>
      <c r="U144" s="34"/>
      <c r="V144" s="34"/>
      <c r="W144" s="34"/>
      <c r="X144" s="34"/>
      <c r="Y144" s="34"/>
      <c r="Z144" s="34"/>
      <c r="AA144" s="34"/>
      <c r="AB144" s="34"/>
      <c r="AC144" s="34"/>
      <c r="AD144" s="34"/>
      <c r="AE144" s="34"/>
    </row>
    <row r="145" spans="1:65" s="2" customFormat="1" ht="15.2" customHeight="1">
      <c r="A145" s="34"/>
      <c r="B145" s="35"/>
      <c r="C145" s="29" t="s">
        <v>27</v>
      </c>
      <c r="D145" s="36"/>
      <c r="E145" s="36"/>
      <c r="F145" s="27" t="str">
        <f>IF(E20="","",E20)</f>
        <v>Vyplň údaj</v>
      </c>
      <c r="G145" s="36"/>
      <c r="H145" s="36"/>
      <c r="I145" s="29" t="s">
        <v>32</v>
      </c>
      <c r="J145" s="32" t="str">
        <f>E26</f>
        <v>Ing. Avuk</v>
      </c>
      <c r="K145" s="36"/>
      <c r="L145" s="51"/>
      <c r="S145" s="34"/>
      <c r="T145" s="34"/>
      <c r="U145" s="34"/>
      <c r="V145" s="34"/>
      <c r="W145" s="34"/>
      <c r="X145" s="34"/>
      <c r="Y145" s="34"/>
      <c r="Z145" s="34"/>
      <c r="AA145" s="34"/>
      <c r="AB145" s="34"/>
      <c r="AC145" s="34"/>
      <c r="AD145" s="34"/>
      <c r="AE145" s="34"/>
    </row>
    <row r="146" spans="1:65" s="2" customFormat="1" ht="10.35" customHeight="1">
      <c r="A146" s="34"/>
      <c r="B146" s="35"/>
      <c r="C146" s="36"/>
      <c r="D146" s="36"/>
      <c r="E146" s="36"/>
      <c r="F146" s="36"/>
      <c r="G146" s="36"/>
      <c r="H146" s="36"/>
      <c r="I146" s="36"/>
      <c r="J146" s="36"/>
      <c r="K146" s="36"/>
      <c r="L146" s="51"/>
      <c r="S146" s="34"/>
      <c r="T146" s="34"/>
      <c r="U146" s="34"/>
      <c r="V146" s="34"/>
      <c r="W146" s="34"/>
      <c r="X146" s="34"/>
      <c r="Y146" s="34"/>
      <c r="Z146" s="34"/>
      <c r="AA146" s="34"/>
      <c r="AB146" s="34"/>
      <c r="AC146" s="34"/>
      <c r="AD146" s="34"/>
      <c r="AE146" s="34"/>
    </row>
    <row r="147" spans="1:65" s="11" customFormat="1" ht="29.3" customHeight="1">
      <c r="A147" s="164"/>
      <c r="B147" s="165"/>
      <c r="C147" s="166" t="s">
        <v>153</v>
      </c>
      <c r="D147" s="167" t="s">
        <v>60</v>
      </c>
      <c r="E147" s="167" t="s">
        <v>56</v>
      </c>
      <c r="F147" s="167" t="s">
        <v>57</v>
      </c>
      <c r="G147" s="167" t="s">
        <v>154</v>
      </c>
      <c r="H147" s="167" t="s">
        <v>155</v>
      </c>
      <c r="I147" s="167" t="s">
        <v>156</v>
      </c>
      <c r="J147" s="167" t="s">
        <v>121</v>
      </c>
      <c r="K147" s="168" t="s">
        <v>157</v>
      </c>
      <c r="L147" s="169"/>
      <c r="M147" s="75" t="s">
        <v>1</v>
      </c>
      <c r="N147" s="76" t="s">
        <v>39</v>
      </c>
      <c r="O147" s="76" t="s">
        <v>158</v>
      </c>
      <c r="P147" s="76" t="s">
        <v>159</v>
      </c>
      <c r="Q147" s="76" t="s">
        <v>160</v>
      </c>
      <c r="R147" s="76" t="s">
        <v>161</v>
      </c>
      <c r="S147" s="76" t="s">
        <v>162</v>
      </c>
      <c r="T147" s="77" t="s">
        <v>163</v>
      </c>
      <c r="U147" s="164"/>
      <c r="V147" s="164"/>
      <c r="W147" s="164"/>
      <c r="X147" s="164"/>
      <c r="Y147" s="164"/>
      <c r="Z147" s="164"/>
      <c r="AA147" s="164"/>
      <c r="AB147" s="164"/>
      <c r="AC147" s="164"/>
      <c r="AD147" s="164"/>
      <c r="AE147" s="164"/>
    </row>
    <row r="148" spans="1:65" s="2" customFormat="1" ht="22.85" customHeight="1">
      <c r="A148" s="34"/>
      <c r="B148" s="35"/>
      <c r="C148" s="82" t="s">
        <v>164</v>
      </c>
      <c r="D148" s="36"/>
      <c r="E148" s="36"/>
      <c r="F148" s="36"/>
      <c r="G148" s="36"/>
      <c r="H148" s="36"/>
      <c r="I148" s="36"/>
      <c r="J148" s="170">
        <f>BK148</f>
        <v>0</v>
      </c>
      <c r="K148" s="36"/>
      <c r="L148" s="39"/>
      <c r="M148" s="78"/>
      <c r="N148" s="171"/>
      <c r="O148" s="79"/>
      <c r="P148" s="172">
        <f>P149+P517+P939</f>
        <v>0</v>
      </c>
      <c r="Q148" s="79"/>
      <c r="R148" s="172">
        <f>R149+R517+R939</f>
        <v>18.248743449999999</v>
      </c>
      <c r="S148" s="79"/>
      <c r="T148" s="173">
        <f>T149+T517+T939</f>
        <v>10.309222499999997</v>
      </c>
      <c r="U148" s="34"/>
      <c r="V148" s="34"/>
      <c r="W148" s="34"/>
      <c r="X148" s="34"/>
      <c r="Y148" s="34"/>
      <c r="Z148" s="34"/>
      <c r="AA148" s="34"/>
      <c r="AB148" s="34"/>
      <c r="AC148" s="34"/>
      <c r="AD148" s="34"/>
      <c r="AE148" s="34"/>
      <c r="AT148" s="17" t="s">
        <v>74</v>
      </c>
      <c r="AU148" s="17" t="s">
        <v>123</v>
      </c>
      <c r="BK148" s="174">
        <f>BK149+BK517+BK939</f>
        <v>0</v>
      </c>
    </row>
    <row r="149" spans="1:65" s="12" customFormat="1" ht="25.85" customHeight="1">
      <c r="B149" s="175"/>
      <c r="C149" s="176"/>
      <c r="D149" s="177" t="s">
        <v>74</v>
      </c>
      <c r="E149" s="178" t="s">
        <v>165</v>
      </c>
      <c r="F149" s="178" t="s">
        <v>166</v>
      </c>
      <c r="G149" s="176"/>
      <c r="H149" s="176"/>
      <c r="I149" s="179"/>
      <c r="J149" s="180">
        <f>BK149</f>
        <v>0</v>
      </c>
      <c r="K149" s="176"/>
      <c r="L149" s="181"/>
      <c r="M149" s="182"/>
      <c r="N149" s="183"/>
      <c r="O149" s="183"/>
      <c r="P149" s="184">
        <f>P150+P167+P310</f>
        <v>0</v>
      </c>
      <c r="Q149" s="183"/>
      <c r="R149" s="184">
        <f>R150+R167+R310</f>
        <v>10.135414789999999</v>
      </c>
      <c r="S149" s="183"/>
      <c r="T149" s="185">
        <f>T150+T167+T310</f>
        <v>10.273622499999997</v>
      </c>
      <c r="AR149" s="186" t="s">
        <v>82</v>
      </c>
      <c r="AT149" s="187" t="s">
        <v>74</v>
      </c>
      <c r="AU149" s="187" t="s">
        <v>75</v>
      </c>
      <c r="AY149" s="186" t="s">
        <v>167</v>
      </c>
      <c r="BK149" s="188">
        <f>BK150+BK167+BK310</f>
        <v>0</v>
      </c>
    </row>
    <row r="150" spans="1:65" s="12" customFormat="1" ht="22.85" customHeight="1">
      <c r="B150" s="175"/>
      <c r="C150" s="176"/>
      <c r="D150" s="177" t="s">
        <v>74</v>
      </c>
      <c r="E150" s="189" t="s">
        <v>168</v>
      </c>
      <c r="F150" s="189" t="s">
        <v>169</v>
      </c>
      <c r="G150" s="176"/>
      <c r="H150" s="176"/>
      <c r="I150" s="179"/>
      <c r="J150" s="190">
        <f>BK150</f>
        <v>0</v>
      </c>
      <c r="K150" s="176"/>
      <c r="L150" s="181"/>
      <c r="M150" s="182"/>
      <c r="N150" s="183"/>
      <c r="O150" s="183"/>
      <c r="P150" s="184">
        <f>SUM(P151:P166)</f>
        <v>0</v>
      </c>
      <c r="Q150" s="183"/>
      <c r="R150" s="184">
        <f>SUM(R151:R166)</f>
        <v>0.39506400000000003</v>
      </c>
      <c r="S150" s="183"/>
      <c r="T150" s="185">
        <f>SUM(T151:T166)</f>
        <v>0</v>
      </c>
      <c r="AR150" s="186" t="s">
        <v>82</v>
      </c>
      <c r="AT150" s="187" t="s">
        <v>74</v>
      </c>
      <c r="AU150" s="187" t="s">
        <v>82</v>
      </c>
      <c r="AY150" s="186" t="s">
        <v>167</v>
      </c>
      <c r="BK150" s="188">
        <f>SUM(BK151:BK166)</f>
        <v>0</v>
      </c>
    </row>
    <row r="151" spans="1:65" s="2" customFormat="1" ht="24.3" customHeight="1">
      <c r="A151" s="34"/>
      <c r="B151" s="35"/>
      <c r="C151" s="191" t="s">
        <v>82</v>
      </c>
      <c r="D151" s="191" t="s">
        <v>170</v>
      </c>
      <c r="E151" s="192" t="s">
        <v>171</v>
      </c>
      <c r="F151" s="193" t="s">
        <v>172</v>
      </c>
      <c r="G151" s="194" t="s">
        <v>173</v>
      </c>
      <c r="H151" s="195">
        <v>2.7</v>
      </c>
      <c r="I151" s="196"/>
      <c r="J151" s="197">
        <f>ROUND(I151*H151,2)</f>
        <v>0</v>
      </c>
      <c r="K151" s="193" t="s">
        <v>174</v>
      </c>
      <c r="L151" s="39"/>
      <c r="M151" s="198" t="s">
        <v>1</v>
      </c>
      <c r="N151" s="199" t="s">
        <v>40</v>
      </c>
      <c r="O151" s="71"/>
      <c r="P151" s="200">
        <f>O151*H151</f>
        <v>0</v>
      </c>
      <c r="Q151" s="200">
        <v>0.14605000000000001</v>
      </c>
      <c r="R151" s="200">
        <f>Q151*H151</f>
        <v>0.39433500000000005</v>
      </c>
      <c r="S151" s="200">
        <v>0</v>
      </c>
      <c r="T151" s="201">
        <f>S151*H151</f>
        <v>0</v>
      </c>
      <c r="U151" s="34"/>
      <c r="V151" s="34"/>
      <c r="W151" s="34"/>
      <c r="X151" s="34"/>
      <c r="Y151" s="34"/>
      <c r="Z151" s="34"/>
      <c r="AA151" s="34"/>
      <c r="AB151" s="34"/>
      <c r="AC151" s="34"/>
      <c r="AD151" s="34"/>
      <c r="AE151" s="34"/>
      <c r="AR151" s="202" t="s">
        <v>175</v>
      </c>
      <c r="AT151" s="202" t="s">
        <v>170</v>
      </c>
      <c r="AU151" s="202" t="s">
        <v>84</v>
      </c>
      <c r="AY151" s="17" t="s">
        <v>167</v>
      </c>
      <c r="BE151" s="203">
        <f>IF(N151="základní",J151,0)</f>
        <v>0</v>
      </c>
      <c r="BF151" s="203">
        <f>IF(N151="snížená",J151,0)</f>
        <v>0</v>
      </c>
      <c r="BG151" s="203">
        <f>IF(N151="zákl. přenesená",J151,0)</f>
        <v>0</v>
      </c>
      <c r="BH151" s="203">
        <f>IF(N151="sníž. přenesená",J151,0)</f>
        <v>0</v>
      </c>
      <c r="BI151" s="203">
        <f>IF(N151="nulová",J151,0)</f>
        <v>0</v>
      </c>
      <c r="BJ151" s="17" t="s">
        <v>82</v>
      </c>
      <c r="BK151" s="203">
        <f>ROUND(I151*H151,2)</f>
        <v>0</v>
      </c>
      <c r="BL151" s="17" t="s">
        <v>175</v>
      </c>
      <c r="BM151" s="202" t="s">
        <v>176</v>
      </c>
    </row>
    <row r="152" spans="1:65" s="2" customFormat="1">
      <c r="A152" s="34"/>
      <c r="B152" s="35"/>
      <c r="C152" s="36"/>
      <c r="D152" s="204" t="s">
        <v>177</v>
      </c>
      <c r="E152" s="36"/>
      <c r="F152" s="205" t="s">
        <v>178</v>
      </c>
      <c r="G152" s="36"/>
      <c r="H152" s="36"/>
      <c r="I152" s="206"/>
      <c r="J152" s="36"/>
      <c r="K152" s="36"/>
      <c r="L152" s="39"/>
      <c r="M152" s="207"/>
      <c r="N152" s="208"/>
      <c r="O152" s="71"/>
      <c r="P152" s="71"/>
      <c r="Q152" s="71"/>
      <c r="R152" s="71"/>
      <c r="S152" s="71"/>
      <c r="T152" s="72"/>
      <c r="U152" s="34"/>
      <c r="V152" s="34"/>
      <c r="W152" s="34"/>
      <c r="X152" s="34"/>
      <c r="Y152" s="34"/>
      <c r="Z152" s="34"/>
      <c r="AA152" s="34"/>
      <c r="AB152" s="34"/>
      <c r="AC152" s="34"/>
      <c r="AD152" s="34"/>
      <c r="AE152" s="34"/>
      <c r="AT152" s="17" t="s">
        <v>177</v>
      </c>
      <c r="AU152" s="17" t="s">
        <v>84</v>
      </c>
    </row>
    <row r="153" spans="1:65" s="13" customFormat="1" ht="21.3">
      <c r="B153" s="209"/>
      <c r="C153" s="210"/>
      <c r="D153" s="211" t="s">
        <v>179</v>
      </c>
      <c r="E153" s="212" t="s">
        <v>1</v>
      </c>
      <c r="F153" s="213" t="s">
        <v>180</v>
      </c>
      <c r="G153" s="210"/>
      <c r="H153" s="212" t="s">
        <v>1</v>
      </c>
      <c r="I153" s="214"/>
      <c r="J153" s="210"/>
      <c r="K153" s="210"/>
      <c r="L153" s="215"/>
      <c r="M153" s="216"/>
      <c r="N153" s="217"/>
      <c r="O153" s="217"/>
      <c r="P153" s="217"/>
      <c r="Q153" s="217"/>
      <c r="R153" s="217"/>
      <c r="S153" s="217"/>
      <c r="T153" s="218"/>
      <c r="AT153" s="219" t="s">
        <v>179</v>
      </c>
      <c r="AU153" s="219" t="s">
        <v>84</v>
      </c>
      <c r="AV153" s="13" t="s">
        <v>82</v>
      </c>
      <c r="AW153" s="13" t="s">
        <v>31</v>
      </c>
      <c r="AX153" s="13" t="s">
        <v>75</v>
      </c>
      <c r="AY153" s="219" t="s">
        <v>167</v>
      </c>
    </row>
    <row r="154" spans="1:65" s="13" customFormat="1">
      <c r="B154" s="209"/>
      <c r="C154" s="210"/>
      <c r="D154" s="211" t="s">
        <v>179</v>
      </c>
      <c r="E154" s="212" t="s">
        <v>1</v>
      </c>
      <c r="F154" s="213" t="s">
        <v>181</v>
      </c>
      <c r="G154" s="210"/>
      <c r="H154" s="212" t="s">
        <v>1</v>
      </c>
      <c r="I154" s="214"/>
      <c r="J154" s="210"/>
      <c r="K154" s="210"/>
      <c r="L154" s="215"/>
      <c r="M154" s="216"/>
      <c r="N154" s="217"/>
      <c r="O154" s="217"/>
      <c r="P154" s="217"/>
      <c r="Q154" s="217"/>
      <c r="R154" s="217"/>
      <c r="S154" s="217"/>
      <c r="T154" s="218"/>
      <c r="AT154" s="219" t="s">
        <v>179</v>
      </c>
      <c r="AU154" s="219" t="s">
        <v>84</v>
      </c>
      <c r="AV154" s="13" t="s">
        <v>82</v>
      </c>
      <c r="AW154" s="13" t="s">
        <v>31</v>
      </c>
      <c r="AX154" s="13" t="s">
        <v>75</v>
      </c>
      <c r="AY154" s="219" t="s">
        <v>167</v>
      </c>
    </row>
    <row r="155" spans="1:65" s="13" customFormat="1">
      <c r="B155" s="209"/>
      <c r="C155" s="210"/>
      <c r="D155" s="211" t="s">
        <v>179</v>
      </c>
      <c r="E155" s="212" t="s">
        <v>1</v>
      </c>
      <c r="F155" s="213" t="s">
        <v>182</v>
      </c>
      <c r="G155" s="210"/>
      <c r="H155" s="212" t="s">
        <v>1</v>
      </c>
      <c r="I155" s="214"/>
      <c r="J155" s="210"/>
      <c r="K155" s="210"/>
      <c r="L155" s="215"/>
      <c r="M155" s="216"/>
      <c r="N155" s="217"/>
      <c r="O155" s="217"/>
      <c r="P155" s="217"/>
      <c r="Q155" s="217"/>
      <c r="R155" s="217"/>
      <c r="S155" s="217"/>
      <c r="T155" s="218"/>
      <c r="AT155" s="219" t="s">
        <v>179</v>
      </c>
      <c r="AU155" s="219" t="s">
        <v>84</v>
      </c>
      <c r="AV155" s="13" t="s">
        <v>82</v>
      </c>
      <c r="AW155" s="13" t="s">
        <v>31</v>
      </c>
      <c r="AX155" s="13" t="s">
        <v>75</v>
      </c>
      <c r="AY155" s="219" t="s">
        <v>167</v>
      </c>
    </row>
    <row r="156" spans="1:65" s="14" customFormat="1">
      <c r="B156" s="220"/>
      <c r="C156" s="221"/>
      <c r="D156" s="211" t="s">
        <v>179</v>
      </c>
      <c r="E156" s="222" t="s">
        <v>1</v>
      </c>
      <c r="F156" s="223" t="s">
        <v>183</v>
      </c>
      <c r="G156" s="221"/>
      <c r="H156" s="224">
        <v>2.7</v>
      </c>
      <c r="I156" s="225"/>
      <c r="J156" s="221"/>
      <c r="K156" s="221"/>
      <c r="L156" s="226"/>
      <c r="M156" s="227"/>
      <c r="N156" s="228"/>
      <c r="O156" s="228"/>
      <c r="P156" s="228"/>
      <c r="Q156" s="228"/>
      <c r="R156" s="228"/>
      <c r="S156" s="228"/>
      <c r="T156" s="229"/>
      <c r="AT156" s="230" t="s">
        <v>179</v>
      </c>
      <c r="AU156" s="230" t="s">
        <v>84</v>
      </c>
      <c r="AV156" s="14" t="s">
        <v>84</v>
      </c>
      <c r="AW156" s="14" t="s">
        <v>31</v>
      </c>
      <c r="AX156" s="14" t="s">
        <v>75</v>
      </c>
      <c r="AY156" s="230" t="s">
        <v>167</v>
      </c>
    </row>
    <row r="157" spans="1:65" s="2" customFormat="1" ht="24.3" customHeight="1">
      <c r="A157" s="34"/>
      <c r="B157" s="35"/>
      <c r="C157" s="191" t="s">
        <v>84</v>
      </c>
      <c r="D157" s="191" t="s">
        <v>170</v>
      </c>
      <c r="E157" s="192" t="s">
        <v>184</v>
      </c>
      <c r="F157" s="193" t="s">
        <v>185</v>
      </c>
      <c r="G157" s="194" t="s">
        <v>186</v>
      </c>
      <c r="H157" s="195">
        <v>1.2</v>
      </c>
      <c r="I157" s="196"/>
      <c r="J157" s="197">
        <f>ROUND(I157*H157,2)</f>
        <v>0</v>
      </c>
      <c r="K157" s="193" t="s">
        <v>174</v>
      </c>
      <c r="L157" s="39"/>
      <c r="M157" s="198" t="s">
        <v>1</v>
      </c>
      <c r="N157" s="199" t="s">
        <v>40</v>
      </c>
      <c r="O157" s="71"/>
      <c r="P157" s="200">
        <f>O157*H157</f>
        <v>0</v>
      </c>
      <c r="Q157" s="200">
        <v>1.2E-4</v>
      </c>
      <c r="R157" s="200">
        <f>Q157*H157</f>
        <v>1.44E-4</v>
      </c>
      <c r="S157" s="200">
        <v>0</v>
      </c>
      <c r="T157" s="201">
        <f>S157*H157</f>
        <v>0</v>
      </c>
      <c r="U157" s="34"/>
      <c r="V157" s="34"/>
      <c r="W157" s="34"/>
      <c r="X157" s="34"/>
      <c r="Y157" s="34"/>
      <c r="Z157" s="34"/>
      <c r="AA157" s="34"/>
      <c r="AB157" s="34"/>
      <c r="AC157" s="34"/>
      <c r="AD157" s="34"/>
      <c r="AE157" s="34"/>
      <c r="AR157" s="202" t="s">
        <v>175</v>
      </c>
      <c r="AT157" s="202" t="s">
        <v>170</v>
      </c>
      <c r="AU157" s="202" t="s">
        <v>84</v>
      </c>
      <c r="AY157" s="17" t="s">
        <v>167</v>
      </c>
      <c r="BE157" s="203">
        <f>IF(N157="základní",J157,0)</f>
        <v>0</v>
      </c>
      <c r="BF157" s="203">
        <f>IF(N157="snížená",J157,0)</f>
        <v>0</v>
      </c>
      <c r="BG157" s="203">
        <f>IF(N157="zákl. přenesená",J157,0)</f>
        <v>0</v>
      </c>
      <c r="BH157" s="203">
        <f>IF(N157="sníž. přenesená",J157,0)</f>
        <v>0</v>
      </c>
      <c r="BI157" s="203">
        <f>IF(N157="nulová",J157,0)</f>
        <v>0</v>
      </c>
      <c r="BJ157" s="17" t="s">
        <v>82</v>
      </c>
      <c r="BK157" s="203">
        <f>ROUND(I157*H157,2)</f>
        <v>0</v>
      </c>
      <c r="BL157" s="17" t="s">
        <v>175</v>
      </c>
      <c r="BM157" s="202" t="s">
        <v>187</v>
      </c>
    </row>
    <row r="158" spans="1:65" s="2" customFormat="1">
      <c r="A158" s="34"/>
      <c r="B158" s="35"/>
      <c r="C158" s="36"/>
      <c r="D158" s="204" t="s">
        <v>177</v>
      </c>
      <c r="E158" s="36"/>
      <c r="F158" s="205" t="s">
        <v>188</v>
      </c>
      <c r="G158" s="36"/>
      <c r="H158" s="36"/>
      <c r="I158" s="206"/>
      <c r="J158" s="36"/>
      <c r="K158" s="36"/>
      <c r="L158" s="39"/>
      <c r="M158" s="207"/>
      <c r="N158" s="208"/>
      <c r="O158" s="71"/>
      <c r="P158" s="71"/>
      <c r="Q158" s="71"/>
      <c r="R158" s="71"/>
      <c r="S158" s="71"/>
      <c r="T158" s="72"/>
      <c r="U158" s="34"/>
      <c r="V158" s="34"/>
      <c r="W158" s="34"/>
      <c r="X158" s="34"/>
      <c r="Y158" s="34"/>
      <c r="Z158" s="34"/>
      <c r="AA158" s="34"/>
      <c r="AB158" s="34"/>
      <c r="AC158" s="34"/>
      <c r="AD158" s="34"/>
      <c r="AE158" s="34"/>
      <c r="AT158" s="17" t="s">
        <v>177</v>
      </c>
      <c r="AU158" s="17" t="s">
        <v>84</v>
      </c>
    </row>
    <row r="159" spans="1:65" s="13" customFormat="1" ht="21.3">
      <c r="B159" s="209"/>
      <c r="C159" s="210"/>
      <c r="D159" s="211" t="s">
        <v>179</v>
      </c>
      <c r="E159" s="212" t="s">
        <v>1</v>
      </c>
      <c r="F159" s="213" t="s">
        <v>180</v>
      </c>
      <c r="G159" s="210"/>
      <c r="H159" s="212" t="s">
        <v>1</v>
      </c>
      <c r="I159" s="214"/>
      <c r="J159" s="210"/>
      <c r="K159" s="210"/>
      <c r="L159" s="215"/>
      <c r="M159" s="216"/>
      <c r="N159" s="217"/>
      <c r="O159" s="217"/>
      <c r="P159" s="217"/>
      <c r="Q159" s="217"/>
      <c r="R159" s="217"/>
      <c r="S159" s="217"/>
      <c r="T159" s="218"/>
      <c r="AT159" s="219" t="s">
        <v>179</v>
      </c>
      <c r="AU159" s="219" t="s">
        <v>84</v>
      </c>
      <c r="AV159" s="13" t="s">
        <v>82</v>
      </c>
      <c r="AW159" s="13" t="s">
        <v>31</v>
      </c>
      <c r="AX159" s="13" t="s">
        <v>75</v>
      </c>
      <c r="AY159" s="219" t="s">
        <v>167</v>
      </c>
    </row>
    <row r="160" spans="1:65" s="13" customFormat="1">
      <c r="B160" s="209"/>
      <c r="C160" s="210"/>
      <c r="D160" s="211" t="s">
        <v>179</v>
      </c>
      <c r="E160" s="212" t="s">
        <v>1</v>
      </c>
      <c r="F160" s="213" t="s">
        <v>181</v>
      </c>
      <c r="G160" s="210"/>
      <c r="H160" s="212" t="s">
        <v>1</v>
      </c>
      <c r="I160" s="214"/>
      <c r="J160" s="210"/>
      <c r="K160" s="210"/>
      <c r="L160" s="215"/>
      <c r="M160" s="216"/>
      <c r="N160" s="217"/>
      <c r="O160" s="217"/>
      <c r="P160" s="217"/>
      <c r="Q160" s="217"/>
      <c r="R160" s="217"/>
      <c r="S160" s="217"/>
      <c r="T160" s="218"/>
      <c r="AT160" s="219" t="s">
        <v>179</v>
      </c>
      <c r="AU160" s="219" t="s">
        <v>84</v>
      </c>
      <c r="AV160" s="13" t="s">
        <v>82</v>
      </c>
      <c r="AW160" s="13" t="s">
        <v>31</v>
      </c>
      <c r="AX160" s="13" t="s">
        <v>75</v>
      </c>
      <c r="AY160" s="219" t="s">
        <v>167</v>
      </c>
    </row>
    <row r="161" spans="1:65" s="14" customFormat="1">
      <c r="B161" s="220"/>
      <c r="C161" s="221"/>
      <c r="D161" s="211" t="s">
        <v>179</v>
      </c>
      <c r="E161" s="222" t="s">
        <v>1</v>
      </c>
      <c r="F161" s="223" t="s">
        <v>189</v>
      </c>
      <c r="G161" s="221"/>
      <c r="H161" s="224">
        <v>1.2</v>
      </c>
      <c r="I161" s="225"/>
      <c r="J161" s="221"/>
      <c r="K161" s="221"/>
      <c r="L161" s="226"/>
      <c r="M161" s="227"/>
      <c r="N161" s="228"/>
      <c r="O161" s="228"/>
      <c r="P161" s="228"/>
      <c r="Q161" s="228"/>
      <c r="R161" s="228"/>
      <c r="S161" s="228"/>
      <c r="T161" s="229"/>
      <c r="AT161" s="230" t="s">
        <v>179</v>
      </c>
      <c r="AU161" s="230" t="s">
        <v>84</v>
      </c>
      <c r="AV161" s="14" t="s">
        <v>84</v>
      </c>
      <c r="AW161" s="14" t="s">
        <v>31</v>
      </c>
      <c r="AX161" s="14" t="s">
        <v>75</v>
      </c>
      <c r="AY161" s="230" t="s">
        <v>167</v>
      </c>
    </row>
    <row r="162" spans="1:65" s="2" customFormat="1" ht="24.3" customHeight="1">
      <c r="A162" s="34"/>
      <c r="B162" s="35"/>
      <c r="C162" s="191" t="s">
        <v>168</v>
      </c>
      <c r="D162" s="191" t="s">
        <v>170</v>
      </c>
      <c r="E162" s="192" t="s">
        <v>190</v>
      </c>
      <c r="F162" s="193" t="s">
        <v>191</v>
      </c>
      <c r="G162" s="194" t="s">
        <v>186</v>
      </c>
      <c r="H162" s="195">
        <v>4.5</v>
      </c>
      <c r="I162" s="196"/>
      <c r="J162" s="197">
        <f>ROUND(I162*H162,2)</f>
        <v>0</v>
      </c>
      <c r="K162" s="193" t="s">
        <v>174</v>
      </c>
      <c r="L162" s="39"/>
      <c r="M162" s="198" t="s">
        <v>1</v>
      </c>
      <c r="N162" s="199" t="s">
        <v>40</v>
      </c>
      <c r="O162" s="71"/>
      <c r="P162" s="200">
        <f>O162*H162</f>
        <v>0</v>
      </c>
      <c r="Q162" s="200">
        <v>1.2999999999999999E-4</v>
      </c>
      <c r="R162" s="200">
        <f>Q162*H162</f>
        <v>5.8499999999999991E-4</v>
      </c>
      <c r="S162" s="200">
        <v>0</v>
      </c>
      <c r="T162" s="201">
        <f>S162*H162</f>
        <v>0</v>
      </c>
      <c r="U162" s="34"/>
      <c r="V162" s="34"/>
      <c r="W162" s="34"/>
      <c r="X162" s="34"/>
      <c r="Y162" s="34"/>
      <c r="Z162" s="34"/>
      <c r="AA162" s="34"/>
      <c r="AB162" s="34"/>
      <c r="AC162" s="34"/>
      <c r="AD162" s="34"/>
      <c r="AE162" s="34"/>
      <c r="AR162" s="202" t="s">
        <v>175</v>
      </c>
      <c r="AT162" s="202" t="s">
        <v>170</v>
      </c>
      <c r="AU162" s="202" t="s">
        <v>84</v>
      </c>
      <c r="AY162" s="17" t="s">
        <v>167</v>
      </c>
      <c r="BE162" s="203">
        <f>IF(N162="základní",J162,0)</f>
        <v>0</v>
      </c>
      <c r="BF162" s="203">
        <f>IF(N162="snížená",J162,0)</f>
        <v>0</v>
      </c>
      <c r="BG162" s="203">
        <f>IF(N162="zákl. přenesená",J162,0)</f>
        <v>0</v>
      </c>
      <c r="BH162" s="203">
        <f>IF(N162="sníž. přenesená",J162,0)</f>
        <v>0</v>
      </c>
      <c r="BI162" s="203">
        <f>IF(N162="nulová",J162,0)</f>
        <v>0</v>
      </c>
      <c r="BJ162" s="17" t="s">
        <v>82</v>
      </c>
      <c r="BK162" s="203">
        <f>ROUND(I162*H162,2)</f>
        <v>0</v>
      </c>
      <c r="BL162" s="17" t="s">
        <v>175</v>
      </c>
      <c r="BM162" s="202" t="s">
        <v>192</v>
      </c>
    </row>
    <row r="163" spans="1:65" s="2" customFormat="1">
      <c r="A163" s="34"/>
      <c r="B163" s="35"/>
      <c r="C163" s="36"/>
      <c r="D163" s="204" t="s">
        <v>177</v>
      </c>
      <c r="E163" s="36"/>
      <c r="F163" s="205" t="s">
        <v>193</v>
      </c>
      <c r="G163" s="36"/>
      <c r="H163" s="36"/>
      <c r="I163" s="206"/>
      <c r="J163" s="36"/>
      <c r="K163" s="36"/>
      <c r="L163" s="39"/>
      <c r="M163" s="207"/>
      <c r="N163" s="208"/>
      <c r="O163" s="71"/>
      <c r="P163" s="71"/>
      <c r="Q163" s="71"/>
      <c r="R163" s="71"/>
      <c r="S163" s="71"/>
      <c r="T163" s="72"/>
      <c r="U163" s="34"/>
      <c r="V163" s="34"/>
      <c r="W163" s="34"/>
      <c r="X163" s="34"/>
      <c r="Y163" s="34"/>
      <c r="Z163" s="34"/>
      <c r="AA163" s="34"/>
      <c r="AB163" s="34"/>
      <c r="AC163" s="34"/>
      <c r="AD163" s="34"/>
      <c r="AE163" s="34"/>
      <c r="AT163" s="17" t="s">
        <v>177</v>
      </c>
      <c r="AU163" s="17" t="s">
        <v>84</v>
      </c>
    </row>
    <row r="164" spans="1:65" s="13" customFormat="1" ht="21.3">
      <c r="B164" s="209"/>
      <c r="C164" s="210"/>
      <c r="D164" s="211" t="s">
        <v>179</v>
      </c>
      <c r="E164" s="212" t="s">
        <v>1</v>
      </c>
      <c r="F164" s="213" t="s">
        <v>180</v>
      </c>
      <c r="G164" s="210"/>
      <c r="H164" s="212" t="s">
        <v>1</v>
      </c>
      <c r="I164" s="214"/>
      <c r="J164" s="210"/>
      <c r="K164" s="210"/>
      <c r="L164" s="215"/>
      <c r="M164" s="216"/>
      <c r="N164" s="217"/>
      <c r="O164" s="217"/>
      <c r="P164" s="217"/>
      <c r="Q164" s="217"/>
      <c r="R164" s="217"/>
      <c r="S164" s="217"/>
      <c r="T164" s="218"/>
      <c r="AT164" s="219" t="s">
        <v>179</v>
      </c>
      <c r="AU164" s="219" t="s">
        <v>84</v>
      </c>
      <c r="AV164" s="13" t="s">
        <v>82</v>
      </c>
      <c r="AW164" s="13" t="s">
        <v>31</v>
      </c>
      <c r="AX164" s="13" t="s">
        <v>75</v>
      </c>
      <c r="AY164" s="219" t="s">
        <v>167</v>
      </c>
    </row>
    <row r="165" spans="1:65" s="13" customFormat="1">
      <c r="B165" s="209"/>
      <c r="C165" s="210"/>
      <c r="D165" s="211" t="s">
        <v>179</v>
      </c>
      <c r="E165" s="212" t="s">
        <v>1</v>
      </c>
      <c r="F165" s="213" t="s">
        <v>181</v>
      </c>
      <c r="G165" s="210"/>
      <c r="H165" s="212" t="s">
        <v>1</v>
      </c>
      <c r="I165" s="214"/>
      <c r="J165" s="210"/>
      <c r="K165" s="210"/>
      <c r="L165" s="215"/>
      <c r="M165" s="216"/>
      <c r="N165" s="217"/>
      <c r="O165" s="217"/>
      <c r="P165" s="217"/>
      <c r="Q165" s="217"/>
      <c r="R165" s="217"/>
      <c r="S165" s="217"/>
      <c r="T165" s="218"/>
      <c r="AT165" s="219" t="s">
        <v>179</v>
      </c>
      <c r="AU165" s="219" t="s">
        <v>84</v>
      </c>
      <c r="AV165" s="13" t="s">
        <v>82</v>
      </c>
      <c r="AW165" s="13" t="s">
        <v>31</v>
      </c>
      <c r="AX165" s="13" t="s">
        <v>75</v>
      </c>
      <c r="AY165" s="219" t="s">
        <v>167</v>
      </c>
    </row>
    <row r="166" spans="1:65" s="14" customFormat="1">
      <c r="B166" s="220"/>
      <c r="C166" s="221"/>
      <c r="D166" s="211" t="s">
        <v>179</v>
      </c>
      <c r="E166" s="222" t="s">
        <v>1</v>
      </c>
      <c r="F166" s="223" t="s">
        <v>194</v>
      </c>
      <c r="G166" s="221"/>
      <c r="H166" s="224">
        <v>4.5</v>
      </c>
      <c r="I166" s="225"/>
      <c r="J166" s="221"/>
      <c r="K166" s="221"/>
      <c r="L166" s="226"/>
      <c r="M166" s="227"/>
      <c r="N166" s="228"/>
      <c r="O166" s="228"/>
      <c r="P166" s="228"/>
      <c r="Q166" s="228"/>
      <c r="R166" s="228"/>
      <c r="S166" s="228"/>
      <c r="T166" s="229"/>
      <c r="AT166" s="230" t="s">
        <v>179</v>
      </c>
      <c r="AU166" s="230" t="s">
        <v>84</v>
      </c>
      <c r="AV166" s="14" t="s">
        <v>84</v>
      </c>
      <c r="AW166" s="14" t="s">
        <v>31</v>
      </c>
      <c r="AX166" s="14" t="s">
        <v>75</v>
      </c>
      <c r="AY166" s="230" t="s">
        <v>167</v>
      </c>
    </row>
    <row r="167" spans="1:65" s="12" customFormat="1" ht="22.85" customHeight="1">
      <c r="B167" s="175"/>
      <c r="C167" s="176"/>
      <c r="D167" s="177" t="s">
        <v>74</v>
      </c>
      <c r="E167" s="189" t="s">
        <v>195</v>
      </c>
      <c r="F167" s="189" t="s">
        <v>196</v>
      </c>
      <c r="G167" s="176"/>
      <c r="H167" s="176"/>
      <c r="I167" s="179"/>
      <c r="J167" s="190">
        <f>BK167</f>
        <v>0</v>
      </c>
      <c r="K167" s="176"/>
      <c r="L167" s="181"/>
      <c r="M167" s="182"/>
      <c r="N167" s="183"/>
      <c r="O167" s="183"/>
      <c r="P167" s="184">
        <f>P168+P225+P238</f>
        <v>0</v>
      </c>
      <c r="Q167" s="183"/>
      <c r="R167" s="184">
        <f>R168+R225+R238</f>
        <v>9.5921657899999992</v>
      </c>
      <c r="S167" s="183"/>
      <c r="T167" s="185">
        <f>T168+T225+T238</f>
        <v>0</v>
      </c>
      <c r="AR167" s="186" t="s">
        <v>82</v>
      </c>
      <c r="AT167" s="187" t="s">
        <v>74</v>
      </c>
      <c r="AU167" s="187" t="s">
        <v>82</v>
      </c>
      <c r="AY167" s="186" t="s">
        <v>167</v>
      </c>
      <c r="BK167" s="188">
        <f>BK168+BK225+BK238</f>
        <v>0</v>
      </c>
    </row>
    <row r="168" spans="1:65" s="12" customFormat="1" ht="20.85" customHeight="1">
      <c r="B168" s="175"/>
      <c r="C168" s="176"/>
      <c r="D168" s="177" t="s">
        <v>74</v>
      </c>
      <c r="E168" s="189" t="s">
        <v>197</v>
      </c>
      <c r="F168" s="189" t="s">
        <v>198</v>
      </c>
      <c r="G168" s="176"/>
      <c r="H168" s="176"/>
      <c r="I168" s="179"/>
      <c r="J168" s="190">
        <f>BK168</f>
        <v>0</v>
      </c>
      <c r="K168" s="176"/>
      <c r="L168" s="181"/>
      <c r="M168" s="182"/>
      <c r="N168" s="183"/>
      <c r="O168" s="183"/>
      <c r="P168" s="184">
        <f>SUM(P169:P224)</f>
        <v>0</v>
      </c>
      <c r="Q168" s="183"/>
      <c r="R168" s="184">
        <f>SUM(R169:R224)</f>
        <v>3.7803583000000001</v>
      </c>
      <c r="S168" s="183"/>
      <c r="T168" s="185">
        <f>SUM(T169:T224)</f>
        <v>0</v>
      </c>
      <c r="AR168" s="186" t="s">
        <v>82</v>
      </c>
      <c r="AT168" s="187" t="s">
        <v>74</v>
      </c>
      <c r="AU168" s="187" t="s">
        <v>84</v>
      </c>
      <c r="AY168" s="186" t="s">
        <v>167</v>
      </c>
      <c r="BK168" s="188">
        <f>SUM(BK169:BK224)</f>
        <v>0</v>
      </c>
    </row>
    <row r="169" spans="1:65" s="2" customFormat="1" ht="24.3" customHeight="1">
      <c r="A169" s="34"/>
      <c r="B169" s="35"/>
      <c r="C169" s="191" t="s">
        <v>175</v>
      </c>
      <c r="D169" s="191" t="s">
        <v>170</v>
      </c>
      <c r="E169" s="192" t="s">
        <v>199</v>
      </c>
      <c r="F169" s="193" t="s">
        <v>200</v>
      </c>
      <c r="G169" s="194" t="s">
        <v>173</v>
      </c>
      <c r="H169" s="195">
        <v>120.17</v>
      </c>
      <c r="I169" s="196"/>
      <c r="J169" s="197">
        <f>ROUND(I169*H169,2)</f>
        <v>0</v>
      </c>
      <c r="K169" s="193" t="s">
        <v>174</v>
      </c>
      <c r="L169" s="39"/>
      <c r="M169" s="198" t="s">
        <v>1</v>
      </c>
      <c r="N169" s="199" t="s">
        <v>40</v>
      </c>
      <c r="O169" s="71"/>
      <c r="P169" s="200">
        <f>O169*H169</f>
        <v>0</v>
      </c>
      <c r="Q169" s="200">
        <v>7.3499999999999998E-3</v>
      </c>
      <c r="R169" s="200">
        <f>Q169*H169</f>
        <v>0.88324950000000002</v>
      </c>
      <c r="S169" s="200">
        <v>0</v>
      </c>
      <c r="T169" s="201">
        <f>S169*H169</f>
        <v>0</v>
      </c>
      <c r="U169" s="34"/>
      <c r="V169" s="34"/>
      <c r="W169" s="34"/>
      <c r="X169" s="34"/>
      <c r="Y169" s="34"/>
      <c r="Z169" s="34"/>
      <c r="AA169" s="34"/>
      <c r="AB169" s="34"/>
      <c r="AC169" s="34"/>
      <c r="AD169" s="34"/>
      <c r="AE169" s="34"/>
      <c r="AR169" s="202" t="s">
        <v>175</v>
      </c>
      <c r="AT169" s="202" t="s">
        <v>170</v>
      </c>
      <c r="AU169" s="202" t="s">
        <v>168</v>
      </c>
      <c r="AY169" s="17" t="s">
        <v>167</v>
      </c>
      <c r="BE169" s="203">
        <f>IF(N169="základní",J169,0)</f>
        <v>0</v>
      </c>
      <c r="BF169" s="203">
        <f>IF(N169="snížená",J169,0)</f>
        <v>0</v>
      </c>
      <c r="BG169" s="203">
        <f>IF(N169="zákl. přenesená",J169,0)</f>
        <v>0</v>
      </c>
      <c r="BH169" s="203">
        <f>IF(N169="sníž. přenesená",J169,0)</f>
        <v>0</v>
      </c>
      <c r="BI169" s="203">
        <f>IF(N169="nulová",J169,0)</f>
        <v>0</v>
      </c>
      <c r="BJ169" s="17" t="s">
        <v>82</v>
      </c>
      <c r="BK169" s="203">
        <f>ROUND(I169*H169,2)</f>
        <v>0</v>
      </c>
      <c r="BL169" s="17" t="s">
        <v>175</v>
      </c>
      <c r="BM169" s="202" t="s">
        <v>201</v>
      </c>
    </row>
    <row r="170" spans="1:65" s="2" customFormat="1">
      <c r="A170" s="34"/>
      <c r="B170" s="35"/>
      <c r="C170" s="36"/>
      <c r="D170" s="204" t="s">
        <v>177</v>
      </c>
      <c r="E170" s="36"/>
      <c r="F170" s="205" t="s">
        <v>202</v>
      </c>
      <c r="G170" s="36"/>
      <c r="H170" s="36"/>
      <c r="I170" s="206"/>
      <c r="J170" s="36"/>
      <c r="K170" s="36"/>
      <c r="L170" s="39"/>
      <c r="M170" s="207"/>
      <c r="N170" s="208"/>
      <c r="O170" s="71"/>
      <c r="P170" s="71"/>
      <c r="Q170" s="71"/>
      <c r="R170" s="71"/>
      <c r="S170" s="71"/>
      <c r="T170" s="72"/>
      <c r="U170" s="34"/>
      <c r="V170" s="34"/>
      <c r="W170" s="34"/>
      <c r="X170" s="34"/>
      <c r="Y170" s="34"/>
      <c r="Z170" s="34"/>
      <c r="AA170" s="34"/>
      <c r="AB170" s="34"/>
      <c r="AC170" s="34"/>
      <c r="AD170" s="34"/>
      <c r="AE170" s="34"/>
      <c r="AT170" s="17" t="s">
        <v>177</v>
      </c>
      <c r="AU170" s="17" t="s">
        <v>168</v>
      </c>
    </row>
    <row r="171" spans="1:65" s="13" customFormat="1" ht="21.3">
      <c r="B171" s="209"/>
      <c r="C171" s="210"/>
      <c r="D171" s="211" t="s">
        <v>179</v>
      </c>
      <c r="E171" s="212" t="s">
        <v>1</v>
      </c>
      <c r="F171" s="213" t="s">
        <v>180</v>
      </c>
      <c r="G171" s="210"/>
      <c r="H171" s="212" t="s">
        <v>1</v>
      </c>
      <c r="I171" s="214"/>
      <c r="J171" s="210"/>
      <c r="K171" s="210"/>
      <c r="L171" s="215"/>
      <c r="M171" s="216"/>
      <c r="N171" s="217"/>
      <c r="O171" s="217"/>
      <c r="P171" s="217"/>
      <c r="Q171" s="217"/>
      <c r="R171" s="217"/>
      <c r="S171" s="217"/>
      <c r="T171" s="218"/>
      <c r="AT171" s="219" t="s">
        <v>179</v>
      </c>
      <c r="AU171" s="219" t="s">
        <v>168</v>
      </c>
      <c r="AV171" s="13" t="s">
        <v>82</v>
      </c>
      <c r="AW171" s="13" t="s">
        <v>31</v>
      </c>
      <c r="AX171" s="13" t="s">
        <v>75</v>
      </c>
      <c r="AY171" s="219" t="s">
        <v>167</v>
      </c>
    </row>
    <row r="172" spans="1:65" s="13" customFormat="1">
      <c r="B172" s="209"/>
      <c r="C172" s="210"/>
      <c r="D172" s="211" t="s">
        <v>179</v>
      </c>
      <c r="E172" s="212" t="s">
        <v>1</v>
      </c>
      <c r="F172" s="213" t="s">
        <v>181</v>
      </c>
      <c r="G172" s="210"/>
      <c r="H172" s="212" t="s">
        <v>1</v>
      </c>
      <c r="I172" s="214"/>
      <c r="J172" s="210"/>
      <c r="K172" s="210"/>
      <c r="L172" s="215"/>
      <c r="M172" s="216"/>
      <c r="N172" s="217"/>
      <c r="O172" s="217"/>
      <c r="P172" s="217"/>
      <c r="Q172" s="217"/>
      <c r="R172" s="217"/>
      <c r="S172" s="217"/>
      <c r="T172" s="218"/>
      <c r="AT172" s="219" t="s">
        <v>179</v>
      </c>
      <c r="AU172" s="219" t="s">
        <v>168</v>
      </c>
      <c r="AV172" s="13" t="s">
        <v>82</v>
      </c>
      <c r="AW172" s="13" t="s">
        <v>31</v>
      </c>
      <c r="AX172" s="13" t="s">
        <v>75</v>
      </c>
      <c r="AY172" s="219" t="s">
        <v>167</v>
      </c>
    </row>
    <row r="173" spans="1:65" s="14" customFormat="1">
      <c r="B173" s="220"/>
      <c r="C173" s="221"/>
      <c r="D173" s="211" t="s">
        <v>179</v>
      </c>
      <c r="E173" s="222" t="s">
        <v>1</v>
      </c>
      <c r="F173" s="223" t="s">
        <v>203</v>
      </c>
      <c r="G173" s="221"/>
      <c r="H173" s="224">
        <v>117.65</v>
      </c>
      <c r="I173" s="225"/>
      <c r="J173" s="221"/>
      <c r="K173" s="221"/>
      <c r="L173" s="226"/>
      <c r="M173" s="227"/>
      <c r="N173" s="228"/>
      <c r="O173" s="228"/>
      <c r="P173" s="228"/>
      <c r="Q173" s="228"/>
      <c r="R173" s="228"/>
      <c r="S173" s="228"/>
      <c r="T173" s="229"/>
      <c r="AT173" s="230" t="s">
        <v>179</v>
      </c>
      <c r="AU173" s="230" t="s">
        <v>168</v>
      </c>
      <c r="AV173" s="14" t="s">
        <v>84</v>
      </c>
      <c r="AW173" s="14" t="s">
        <v>31</v>
      </c>
      <c r="AX173" s="14" t="s">
        <v>75</v>
      </c>
      <c r="AY173" s="230" t="s">
        <v>167</v>
      </c>
    </row>
    <row r="174" spans="1:65" s="14" customFormat="1">
      <c r="B174" s="220"/>
      <c r="C174" s="221"/>
      <c r="D174" s="211" t="s">
        <v>179</v>
      </c>
      <c r="E174" s="222" t="s">
        <v>1</v>
      </c>
      <c r="F174" s="223" t="s">
        <v>204</v>
      </c>
      <c r="G174" s="221"/>
      <c r="H174" s="224">
        <v>2.52</v>
      </c>
      <c r="I174" s="225"/>
      <c r="J174" s="221"/>
      <c r="K174" s="221"/>
      <c r="L174" s="226"/>
      <c r="M174" s="227"/>
      <c r="N174" s="228"/>
      <c r="O174" s="228"/>
      <c r="P174" s="228"/>
      <c r="Q174" s="228"/>
      <c r="R174" s="228"/>
      <c r="S174" s="228"/>
      <c r="T174" s="229"/>
      <c r="AT174" s="230" t="s">
        <v>179</v>
      </c>
      <c r="AU174" s="230" t="s">
        <v>168</v>
      </c>
      <c r="AV174" s="14" t="s">
        <v>84</v>
      </c>
      <c r="AW174" s="14" t="s">
        <v>31</v>
      </c>
      <c r="AX174" s="14" t="s">
        <v>75</v>
      </c>
      <c r="AY174" s="230" t="s">
        <v>167</v>
      </c>
    </row>
    <row r="175" spans="1:65" s="2" customFormat="1" ht="24.3" customHeight="1">
      <c r="A175" s="34"/>
      <c r="B175" s="35"/>
      <c r="C175" s="191" t="s">
        <v>205</v>
      </c>
      <c r="D175" s="191" t="s">
        <v>170</v>
      </c>
      <c r="E175" s="192" t="s">
        <v>206</v>
      </c>
      <c r="F175" s="193" t="s">
        <v>207</v>
      </c>
      <c r="G175" s="194" t="s">
        <v>173</v>
      </c>
      <c r="H175" s="195">
        <v>6.6</v>
      </c>
      <c r="I175" s="196"/>
      <c r="J175" s="197">
        <f>ROUND(I175*H175,2)</f>
        <v>0</v>
      </c>
      <c r="K175" s="193" t="s">
        <v>174</v>
      </c>
      <c r="L175" s="39"/>
      <c r="M175" s="198" t="s">
        <v>1</v>
      </c>
      <c r="N175" s="199" t="s">
        <v>40</v>
      </c>
      <c r="O175" s="71"/>
      <c r="P175" s="200">
        <f>O175*H175</f>
        <v>0</v>
      </c>
      <c r="Q175" s="200">
        <v>1.3599999999999999E-2</v>
      </c>
      <c r="R175" s="200">
        <f>Q175*H175</f>
        <v>8.9759999999999993E-2</v>
      </c>
      <c r="S175" s="200">
        <v>0</v>
      </c>
      <c r="T175" s="201">
        <f>S175*H175</f>
        <v>0</v>
      </c>
      <c r="U175" s="34"/>
      <c r="V175" s="34"/>
      <c r="W175" s="34"/>
      <c r="X175" s="34"/>
      <c r="Y175" s="34"/>
      <c r="Z175" s="34"/>
      <c r="AA175" s="34"/>
      <c r="AB175" s="34"/>
      <c r="AC175" s="34"/>
      <c r="AD175" s="34"/>
      <c r="AE175" s="34"/>
      <c r="AR175" s="202" t="s">
        <v>175</v>
      </c>
      <c r="AT175" s="202" t="s">
        <v>170</v>
      </c>
      <c r="AU175" s="202" t="s">
        <v>168</v>
      </c>
      <c r="AY175" s="17" t="s">
        <v>167</v>
      </c>
      <c r="BE175" s="203">
        <f>IF(N175="základní",J175,0)</f>
        <v>0</v>
      </c>
      <c r="BF175" s="203">
        <f>IF(N175="snížená",J175,0)</f>
        <v>0</v>
      </c>
      <c r="BG175" s="203">
        <f>IF(N175="zákl. přenesená",J175,0)</f>
        <v>0</v>
      </c>
      <c r="BH175" s="203">
        <f>IF(N175="sníž. přenesená",J175,0)</f>
        <v>0</v>
      </c>
      <c r="BI175" s="203">
        <f>IF(N175="nulová",J175,0)</f>
        <v>0</v>
      </c>
      <c r="BJ175" s="17" t="s">
        <v>82</v>
      </c>
      <c r="BK175" s="203">
        <f>ROUND(I175*H175,2)</f>
        <v>0</v>
      </c>
      <c r="BL175" s="17" t="s">
        <v>175</v>
      </c>
      <c r="BM175" s="202" t="s">
        <v>208</v>
      </c>
    </row>
    <row r="176" spans="1:65" s="2" customFormat="1">
      <c r="A176" s="34"/>
      <c r="B176" s="35"/>
      <c r="C176" s="36"/>
      <c r="D176" s="204" t="s">
        <v>177</v>
      </c>
      <c r="E176" s="36"/>
      <c r="F176" s="205" t="s">
        <v>209</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177</v>
      </c>
      <c r="AU176" s="17" t="s">
        <v>168</v>
      </c>
    </row>
    <row r="177" spans="1:65" s="13" customFormat="1" ht="21.3">
      <c r="B177" s="209"/>
      <c r="C177" s="210"/>
      <c r="D177" s="211" t="s">
        <v>179</v>
      </c>
      <c r="E177" s="212" t="s">
        <v>1</v>
      </c>
      <c r="F177" s="213" t="s">
        <v>180</v>
      </c>
      <c r="G177" s="210"/>
      <c r="H177" s="212" t="s">
        <v>1</v>
      </c>
      <c r="I177" s="214"/>
      <c r="J177" s="210"/>
      <c r="K177" s="210"/>
      <c r="L177" s="215"/>
      <c r="M177" s="216"/>
      <c r="N177" s="217"/>
      <c r="O177" s="217"/>
      <c r="P177" s="217"/>
      <c r="Q177" s="217"/>
      <c r="R177" s="217"/>
      <c r="S177" s="217"/>
      <c r="T177" s="218"/>
      <c r="AT177" s="219" t="s">
        <v>179</v>
      </c>
      <c r="AU177" s="219" t="s">
        <v>168</v>
      </c>
      <c r="AV177" s="13" t="s">
        <v>82</v>
      </c>
      <c r="AW177" s="13" t="s">
        <v>31</v>
      </c>
      <c r="AX177" s="13" t="s">
        <v>75</v>
      </c>
      <c r="AY177" s="219" t="s">
        <v>167</v>
      </c>
    </row>
    <row r="178" spans="1:65" s="13" customFormat="1">
      <c r="B178" s="209"/>
      <c r="C178" s="210"/>
      <c r="D178" s="211" t="s">
        <v>179</v>
      </c>
      <c r="E178" s="212" t="s">
        <v>1</v>
      </c>
      <c r="F178" s="213" t="s">
        <v>181</v>
      </c>
      <c r="G178" s="210"/>
      <c r="H178" s="212" t="s">
        <v>1</v>
      </c>
      <c r="I178" s="214"/>
      <c r="J178" s="210"/>
      <c r="K178" s="210"/>
      <c r="L178" s="215"/>
      <c r="M178" s="216"/>
      <c r="N178" s="217"/>
      <c r="O178" s="217"/>
      <c r="P178" s="217"/>
      <c r="Q178" s="217"/>
      <c r="R178" s="217"/>
      <c r="S178" s="217"/>
      <c r="T178" s="218"/>
      <c r="AT178" s="219" t="s">
        <v>179</v>
      </c>
      <c r="AU178" s="219" t="s">
        <v>168</v>
      </c>
      <c r="AV178" s="13" t="s">
        <v>82</v>
      </c>
      <c r="AW178" s="13" t="s">
        <v>31</v>
      </c>
      <c r="AX178" s="13" t="s">
        <v>75</v>
      </c>
      <c r="AY178" s="219" t="s">
        <v>167</v>
      </c>
    </row>
    <row r="179" spans="1:65" s="13" customFormat="1">
      <c r="B179" s="209"/>
      <c r="C179" s="210"/>
      <c r="D179" s="211" t="s">
        <v>179</v>
      </c>
      <c r="E179" s="212" t="s">
        <v>1</v>
      </c>
      <c r="F179" s="213" t="s">
        <v>210</v>
      </c>
      <c r="G179" s="210"/>
      <c r="H179" s="212" t="s">
        <v>1</v>
      </c>
      <c r="I179" s="214"/>
      <c r="J179" s="210"/>
      <c r="K179" s="210"/>
      <c r="L179" s="215"/>
      <c r="M179" s="216"/>
      <c r="N179" s="217"/>
      <c r="O179" s="217"/>
      <c r="P179" s="217"/>
      <c r="Q179" s="217"/>
      <c r="R179" s="217"/>
      <c r="S179" s="217"/>
      <c r="T179" s="218"/>
      <c r="AT179" s="219" t="s">
        <v>179</v>
      </c>
      <c r="AU179" s="219" t="s">
        <v>168</v>
      </c>
      <c r="AV179" s="13" t="s">
        <v>82</v>
      </c>
      <c r="AW179" s="13" t="s">
        <v>31</v>
      </c>
      <c r="AX179" s="13" t="s">
        <v>75</v>
      </c>
      <c r="AY179" s="219" t="s">
        <v>167</v>
      </c>
    </row>
    <row r="180" spans="1:65" s="14" customFormat="1">
      <c r="B180" s="220"/>
      <c r="C180" s="221"/>
      <c r="D180" s="211" t="s">
        <v>179</v>
      </c>
      <c r="E180" s="222" t="s">
        <v>1</v>
      </c>
      <c r="F180" s="223" t="s">
        <v>211</v>
      </c>
      <c r="G180" s="221"/>
      <c r="H180" s="224">
        <v>6.6</v>
      </c>
      <c r="I180" s="225"/>
      <c r="J180" s="221"/>
      <c r="K180" s="221"/>
      <c r="L180" s="226"/>
      <c r="M180" s="227"/>
      <c r="N180" s="228"/>
      <c r="O180" s="228"/>
      <c r="P180" s="228"/>
      <c r="Q180" s="228"/>
      <c r="R180" s="228"/>
      <c r="S180" s="228"/>
      <c r="T180" s="229"/>
      <c r="AT180" s="230" t="s">
        <v>179</v>
      </c>
      <c r="AU180" s="230" t="s">
        <v>168</v>
      </c>
      <c r="AV180" s="14" t="s">
        <v>84</v>
      </c>
      <c r="AW180" s="14" t="s">
        <v>31</v>
      </c>
      <c r="AX180" s="14" t="s">
        <v>75</v>
      </c>
      <c r="AY180" s="230" t="s">
        <v>167</v>
      </c>
    </row>
    <row r="181" spans="1:65" s="2" customFormat="1" ht="24.3" customHeight="1">
      <c r="A181" s="34"/>
      <c r="B181" s="35"/>
      <c r="C181" s="191" t="s">
        <v>195</v>
      </c>
      <c r="D181" s="191" t="s">
        <v>170</v>
      </c>
      <c r="E181" s="192" t="s">
        <v>212</v>
      </c>
      <c r="F181" s="193" t="s">
        <v>213</v>
      </c>
      <c r="G181" s="194" t="s">
        <v>173</v>
      </c>
      <c r="H181" s="195">
        <v>113.57</v>
      </c>
      <c r="I181" s="196"/>
      <c r="J181" s="197">
        <f>ROUND(I181*H181,2)</f>
        <v>0</v>
      </c>
      <c r="K181" s="193" t="s">
        <v>174</v>
      </c>
      <c r="L181" s="39"/>
      <c r="M181" s="198" t="s">
        <v>1</v>
      </c>
      <c r="N181" s="199" t="s">
        <v>40</v>
      </c>
      <c r="O181" s="71"/>
      <c r="P181" s="200">
        <f>O181*H181</f>
        <v>0</v>
      </c>
      <c r="Q181" s="200">
        <v>1.6279999999999999E-2</v>
      </c>
      <c r="R181" s="200">
        <f>Q181*H181</f>
        <v>1.8489195999999999</v>
      </c>
      <c r="S181" s="200">
        <v>0</v>
      </c>
      <c r="T181" s="201">
        <f>S181*H181</f>
        <v>0</v>
      </c>
      <c r="U181" s="34"/>
      <c r="V181" s="34"/>
      <c r="W181" s="34"/>
      <c r="X181" s="34"/>
      <c r="Y181" s="34"/>
      <c r="Z181" s="34"/>
      <c r="AA181" s="34"/>
      <c r="AB181" s="34"/>
      <c r="AC181" s="34"/>
      <c r="AD181" s="34"/>
      <c r="AE181" s="34"/>
      <c r="AR181" s="202" t="s">
        <v>175</v>
      </c>
      <c r="AT181" s="202" t="s">
        <v>170</v>
      </c>
      <c r="AU181" s="202" t="s">
        <v>168</v>
      </c>
      <c r="AY181" s="17" t="s">
        <v>167</v>
      </c>
      <c r="BE181" s="203">
        <f>IF(N181="základní",J181,0)</f>
        <v>0</v>
      </c>
      <c r="BF181" s="203">
        <f>IF(N181="snížená",J181,0)</f>
        <v>0</v>
      </c>
      <c r="BG181" s="203">
        <f>IF(N181="zákl. přenesená",J181,0)</f>
        <v>0</v>
      </c>
      <c r="BH181" s="203">
        <f>IF(N181="sníž. přenesená",J181,0)</f>
        <v>0</v>
      </c>
      <c r="BI181" s="203">
        <f>IF(N181="nulová",J181,0)</f>
        <v>0</v>
      </c>
      <c r="BJ181" s="17" t="s">
        <v>82</v>
      </c>
      <c r="BK181" s="203">
        <f>ROUND(I181*H181,2)</f>
        <v>0</v>
      </c>
      <c r="BL181" s="17" t="s">
        <v>175</v>
      </c>
      <c r="BM181" s="202" t="s">
        <v>214</v>
      </c>
    </row>
    <row r="182" spans="1:65" s="2" customFormat="1">
      <c r="A182" s="34"/>
      <c r="B182" s="35"/>
      <c r="C182" s="36"/>
      <c r="D182" s="204" t="s">
        <v>177</v>
      </c>
      <c r="E182" s="36"/>
      <c r="F182" s="205" t="s">
        <v>215</v>
      </c>
      <c r="G182" s="36"/>
      <c r="H182" s="36"/>
      <c r="I182" s="206"/>
      <c r="J182" s="36"/>
      <c r="K182" s="36"/>
      <c r="L182" s="39"/>
      <c r="M182" s="207"/>
      <c r="N182" s="208"/>
      <c r="O182" s="71"/>
      <c r="P182" s="71"/>
      <c r="Q182" s="71"/>
      <c r="R182" s="71"/>
      <c r="S182" s="71"/>
      <c r="T182" s="72"/>
      <c r="U182" s="34"/>
      <c r="V182" s="34"/>
      <c r="W182" s="34"/>
      <c r="X182" s="34"/>
      <c r="Y182" s="34"/>
      <c r="Z182" s="34"/>
      <c r="AA182" s="34"/>
      <c r="AB182" s="34"/>
      <c r="AC182" s="34"/>
      <c r="AD182" s="34"/>
      <c r="AE182" s="34"/>
      <c r="AT182" s="17" t="s">
        <v>177</v>
      </c>
      <c r="AU182" s="17" t="s">
        <v>168</v>
      </c>
    </row>
    <row r="183" spans="1:65" s="13" customFormat="1" ht="21.3">
      <c r="B183" s="209"/>
      <c r="C183" s="210"/>
      <c r="D183" s="211" t="s">
        <v>179</v>
      </c>
      <c r="E183" s="212" t="s">
        <v>1</v>
      </c>
      <c r="F183" s="213" t="s">
        <v>180</v>
      </c>
      <c r="G183" s="210"/>
      <c r="H183" s="212" t="s">
        <v>1</v>
      </c>
      <c r="I183" s="214"/>
      <c r="J183" s="210"/>
      <c r="K183" s="210"/>
      <c r="L183" s="215"/>
      <c r="M183" s="216"/>
      <c r="N183" s="217"/>
      <c r="O183" s="217"/>
      <c r="P183" s="217"/>
      <c r="Q183" s="217"/>
      <c r="R183" s="217"/>
      <c r="S183" s="217"/>
      <c r="T183" s="218"/>
      <c r="AT183" s="219" t="s">
        <v>179</v>
      </c>
      <c r="AU183" s="219" t="s">
        <v>168</v>
      </c>
      <c r="AV183" s="13" t="s">
        <v>82</v>
      </c>
      <c r="AW183" s="13" t="s">
        <v>31</v>
      </c>
      <c r="AX183" s="13" t="s">
        <v>75</v>
      </c>
      <c r="AY183" s="219" t="s">
        <v>167</v>
      </c>
    </row>
    <row r="184" spans="1:65" s="13" customFormat="1">
      <c r="B184" s="209"/>
      <c r="C184" s="210"/>
      <c r="D184" s="211" t="s">
        <v>179</v>
      </c>
      <c r="E184" s="212" t="s">
        <v>1</v>
      </c>
      <c r="F184" s="213" t="s">
        <v>181</v>
      </c>
      <c r="G184" s="210"/>
      <c r="H184" s="212" t="s">
        <v>1</v>
      </c>
      <c r="I184" s="214"/>
      <c r="J184" s="210"/>
      <c r="K184" s="210"/>
      <c r="L184" s="215"/>
      <c r="M184" s="216"/>
      <c r="N184" s="217"/>
      <c r="O184" s="217"/>
      <c r="P184" s="217"/>
      <c r="Q184" s="217"/>
      <c r="R184" s="217"/>
      <c r="S184" s="217"/>
      <c r="T184" s="218"/>
      <c r="AT184" s="219" t="s">
        <v>179</v>
      </c>
      <c r="AU184" s="219" t="s">
        <v>168</v>
      </c>
      <c r="AV184" s="13" t="s">
        <v>82</v>
      </c>
      <c r="AW184" s="13" t="s">
        <v>31</v>
      </c>
      <c r="AX184" s="13" t="s">
        <v>75</v>
      </c>
      <c r="AY184" s="219" t="s">
        <v>167</v>
      </c>
    </row>
    <row r="185" spans="1:65" s="14" customFormat="1" ht="21.3">
      <c r="B185" s="220"/>
      <c r="C185" s="221"/>
      <c r="D185" s="211" t="s">
        <v>179</v>
      </c>
      <c r="E185" s="222" t="s">
        <v>1</v>
      </c>
      <c r="F185" s="223" t="s">
        <v>216</v>
      </c>
      <c r="G185" s="221"/>
      <c r="H185" s="224">
        <v>111.05</v>
      </c>
      <c r="I185" s="225"/>
      <c r="J185" s="221"/>
      <c r="K185" s="221"/>
      <c r="L185" s="226"/>
      <c r="M185" s="227"/>
      <c r="N185" s="228"/>
      <c r="O185" s="228"/>
      <c r="P185" s="228"/>
      <c r="Q185" s="228"/>
      <c r="R185" s="228"/>
      <c r="S185" s="228"/>
      <c r="T185" s="229"/>
      <c r="AT185" s="230" t="s">
        <v>179</v>
      </c>
      <c r="AU185" s="230" t="s">
        <v>168</v>
      </c>
      <c r="AV185" s="14" t="s">
        <v>84</v>
      </c>
      <c r="AW185" s="14" t="s">
        <v>31</v>
      </c>
      <c r="AX185" s="14" t="s">
        <v>75</v>
      </c>
      <c r="AY185" s="230" t="s">
        <v>167</v>
      </c>
    </row>
    <row r="186" spans="1:65" s="14" customFormat="1">
      <c r="B186" s="220"/>
      <c r="C186" s="221"/>
      <c r="D186" s="211" t="s">
        <v>179</v>
      </c>
      <c r="E186" s="222" t="s">
        <v>1</v>
      </c>
      <c r="F186" s="223" t="s">
        <v>204</v>
      </c>
      <c r="G186" s="221"/>
      <c r="H186" s="224">
        <v>2.52</v>
      </c>
      <c r="I186" s="225"/>
      <c r="J186" s="221"/>
      <c r="K186" s="221"/>
      <c r="L186" s="226"/>
      <c r="M186" s="227"/>
      <c r="N186" s="228"/>
      <c r="O186" s="228"/>
      <c r="P186" s="228"/>
      <c r="Q186" s="228"/>
      <c r="R186" s="228"/>
      <c r="S186" s="228"/>
      <c r="T186" s="229"/>
      <c r="AT186" s="230" t="s">
        <v>179</v>
      </c>
      <c r="AU186" s="230" t="s">
        <v>168</v>
      </c>
      <c r="AV186" s="14" t="s">
        <v>84</v>
      </c>
      <c r="AW186" s="14" t="s">
        <v>31</v>
      </c>
      <c r="AX186" s="14" t="s">
        <v>75</v>
      </c>
      <c r="AY186" s="230" t="s">
        <v>167</v>
      </c>
    </row>
    <row r="187" spans="1:65" s="2" customFormat="1" ht="24.3" customHeight="1">
      <c r="A187" s="34"/>
      <c r="B187" s="35"/>
      <c r="C187" s="191" t="s">
        <v>217</v>
      </c>
      <c r="D187" s="191" t="s">
        <v>170</v>
      </c>
      <c r="E187" s="192" t="s">
        <v>218</v>
      </c>
      <c r="F187" s="193" t="s">
        <v>219</v>
      </c>
      <c r="G187" s="194" t="s">
        <v>173</v>
      </c>
      <c r="H187" s="195">
        <v>60</v>
      </c>
      <c r="I187" s="196"/>
      <c r="J187" s="197">
        <f>ROUND(I187*H187,2)</f>
        <v>0</v>
      </c>
      <c r="K187" s="193" t="s">
        <v>174</v>
      </c>
      <c r="L187" s="39"/>
      <c r="M187" s="198" t="s">
        <v>1</v>
      </c>
      <c r="N187" s="199" t="s">
        <v>40</v>
      </c>
      <c r="O187" s="71"/>
      <c r="P187" s="200">
        <f>O187*H187</f>
        <v>0</v>
      </c>
      <c r="Q187" s="200">
        <v>5.7000000000000002E-3</v>
      </c>
      <c r="R187" s="200">
        <f>Q187*H187</f>
        <v>0.34200000000000003</v>
      </c>
      <c r="S187" s="200">
        <v>0</v>
      </c>
      <c r="T187" s="201">
        <f>S187*H187</f>
        <v>0</v>
      </c>
      <c r="U187" s="34"/>
      <c r="V187" s="34"/>
      <c r="W187" s="34"/>
      <c r="X187" s="34"/>
      <c r="Y187" s="34"/>
      <c r="Z187" s="34"/>
      <c r="AA187" s="34"/>
      <c r="AB187" s="34"/>
      <c r="AC187" s="34"/>
      <c r="AD187" s="34"/>
      <c r="AE187" s="34"/>
      <c r="AR187" s="202" t="s">
        <v>175</v>
      </c>
      <c r="AT187" s="202" t="s">
        <v>170</v>
      </c>
      <c r="AU187" s="202" t="s">
        <v>168</v>
      </c>
      <c r="AY187" s="17" t="s">
        <v>167</v>
      </c>
      <c r="BE187" s="203">
        <f>IF(N187="základní",J187,0)</f>
        <v>0</v>
      </c>
      <c r="BF187" s="203">
        <f>IF(N187="snížená",J187,0)</f>
        <v>0</v>
      </c>
      <c r="BG187" s="203">
        <f>IF(N187="zákl. přenesená",J187,0)</f>
        <v>0</v>
      </c>
      <c r="BH187" s="203">
        <f>IF(N187="sníž. přenesená",J187,0)</f>
        <v>0</v>
      </c>
      <c r="BI187" s="203">
        <f>IF(N187="nulová",J187,0)</f>
        <v>0</v>
      </c>
      <c r="BJ187" s="17" t="s">
        <v>82</v>
      </c>
      <c r="BK187" s="203">
        <f>ROUND(I187*H187,2)</f>
        <v>0</v>
      </c>
      <c r="BL187" s="17" t="s">
        <v>175</v>
      </c>
      <c r="BM187" s="202" t="s">
        <v>220</v>
      </c>
    </row>
    <row r="188" spans="1:65" s="2" customFormat="1">
      <c r="A188" s="34"/>
      <c r="B188" s="35"/>
      <c r="C188" s="36"/>
      <c r="D188" s="204" t="s">
        <v>177</v>
      </c>
      <c r="E188" s="36"/>
      <c r="F188" s="205" t="s">
        <v>221</v>
      </c>
      <c r="G188" s="36"/>
      <c r="H188" s="36"/>
      <c r="I188" s="206"/>
      <c r="J188" s="36"/>
      <c r="K188" s="36"/>
      <c r="L188" s="39"/>
      <c r="M188" s="207"/>
      <c r="N188" s="208"/>
      <c r="O188" s="71"/>
      <c r="P188" s="71"/>
      <c r="Q188" s="71"/>
      <c r="R188" s="71"/>
      <c r="S188" s="71"/>
      <c r="T188" s="72"/>
      <c r="U188" s="34"/>
      <c r="V188" s="34"/>
      <c r="W188" s="34"/>
      <c r="X188" s="34"/>
      <c r="Y188" s="34"/>
      <c r="Z188" s="34"/>
      <c r="AA188" s="34"/>
      <c r="AB188" s="34"/>
      <c r="AC188" s="34"/>
      <c r="AD188" s="34"/>
      <c r="AE188" s="34"/>
      <c r="AT188" s="17" t="s">
        <v>177</v>
      </c>
      <c r="AU188" s="17" t="s">
        <v>168</v>
      </c>
    </row>
    <row r="189" spans="1:65" s="2" customFormat="1" ht="37.6">
      <c r="A189" s="34"/>
      <c r="B189" s="35"/>
      <c r="C189" s="36"/>
      <c r="D189" s="211" t="s">
        <v>222</v>
      </c>
      <c r="E189" s="36"/>
      <c r="F189" s="231" t="s">
        <v>223</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222</v>
      </c>
      <c r="AU189" s="17" t="s">
        <v>168</v>
      </c>
    </row>
    <row r="190" spans="1:65" s="13" customFormat="1" ht="21.3">
      <c r="B190" s="209"/>
      <c r="C190" s="210"/>
      <c r="D190" s="211" t="s">
        <v>179</v>
      </c>
      <c r="E190" s="212" t="s">
        <v>1</v>
      </c>
      <c r="F190" s="213" t="s">
        <v>180</v>
      </c>
      <c r="G190" s="210"/>
      <c r="H190" s="212" t="s">
        <v>1</v>
      </c>
      <c r="I190" s="214"/>
      <c r="J190" s="210"/>
      <c r="K190" s="210"/>
      <c r="L190" s="215"/>
      <c r="M190" s="216"/>
      <c r="N190" s="217"/>
      <c r="O190" s="217"/>
      <c r="P190" s="217"/>
      <c r="Q190" s="217"/>
      <c r="R190" s="217"/>
      <c r="S190" s="217"/>
      <c r="T190" s="218"/>
      <c r="AT190" s="219" t="s">
        <v>179</v>
      </c>
      <c r="AU190" s="219" t="s">
        <v>168</v>
      </c>
      <c r="AV190" s="13" t="s">
        <v>82</v>
      </c>
      <c r="AW190" s="13" t="s">
        <v>31</v>
      </c>
      <c r="AX190" s="13" t="s">
        <v>75</v>
      </c>
      <c r="AY190" s="219" t="s">
        <v>167</v>
      </c>
    </row>
    <row r="191" spans="1:65" s="13" customFormat="1">
      <c r="B191" s="209"/>
      <c r="C191" s="210"/>
      <c r="D191" s="211" t="s">
        <v>179</v>
      </c>
      <c r="E191" s="212" t="s">
        <v>1</v>
      </c>
      <c r="F191" s="213" t="s">
        <v>181</v>
      </c>
      <c r="G191" s="210"/>
      <c r="H191" s="212" t="s">
        <v>1</v>
      </c>
      <c r="I191" s="214"/>
      <c r="J191" s="210"/>
      <c r="K191" s="210"/>
      <c r="L191" s="215"/>
      <c r="M191" s="216"/>
      <c r="N191" s="217"/>
      <c r="O191" s="217"/>
      <c r="P191" s="217"/>
      <c r="Q191" s="217"/>
      <c r="R191" s="217"/>
      <c r="S191" s="217"/>
      <c r="T191" s="218"/>
      <c r="AT191" s="219" t="s">
        <v>179</v>
      </c>
      <c r="AU191" s="219" t="s">
        <v>168</v>
      </c>
      <c r="AV191" s="13" t="s">
        <v>82</v>
      </c>
      <c r="AW191" s="13" t="s">
        <v>31</v>
      </c>
      <c r="AX191" s="13" t="s">
        <v>75</v>
      </c>
      <c r="AY191" s="219" t="s">
        <v>167</v>
      </c>
    </row>
    <row r="192" spans="1:65" s="14" customFormat="1">
      <c r="B192" s="220"/>
      <c r="C192" s="221"/>
      <c r="D192" s="211" t="s">
        <v>179</v>
      </c>
      <c r="E192" s="222" t="s">
        <v>1</v>
      </c>
      <c r="F192" s="223" t="s">
        <v>224</v>
      </c>
      <c r="G192" s="221"/>
      <c r="H192" s="224">
        <v>60</v>
      </c>
      <c r="I192" s="225"/>
      <c r="J192" s="221"/>
      <c r="K192" s="221"/>
      <c r="L192" s="226"/>
      <c r="M192" s="227"/>
      <c r="N192" s="228"/>
      <c r="O192" s="228"/>
      <c r="P192" s="228"/>
      <c r="Q192" s="228"/>
      <c r="R192" s="228"/>
      <c r="S192" s="228"/>
      <c r="T192" s="229"/>
      <c r="AT192" s="230" t="s">
        <v>179</v>
      </c>
      <c r="AU192" s="230" t="s">
        <v>168</v>
      </c>
      <c r="AV192" s="14" t="s">
        <v>84</v>
      </c>
      <c r="AW192" s="14" t="s">
        <v>31</v>
      </c>
      <c r="AX192" s="14" t="s">
        <v>75</v>
      </c>
      <c r="AY192" s="230" t="s">
        <v>167</v>
      </c>
    </row>
    <row r="193" spans="1:65" s="2" customFormat="1" ht="24.3" customHeight="1">
      <c r="A193" s="34"/>
      <c r="B193" s="35"/>
      <c r="C193" s="191" t="s">
        <v>225</v>
      </c>
      <c r="D193" s="191" t="s">
        <v>170</v>
      </c>
      <c r="E193" s="192" t="s">
        <v>226</v>
      </c>
      <c r="F193" s="193" t="s">
        <v>227</v>
      </c>
      <c r="G193" s="194" t="s">
        <v>173</v>
      </c>
      <c r="H193" s="195">
        <v>15</v>
      </c>
      <c r="I193" s="196"/>
      <c r="J193" s="197">
        <f>ROUND(I193*H193,2)</f>
        <v>0</v>
      </c>
      <c r="K193" s="193" t="s">
        <v>174</v>
      </c>
      <c r="L193" s="39"/>
      <c r="M193" s="198" t="s">
        <v>1</v>
      </c>
      <c r="N193" s="199" t="s">
        <v>40</v>
      </c>
      <c r="O193" s="71"/>
      <c r="P193" s="200">
        <f>O193*H193</f>
        <v>0</v>
      </c>
      <c r="Q193" s="200">
        <v>4.3800000000000002E-3</v>
      </c>
      <c r="R193" s="200">
        <f>Q193*H193</f>
        <v>6.5700000000000008E-2</v>
      </c>
      <c r="S193" s="200">
        <v>0</v>
      </c>
      <c r="T193" s="201">
        <f>S193*H193</f>
        <v>0</v>
      </c>
      <c r="U193" s="34"/>
      <c r="V193" s="34"/>
      <c r="W193" s="34"/>
      <c r="X193" s="34"/>
      <c r="Y193" s="34"/>
      <c r="Z193" s="34"/>
      <c r="AA193" s="34"/>
      <c r="AB193" s="34"/>
      <c r="AC193" s="34"/>
      <c r="AD193" s="34"/>
      <c r="AE193" s="34"/>
      <c r="AR193" s="202" t="s">
        <v>175</v>
      </c>
      <c r="AT193" s="202" t="s">
        <v>170</v>
      </c>
      <c r="AU193" s="202" t="s">
        <v>168</v>
      </c>
      <c r="AY193" s="17" t="s">
        <v>167</v>
      </c>
      <c r="BE193" s="203">
        <f>IF(N193="základní",J193,0)</f>
        <v>0</v>
      </c>
      <c r="BF193" s="203">
        <f>IF(N193="snížená",J193,0)</f>
        <v>0</v>
      </c>
      <c r="BG193" s="203">
        <f>IF(N193="zákl. přenesená",J193,0)</f>
        <v>0</v>
      </c>
      <c r="BH193" s="203">
        <f>IF(N193="sníž. přenesená",J193,0)</f>
        <v>0</v>
      </c>
      <c r="BI193" s="203">
        <f>IF(N193="nulová",J193,0)</f>
        <v>0</v>
      </c>
      <c r="BJ193" s="17" t="s">
        <v>82</v>
      </c>
      <c r="BK193" s="203">
        <f>ROUND(I193*H193,2)</f>
        <v>0</v>
      </c>
      <c r="BL193" s="17" t="s">
        <v>175</v>
      </c>
      <c r="BM193" s="202" t="s">
        <v>228</v>
      </c>
    </row>
    <row r="194" spans="1:65" s="2" customFormat="1">
      <c r="A194" s="34"/>
      <c r="B194" s="35"/>
      <c r="C194" s="36"/>
      <c r="D194" s="204" t="s">
        <v>177</v>
      </c>
      <c r="E194" s="36"/>
      <c r="F194" s="205" t="s">
        <v>229</v>
      </c>
      <c r="G194" s="36"/>
      <c r="H194" s="36"/>
      <c r="I194" s="206"/>
      <c r="J194" s="36"/>
      <c r="K194" s="36"/>
      <c r="L194" s="39"/>
      <c r="M194" s="207"/>
      <c r="N194" s="208"/>
      <c r="O194" s="71"/>
      <c r="P194" s="71"/>
      <c r="Q194" s="71"/>
      <c r="R194" s="71"/>
      <c r="S194" s="71"/>
      <c r="T194" s="72"/>
      <c r="U194" s="34"/>
      <c r="V194" s="34"/>
      <c r="W194" s="34"/>
      <c r="X194" s="34"/>
      <c r="Y194" s="34"/>
      <c r="Z194" s="34"/>
      <c r="AA194" s="34"/>
      <c r="AB194" s="34"/>
      <c r="AC194" s="34"/>
      <c r="AD194" s="34"/>
      <c r="AE194" s="34"/>
      <c r="AT194" s="17" t="s">
        <v>177</v>
      </c>
      <c r="AU194" s="17" t="s">
        <v>168</v>
      </c>
    </row>
    <row r="195" spans="1:65" s="14" customFormat="1">
      <c r="B195" s="220"/>
      <c r="C195" s="221"/>
      <c r="D195" s="211" t="s">
        <v>179</v>
      </c>
      <c r="E195" s="221"/>
      <c r="F195" s="223" t="s">
        <v>230</v>
      </c>
      <c r="G195" s="221"/>
      <c r="H195" s="224">
        <v>15</v>
      </c>
      <c r="I195" s="225"/>
      <c r="J195" s="221"/>
      <c r="K195" s="221"/>
      <c r="L195" s="226"/>
      <c r="M195" s="227"/>
      <c r="N195" s="228"/>
      <c r="O195" s="228"/>
      <c r="P195" s="228"/>
      <c r="Q195" s="228"/>
      <c r="R195" s="228"/>
      <c r="S195" s="228"/>
      <c r="T195" s="229"/>
      <c r="AT195" s="230" t="s">
        <v>179</v>
      </c>
      <c r="AU195" s="230" t="s">
        <v>168</v>
      </c>
      <c r="AV195" s="14" t="s">
        <v>84</v>
      </c>
      <c r="AW195" s="14" t="s">
        <v>4</v>
      </c>
      <c r="AX195" s="14" t="s">
        <v>82</v>
      </c>
      <c r="AY195" s="230" t="s">
        <v>167</v>
      </c>
    </row>
    <row r="196" spans="1:65" s="2" customFormat="1" ht="21.8" customHeight="1">
      <c r="A196" s="34"/>
      <c r="B196" s="35"/>
      <c r="C196" s="191" t="s">
        <v>231</v>
      </c>
      <c r="D196" s="191" t="s">
        <v>170</v>
      </c>
      <c r="E196" s="192" t="s">
        <v>232</v>
      </c>
      <c r="F196" s="193" t="s">
        <v>233</v>
      </c>
      <c r="G196" s="194" t="s">
        <v>173</v>
      </c>
      <c r="H196" s="195">
        <v>9.75</v>
      </c>
      <c r="I196" s="196"/>
      <c r="J196" s="197">
        <f>ROUND(I196*H196,2)</f>
        <v>0</v>
      </c>
      <c r="K196" s="193" t="s">
        <v>174</v>
      </c>
      <c r="L196" s="39"/>
      <c r="M196" s="198" t="s">
        <v>1</v>
      </c>
      <c r="N196" s="199" t="s">
        <v>40</v>
      </c>
      <c r="O196" s="71"/>
      <c r="P196" s="200">
        <f>O196*H196</f>
        <v>0</v>
      </c>
      <c r="Q196" s="200">
        <v>5.6000000000000001E-2</v>
      </c>
      <c r="R196" s="200">
        <f>Q196*H196</f>
        <v>0.54600000000000004</v>
      </c>
      <c r="S196" s="200">
        <v>0</v>
      </c>
      <c r="T196" s="201">
        <f>S196*H196</f>
        <v>0</v>
      </c>
      <c r="U196" s="34"/>
      <c r="V196" s="34"/>
      <c r="W196" s="34"/>
      <c r="X196" s="34"/>
      <c r="Y196" s="34"/>
      <c r="Z196" s="34"/>
      <c r="AA196" s="34"/>
      <c r="AB196" s="34"/>
      <c r="AC196" s="34"/>
      <c r="AD196" s="34"/>
      <c r="AE196" s="34"/>
      <c r="AR196" s="202" t="s">
        <v>175</v>
      </c>
      <c r="AT196" s="202" t="s">
        <v>170</v>
      </c>
      <c r="AU196" s="202" t="s">
        <v>168</v>
      </c>
      <c r="AY196" s="17" t="s">
        <v>167</v>
      </c>
      <c r="BE196" s="203">
        <f>IF(N196="základní",J196,0)</f>
        <v>0</v>
      </c>
      <c r="BF196" s="203">
        <f>IF(N196="snížená",J196,0)</f>
        <v>0</v>
      </c>
      <c r="BG196" s="203">
        <f>IF(N196="zákl. přenesená",J196,0)</f>
        <v>0</v>
      </c>
      <c r="BH196" s="203">
        <f>IF(N196="sníž. přenesená",J196,0)</f>
        <v>0</v>
      </c>
      <c r="BI196" s="203">
        <f>IF(N196="nulová",J196,0)</f>
        <v>0</v>
      </c>
      <c r="BJ196" s="17" t="s">
        <v>82</v>
      </c>
      <c r="BK196" s="203">
        <f>ROUND(I196*H196,2)</f>
        <v>0</v>
      </c>
      <c r="BL196" s="17" t="s">
        <v>175</v>
      </c>
      <c r="BM196" s="202" t="s">
        <v>234</v>
      </c>
    </row>
    <row r="197" spans="1:65" s="2" customFormat="1">
      <c r="A197" s="34"/>
      <c r="B197" s="35"/>
      <c r="C197" s="36"/>
      <c r="D197" s="204" t="s">
        <v>177</v>
      </c>
      <c r="E197" s="36"/>
      <c r="F197" s="205" t="s">
        <v>235</v>
      </c>
      <c r="G197" s="36"/>
      <c r="H197" s="36"/>
      <c r="I197" s="206"/>
      <c r="J197" s="36"/>
      <c r="K197" s="36"/>
      <c r="L197" s="39"/>
      <c r="M197" s="207"/>
      <c r="N197" s="208"/>
      <c r="O197" s="71"/>
      <c r="P197" s="71"/>
      <c r="Q197" s="71"/>
      <c r="R197" s="71"/>
      <c r="S197" s="71"/>
      <c r="T197" s="72"/>
      <c r="U197" s="34"/>
      <c r="V197" s="34"/>
      <c r="W197" s="34"/>
      <c r="X197" s="34"/>
      <c r="Y197" s="34"/>
      <c r="Z197" s="34"/>
      <c r="AA197" s="34"/>
      <c r="AB197" s="34"/>
      <c r="AC197" s="34"/>
      <c r="AD197" s="34"/>
      <c r="AE197" s="34"/>
      <c r="AT197" s="17" t="s">
        <v>177</v>
      </c>
      <c r="AU197" s="17" t="s">
        <v>168</v>
      </c>
    </row>
    <row r="198" spans="1:65" s="2" customFormat="1" ht="28.2">
      <c r="A198" s="34"/>
      <c r="B198" s="35"/>
      <c r="C198" s="36"/>
      <c r="D198" s="211" t="s">
        <v>222</v>
      </c>
      <c r="E198" s="36"/>
      <c r="F198" s="231" t="s">
        <v>236</v>
      </c>
      <c r="G198" s="36"/>
      <c r="H198" s="36"/>
      <c r="I198" s="206"/>
      <c r="J198" s="36"/>
      <c r="K198" s="36"/>
      <c r="L198" s="39"/>
      <c r="M198" s="207"/>
      <c r="N198" s="208"/>
      <c r="O198" s="71"/>
      <c r="P198" s="71"/>
      <c r="Q198" s="71"/>
      <c r="R198" s="71"/>
      <c r="S198" s="71"/>
      <c r="T198" s="72"/>
      <c r="U198" s="34"/>
      <c r="V198" s="34"/>
      <c r="W198" s="34"/>
      <c r="X198" s="34"/>
      <c r="Y198" s="34"/>
      <c r="Z198" s="34"/>
      <c r="AA198" s="34"/>
      <c r="AB198" s="34"/>
      <c r="AC198" s="34"/>
      <c r="AD198" s="34"/>
      <c r="AE198" s="34"/>
      <c r="AT198" s="17" t="s">
        <v>222</v>
      </c>
      <c r="AU198" s="17" t="s">
        <v>168</v>
      </c>
    </row>
    <row r="199" spans="1:65" s="13" customFormat="1" ht="21.3">
      <c r="B199" s="209"/>
      <c r="C199" s="210"/>
      <c r="D199" s="211" t="s">
        <v>179</v>
      </c>
      <c r="E199" s="212" t="s">
        <v>1</v>
      </c>
      <c r="F199" s="213" t="s">
        <v>180</v>
      </c>
      <c r="G199" s="210"/>
      <c r="H199" s="212" t="s">
        <v>1</v>
      </c>
      <c r="I199" s="214"/>
      <c r="J199" s="210"/>
      <c r="K199" s="210"/>
      <c r="L199" s="215"/>
      <c r="M199" s="216"/>
      <c r="N199" s="217"/>
      <c r="O199" s="217"/>
      <c r="P199" s="217"/>
      <c r="Q199" s="217"/>
      <c r="R199" s="217"/>
      <c r="S199" s="217"/>
      <c r="T199" s="218"/>
      <c r="AT199" s="219" t="s">
        <v>179</v>
      </c>
      <c r="AU199" s="219" t="s">
        <v>168</v>
      </c>
      <c r="AV199" s="13" t="s">
        <v>82</v>
      </c>
      <c r="AW199" s="13" t="s">
        <v>31</v>
      </c>
      <c r="AX199" s="13" t="s">
        <v>75</v>
      </c>
      <c r="AY199" s="219" t="s">
        <v>167</v>
      </c>
    </row>
    <row r="200" spans="1:65" s="13" customFormat="1">
      <c r="B200" s="209"/>
      <c r="C200" s="210"/>
      <c r="D200" s="211" t="s">
        <v>179</v>
      </c>
      <c r="E200" s="212" t="s">
        <v>1</v>
      </c>
      <c r="F200" s="213" t="s">
        <v>181</v>
      </c>
      <c r="G200" s="210"/>
      <c r="H200" s="212" t="s">
        <v>1</v>
      </c>
      <c r="I200" s="214"/>
      <c r="J200" s="210"/>
      <c r="K200" s="210"/>
      <c r="L200" s="215"/>
      <c r="M200" s="216"/>
      <c r="N200" s="217"/>
      <c r="O200" s="217"/>
      <c r="P200" s="217"/>
      <c r="Q200" s="217"/>
      <c r="R200" s="217"/>
      <c r="S200" s="217"/>
      <c r="T200" s="218"/>
      <c r="AT200" s="219" t="s">
        <v>179</v>
      </c>
      <c r="AU200" s="219" t="s">
        <v>168</v>
      </c>
      <c r="AV200" s="13" t="s">
        <v>82</v>
      </c>
      <c r="AW200" s="13" t="s">
        <v>31</v>
      </c>
      <c r="AX200" s="13" t="s">
        <v>75</v>
      </c>
      <c r="AY200" s="219" t="s">
        <v>167</v>
      </c>
    </row>
    <row r="201" spans="1:65" s="13" customFormat="1">
      <c r="B201" s="209"/>
      <c r="C201" s="210"/>
      <c r="D201" s="211" t="s">
        <v>179</v>
      </c>
      <c r="E201" s="212" t="s">
        <v>1</v>
      </c>
      <c r="F201" s="213" t="s">
        <v>237</v>
      </c>
      <c r="G201" s="210"/>
      <c r="H201" s="212" t="s">
        <v>1</v>
      </c>
      <c r="I201" s="214"/>
      <c r="J201" s="210"/>
      <c r="K201" s="210"/>
      <c r="L201" s="215"/>
      <c r="M201" s="216"/>
      <c r="N201" s="217"/>
      <c r="O201" s="217"/>
      <c r="P201" s="217"/>
      <c r="Q201" s="217"/>
      <c r="R201" s="217"/>
      <c r="S201" s="217"/>
      <c r="T201" s="218"/>
      <c r="AT201" s="219" t="s">
        <v>179</v>
      </c>
      <c r="AU201" s="219" t="s">
        <v>168</v>
      </c>
      <c r="AV201" s="13" t="s">
        <v>82</v>
      </c>
      <c r="AW201" s="13" t="s">
        <v>31</v>
      </c>
      <c r="AX201" s="13" t="s">
        <v>75</v>
      </c>
      <c r="AY201" s="219" t="s">
        <v>167</v>
      </c>
    </row>
    <row r="202" spans="1:65" s="14" customFormat="1">
      <c r="B202" s="220"/>
      <c r="C202" s="221"/>
      <c r="D202" s="211" t="s">
        <v>179</v>
      </c>
      <c r="E202" s="222" t="s">
        <v>1</v>
      </c>
      <c r="F202" s="223" t="s">
        <v>238</v>
      </c>
      <c r="G202" s="221"/>
      <c r="H202" s="224">
        <v>9.75</v>
      </c>
      <c r="I202" s="225"/>
      <c r="J202" s="221"/>
      <c r="K202" s="221"/>
      <c r="L202" s="226"/>
      <c r="M202" s="227"/>
      <c r="N202" s="228"/>
      <c r="O202" s="228"/>
      <c r="P202" s="228"/>
      <c r="Q202" s="228"/>
      <c r="R202" s="228"/>
      <c r="S202" s="228"/>
      <c r="T202" s="229"/>
      <c r="AT202" s="230" t="s">
        <v>179</v>
      </c>
      <c r="AU202" s="230" t="s">
        <v>168</v>
      </c>
      <c r="AV202" s="14" t="s">
        <v>84</v>
      </c>
      <c r="AW202" s="14" t="s">
        <v>31</v>
      </c>
      <c r="AX202" s="14" t="s">
        <v>75</v>
      </c>
      <c r="AY202" s="230" t="s">
        <v>167</v>
      </c>
    </row>
    <row r="203" spans="1:65" s="2" customFormat="1" ht="24.3" customHeight="1">
      <c r="A203" s="34"/>
      <c r="B203" s="35"/>
      <c r="C203" s="191" t="s">
        <v>239</v>
      </c>
      <c r="D203" s="191" t="s">
        <v>170</v>
      </c>
      <c r="E203" s="192" t="s">
        <v>240</v>
      </c>
      <c r="F203" s="193" t="s">
        <v>241</v>
      </c>
      <c r="G203" s="194" t="s">
        <v>173</v>
      </c>
      <c r="H203" s="195">
        <v>6.66</v>
      </c>
      <c r="I203" s="196"/>
      <c r="J203" s="197">
        <f>ROUND(I203*H203,2)</f>
        <v>0</v>
      </c>
      <c r="K203" s="193" t="s">
        <v>174</v>
      </c>
      <c r="L203" s="39"/>
      <c r="M203" s="198" t="s">
        <v>1</v>
      </c>
      <c r="N203" s="199" t="s">
        <v>40</v>
      </c>
      <c r="O203" s="71"/>
      <c r="P203" s="200">
        <f>O203*H203</f>
        <v>0</v>
      </c>
      <c r="Q203" s="200">
        <v>0</v>
      </c>
      <c r="R203" s="200">
        <f>Q203*H203</f>
        <v>0</v>
      </c>
      <c r="S203" s="200">
        <v>0</v>
      </c>
      <c r="T203" s="201">
        <f>S203*H203</f>
        <v>0</v>
      </c>
      <c r="U203" s="34"/>
      <c r="V203" s="34"/>
      <c r="W203" s="34"/>
      <c r="X203" s="34"/>
      <c r="Y203" s="34"/>
      <c r="Z203" s="34"/>
      <c r="AA203" s="34"/>
      <c r="AB203" s="34"/>
      <c r="AC203" s="34"/>
      <c r="AD203" s="34"/>
      <c r="AE203" s="34"/>
      <c r="AR203" s="202" t="s">
        <v>175</v>
      </c>
      <c r="AT203" s="202" t="s">
        <v>170</v>
      </c>
      <c r="AU203" s="202" t="s">
        <v>168</v>
      </c>
      <c r="AY203" s="17" t="s">
        <v>167</v>
      </c>
      <c r="BE203" s="203">
        <f>IF(N203="základní",J203,0)</f>
        <v>0</v>
      </c>
      <c r="BF203" s="203">
        <f>IF(N203="snížená",J203,0)</f>
        <v>0</v>
      </c>
      <c r="BG203" s="203">
        <f>IF(N203="zákl. přenesená",J203,0)</f>
        <v>0</v>
      </c>
      <c r="BH203" s="203">
        <f>IF(N203="sníž. přenesená",J203,0)</f>
        <v>0</v>
      </c>
      <c r="BI203" s="203">
        <f>IF(N203="nulová",J203,0)</f>
        <v>0</v>
      </c>
      <c r="BJ203" s="17" t="s">
        <v>82</v>
      </c>
      <c r="BK203" s="203">
        <f>ROUND(I203*H203,2)</f>
        <v>0</v>
      </c>
      <c r="BL203" s="17" t="s">
        <v>175</v>
      </c>
      <c r="BM203" s="202" t="s">
        <v>242</v>
      </c>
    </row>
    <row r="204" spans="1:65" s="2" customFormat="1">
      <c r="A204" s="34"/>
      <c r="B204" s="35"/>
      <c r="C204" s="36"/>
      <c r="D204" s="204" t="s">
        <v>177</v>
      </c>
      <c r="E204" s="36"/>
      <c r="F204" s="205" t="s">
        <v>243</v>
      </c>
      <c r="G204" s="36"/>
      <c r="H204" s="36"/>
      <c r="I204" s="206"/>
      <c r="J204" s="36"/>
      <c r="K204" s="36"/>
      <c r="L204" s="39"/>
      <c r="M204" s="207"/>
      <c r="N204" s="208"/>
      <c r="O204" s="71"/>
      <c r="P204" s="71"/>
      <c r="Q204" s="71"/>
      <c r="R204" s="71"/>
      <c r="S204" s="71"/>
      <c r="T204" s="72"/>
      <c r="U204" s="34"/>
      <c r="V204" s="34"/>
      <c r="W204" s="34"/>
      <c r="X204" s="34"/>
      <c r="Y204" s="34"/>
      <c r="Z204" s="34"/>
      <c r="AA204" s="34"/>
      <c r="AB204" s="34"/>
      <c r="AC204" s="34"/>
      <c r="AD204" s="34"/>
      <c r="AE204" s="34"/>
      <c r="AT204" s="17" t="s">
        <v>177</v>
      </c>
      <c r="AU204" s="17" t="s">
        <v>168</v>
      </c>
    </row>
    <row r="205" spans="1:65" s="2" customFormat="1" ht="47">
      <c r="A205" s="34"/>
      <c r="B205" s="35"/>
      <c r="C205" s="36"/>
      <c r="D205" s="211" t="s">
        <v>222</v>
      </c>
      <c r="E205" s="36"/>
      <c r="F205" s="231" t="s">
        <v>244</v>
      </c>
      <c r="G205" s="36"/>
      <c r="H205" s="36"/>
      <c r="I205" s="206"/>
      <c r="J205" s="36"/>
      <c r="K205" s="36"/>
      <c r="L205" s="39"/>
      <c r="M205" s="207"/>
      <c r="N205" s="208"/>
      <c r="O205" s="71"/>
      <c r="P205" s="71"/>
      <c r="Q205" s="71"/>
      <c r="R205" s="71"/>
      <c r="S205" s="71"/>
      <c r="T205" s="72"/>
      <c r="U205" s="34"/>
      <c r="V205" s="34"/>
      <c r="W205" s="34"/>
      <c r="X205" s="34"/>
      <c r="Y205" s="34"/>
      <c r="Z205" s="34"/>
      <c r="AA205" s="34"/>
      <c r="AB205" s="34"/>
      <c r="AC205" s="34"/>
      <c r="AD205" s="34"/>
      <c r="AE205" s="34"/>
      <c r="AT205" s="17" t="s">
        <v>222</v>
      </c>
      <c r="AU205" s="17" t="s">
        <v>168</v>
      </c>
    </row>
    <row r="206" spans="1:65" s="13" customFormat="1" ht="21.3">
      <c r="B206" s="209"/>
      <c r="C206" s="210"/>
      <c r="D206" s="211" t="s">
        <v>179</v>
      </c>
      <c r="E206" s="212" t="s">
        <v>1</v>
      </c>
      <c r="F206" s="213" t="s">
        <v>180</v>
      </c>
      <c r="G206" s="210"/>
      <c r="H206" s="212" t="s">
        <v>1</v>
      </c>
      <c r="I206" s="214"/>
      <c r="J206" s="210"/>
      <c r="K206" s="210"/>
      <c r="L206" s="215"/>
      <c r="M206" s="216"/>
      <c r="N206" s="217"/>
      <c r="O206" s="217"/>
      <c r="P206" s="217"/>
      <c r="Q206" s="217"/>
      <c r="R206" s="217"/>
      <c r="S206" s="217"/>
      <c r="T206" s="218"/>
      <c r="AT206" s="219" t="s">
        <v>179</v>
      </c>
      <c r="AU206" s="219" t="s">
        <v>168</v>
      </c>
      <c r="AV206" s="13" t="s">
        <v>82</v>
      </c>
      <c r="AW206" s="13" t="s">
        <v>31</v>
      </c>
      <c r="AX206" s="13" t="s">
        <v>75</v>
      </c>
      <c r="AY206" s="219" t="s">
        <v>167</v>
      </c>
    </row>
    <row r="207" spans="1:65" s="13" customFormat="1">
      <c r="B207" s="209"/>
      <c r="C207" s="210"/>
      <c r="D207" s="211" t="s">
        <v>179</v>
      </c>
      <c r="E207" s="212" t="s">
        <v>1</v>
      </c>
      <c r="F207" s="213" t="s">
        <v>181</v>
      </c>
      <c r="G207" s="210"/>
      <c r="H207" s="212" t="s">
        <v>1</v>
      </c>
      <c r="I207" s="214"/>
      <c r="J207" s="210"/>
      <c r="K207" s="210"/>
      <c r="L207" s="215"/>
      <c r="M207" s="216"/>
      <c r="N207" s="217"/>
      <c r="O207" s="217"/>
      <c r="P207" s="217"/>
      <c r="Q207" s="217"/>
      <c r="R207" s="217"/>
      <c r="S207" s="217"/>
      <c r="T207" s="218"/>
      <c r="AT207" s="219" t="s">
        <v>179</v>
      </c>
      <c r="AU207" s="219" t="s">
        <v>168</v>
      </c>
      <c r="AV207" s="13" t="s">
        <v>82</v>
      </c>
      <c r="AW207" s="13" t="s">
        <v>31</v>
      </c>
      <c r="AX207" s="13" t="s">
        <v>75</v>
      </c>
      <c r="AY207" s="219" t="s">
        <v>167</v>
      </c>
    </row>
    <row r="208" spans="1:65" s="14" customFormat="1">
      <c r="B208" s="220"/>
      <c r="C208" s="221"/>
      <c r="D208" s="211" t="s">
        <v>179</v>
      </c>
      <c r="E208" s="222" t="s">
        <v>1</v>
      </c>
      <c r="F208" s="223" t="s">
        <v>245</v>
      </c>
      <c r="G208" s="221"/>
      <c r="H208" s="224">
        <v>6.66</v>
      </c>
      <c r="I208" s="225"/>
      <c r="J208" s="221"/>
      <c r="K208" s="221"/>
      <c r="L208" s="226"/>
      <c r="M208" s="227"/>
      <c r="N208" s="228"/>
      <c r="O208" s="228"/>
      <c r="P208" s="228"/>
      <c r="Q208" s="228"/>
      <c r="R208" s="228"/>
      <c r="S208" s="228"/>
      <c r="T208" s="229"/>
      <c r="AT208" s="230" t="s">
        <v>179</v>
      </c>
      <c r="AU208" s="230" t="s">
        <v>168</v>
      </c>
      <c r="AV208" s="14" t="s">
        <v>84</v>
      </c>
      <c r="AW208" s="14" t="s">
        <v>31</v>
      </c>
      <c r="AX208" s="14" t="s">
        <v>75</v>
      </c>
      <c r="AY208" s="230" t="s">
        <v>167</v>
      </c>
    </row>
    <row r="209" spans="1:65" s="2" customFormat="1" ht="24.3" customHeight="1">
      <c r="A209" s="34"/>
      <c r="B209" s="35"/>
      <c r="C209" s="191" t="s">
        <v>246</v>
      </c>
      <c r="D209" s="191" t="s">
        <v>170</v>
      </c>
      <c r="E209" s="192" t="s">
        <v>247</v>
      </c>
      <c r="F209" s="193" t="s">
        <v>248</v>
      </c>
      <c r="G209" s="194" t="s">
        <v>186</v>
      </c>
      <c r="H209" s="195">
        <v>38.85</v>
      </c>
      <c r="I209" s="196"/>
      <c r="J209" s="197">
        <f>ROUND(I209*H209,2)</f>
        <v>0</v>
      </c>
      <c r="K209" s="193" t="s">
        <v>174</v>
      </c>
      <c r="L209" s="39"/>
      <c r="M209" s="198" t="s">
        <v>1</v>
      </c>
      <c r="N209" s="199" t="s">
        <v>40</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175</v>
      </c>
      <c r="AT209" s="202" t="s">
        <v>170</v>
      </c>
      <c r="AU209" s="202" t="s">
        <v>168</v>
      </c>
      <c r="AY209" s="17" t="s">
        <v>167</v>
      </c>
      <c r="BE209" s="203">
        <f>IF(N209="základní",J209,0)</f>
        <v>0</v>
      </c>
      <c r="BF209" s="203">
        <f>IF(N209="snížená",J209,0)</f>
        <v>0</v>
      </c>
      <c r="BG209" s="203">
        <f>IF(N209="zákl. přenesená",J209,0)</f>
        <v>0</v>
      </c>
      <c r="BH209" s="203">
        <f>IF(N209="sníž. přenesená",J209,0)</f>
        <v>0</v>
      </c>
      <c r="BI209" s="203">
        <f>IF(N209="nulová",J209,0)</f>
        <v>0</v>
      </c>
      <c r="BJ209" s="17" t="s">
        <v>82</v>
      </c>
      <c r="BK209" s="203">
        <f>ROUND(I209*H209,2)</f>
        <v>0</v>
      </c>
      <c r="BL209" s="17" t="s">
        <v>175</v>
      </c>
      <c r="BM209" s="202" t="s">
        <v>249</v>
      </c>
    </row>
    <row r="210" spans="1:65" s="2" customFormat="1">
      <c r="A210" s="34"/>
      <c r="B210" s="35"/>
      <c r="C210" s="36"/>
      <c r="D210" s="204" t="s">
        <v>177</v>
      </c>
      <c r="E210" s="36"/>
      <c r="F210" s="205" t="s">
        <v>250</v>
      </c>
      <c r="G210" s="36"/>
      <c r="H210" s="36"/>
      <c r="I210" s="206"/>
      <c r="J210" s="36"/>
      <c r="K210" s="36"/>
      <c r="L210" s="39"/>
      <c r="M210" s="207"/>
      <c r="N210" s="208"/>
      <c r="O210" s="71"/>
      <c r="P210" s="71"/>
      <c r="Q210" s="71"/>
      <c r="R210" s="71"/>
      <c r="S210" s="71"/>
      <c r="T210" s="72"/>
      <c r="U210" s="34"/>
      <c r="V210" s="34"/>
      <c r="W210" s="34"/>
      <c r="X210" s="34"/>
      <c r="Y210" s="34"/>
      <c r="Z210" s="34"/>
      <c r="AA210" s="34"/>
      <c r="AB210" s="34"/>
      <c r="AC210" s="34"/>
      <c r="AD210" s="34"/>
      <c r="AE210" s="34"/>
      <c r="AT210" s="17" t="s">
        <v>177</v>
      </c>
      <c r="AU210" s="17" t="s">
        <v>168</v>
      </c>
    </row>
    <row r="211" spans="1:65" s="2" customFormat="1" ht="65.75">
      <c r="A211" s="34"/>
      <c r="B211" s="35"/>
      <c r="C211" s="36"/>
      <c r="D211" s="211" t="s">
        <v>222</v>
      </c>
      <c r="E211" s="36"/>
      <c r="F211" s="231" t="s">
        <v>251</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222</v>
      </c>
      <c r="AU211" s="17" t="s">
        <v>168</v>
      </c>
    </row>
    <row r="212" spans="1:65" s="13" customFormat="1" ht="21.3">
      <c r="B212" s="209"/>
      <c r="C212" s="210"/>
      <c r="D212" s="211" t="s">
        <v>179</v>
      </c>
      <c r="E212" s="212" t="s">
        <v>1</v>
      </c>
      <c r="F212" s="213" t="s">
        <v>180</v>
      </c>
      <c r="G212" s="210"/>
      <c r="H212" s="212" t="s">
        <v>1</v>
      </c>
      <c r="I212" s="214"/>
      <c r="J212" s="210"/>
      <c r="K212" s="210"/>
      <c r="L212" s="215"/>
      <c r="M212" s="216"/>
      <c r="N212" s="217"/>
      <c r="O212" s="217"/>
      <c r="P212" s="217"/>
      <c r="Q212" s="217"/>
      <c r="R212" s="217"/>
      <c r="S212" s="217"/>
      <c r="T212" s="218"/>
      <c r="AT212" s="219" t="s">
        <v>179</v>
      </c>
      <c r="AU212" s="219" t="s">
        <v>168</v>
      </c>
      <c r="AV212" s="13" t="s">
        <v>82</v>
      </c>
      <c r="AW212" s="13" t="s">
        <v>31</v>
      </c>
      <c r="AX212" s="13" t="s">
        <v>75</v>
      </c>
      <c r="AY212" s="219" t="s">
        <v>167</v>
      </c>
    </row>
    <row r="213" spans="1:65" s="13" customFormat="1">
      <c r="B213" s="209"/>
      <c r="C213" s="210"/>
      <c r="D213" s="211" t="s">
        <v>179</v>
      </c>
      <c r="E213" s="212" t="s">
        <v>1</v>
      </c>
      <c r="F213" s="213" t="s">
        <v>181</v>
      </c>
      <c r="G213" s="210"/>
      <c r="H213" s="212" t="s">
        <v>1</v>
      </c>
      <c r="I213" s="214"/>
      <c r="J213" s="210"/>
      <c r="K213" s="210"/>
      <c r="L213" s="215"/>
      <c r="M213" s="216"/>
      <c r="N213" s="217"/>
      <c r="O213" s="217"/>
      <c r="P213" s="217"/>
      <c r="Q213" s="217"/>
      <c r="R213" s="217"/>
      <c r="S213" s="217"/>
      <c r="T213" s="218"/>
      <c r="AT213" s="219" t="s">
        <v>179</v>
      </c>
      <c r="AU213" s="219" t="s">
        <v>168</v>
      </c>
      <c r="AV213" s="13" t="s">
        <v>82</v>
      </c>
      <c r="AW213" s="13" t="s">
        <v>31</v>
      </c>
      <c r="AX213" s="13" t="s">
        <v>75</v>
      </c>
      <c r="AY213" s="219" t="s">
        <v>167</v>
      </c>
    </row>
    <row r="214" spans="1:65" s="14" customFormat="1">
      <c r="B214" s="220"/>
      <c r="C214" s="221"/>
      <c r="D214" s="211" t="s">
        <v>179</v>
      </c>
      <c r="E214" s="222" t="s">
        <v>1</v>
      </c>
      <c r="F214" s="223" t="s">
        <v>252</v>
      </c>
      <c r="G214" s="221"/>
      <c r="H214" s="224">
        <v>38.85</v>
      </c>
      <c r="I214" s="225"/>
      <c r="J214" s="221"/>
      <c r="K214" s="221"/>
      <c r="L214" s="226"/>
      <c r="M214" s="227"/>
      <c r="N214" s="228"/>
      <c r="O214" s="228"/>
      <c r="P214" s="228"/>
      <c r="Q214" s="228"/>
      <c r="R214" s="228"/>
      <c r="S214" s="228"/>
      <c r="T214" s="229"/>
      <c r="AT214" s="230" t="s">
        <v>179</v>
      </c>
      <c r="AU214" s="230" t="s">
        <v>168</v>
      </c>
      <c r="AV214" s="14" t="s">
        <v>84</v>
      </c>
      <c r="AW214" s="14" t="s">
        <v>31</v>
      </c>
      <c r="AX214" s="14" t="s">
        <v>75</v>
      </c>
      <c r="AY214" s="230" t="s">
        <v>167</v>
      </c>
    </row>
    <row r="215" spans="1:65" s="2" customFormat="1" ht="24.3" customHeight="1">
      <c r="A215" s="34"/>
      <c r="B215" s="35"/>
      <c r="C215" s="232" t="s">
        <v>253</v>
      </c>
      <c r="D215" s="232" t="s">
        <v>254</v>
      </c>
      <c r="E215" s="233" t="s">
        <v>255</v>
      </c>
      <c r="F215" s="234" t="s">
        <v>256</v>
      </c>
      <c r="G215" s="235" t="s">
        <v>186</v>
      </c>
      <c r="H215" s="236">
        <v>39.627000000000002</v>
      </c>
      <c r="I215" s="237"/>
      <c r="J215" s="238">
        <f>ROUND(I215*H215,2)</f>
        <v>0</v>
      </c>
      <c r="K215" s="234" t="s">
        <v>174</v>
      </c>
      <c r="L215" s="239"/>
      <c r="M215" s="240" t="s">
        <v>1</v>
      </c>
      <c r="N215" s="241" t="s">
        <v>40</v>
      </c>
      <c r="O215" s="71"/>
      <c r="P215" s="200">
        <f>O215*H215</f>
        <v>0</v>
      </c>
      <c r="Q215" s="200">
        <v>1E-4</v>
      </c>
      <c r="R215" s="200">
        <f>Q215*H215</f>
        <v>3.9627000000000004E-3</v>
      </c>
      <c r="S215" s="200">
        <v>0</v>
      </c>
      <c r="T215" s="201">
        <f>S215*H215</f>
        <v>0</v>
      </c>
      <c r="U215" s="34"/>
      <c r="V215" s="34"/>
      <c r="W215" s="34"/>
      <c r="X215" s="34"/>
      <c r="Y215" s="34"/>
      <c r="Z215" s="34"/>
      <c r="AA215" s="34"/>
      <c r="AB215" s="34"/>
      <c r="AC215" s="34"/>
      <c r="AD215" s="34"/>
      <c r="AE215" s="34"/>
      <c r="AR215" s="202" t="s">
        <v>225</v>
      </c>
      <c r="AT215" s="202" t="s">
        <v>254</v>
      </c>
      <c r="AU215" s="202" t="s">
        <v>168</v>
      </c>
      <c r="AY215" s="17" t="s">
        <v>167</v>
      </c>
      <c r="BE215" s="203">
        <f>IF(N215="základní",J215,0)</f>
        <v>0</v>
      </c>
      <c r="BF215" s="203">
        <f>IF(N215="snížená",J215,0)</f>
        <v>0</v>
      </c>
      <c r="BG215" s="203">
        <f>IF(N215="zákl. přenesená",J215,0)</f>
        <v>0</v>
      </c>
      <c r="BH215" s="203">
        <f>IF(N215="sníž. přenesená",J215,0)</f>
        <v>0</v>
      </c>
      <c r="BI215" s="203">
        <f>IF(N215="nulová",J215,0)</f>
        <v>0</v>
      </c>
      <c r="BJ215" s="17" t="s">
        <v>82</v>
      </c>
      <c r="BK215" s="203">
        <f>ROUND(I215*H215,2)</f>
        <v>0</v>
      </c>
      <c r="BL215" s="17" t="s">
        <v>175</v>
      </c>
      <c r="BM215" s="202" t="s">
        <v>257</v>
      </c>
    </row>
    <row r="216" spans="1:65" s="14" customFormat="1">
      <c r="B216" s="220"/>
      <c r="C216" s="221"/>
      <c r="D216" s="211" t="s">
        <v>179</v>
      </c>
      <c r="E216" s="221"/>
      <c r="F216" s="223" t="s">
        <v>258</v>
      </c>
      <c r="G216" s="221"/>
      <c r="H216" s="224">
        <v>39.627000000000002</v>
      </c>
      <c r="I216" s="225"/>
      <c r="J216" s="221"/>
      <c r="K216" s="221"/>
      <c r="L216" s="226"/>
      <c r="M216" s="227"/>
      <c r="N216" s="228"/>
      <c r="O216" s="228"/>
      <c r="P216" s="228"/>
      <c r="Q216" s="228"/>
      <c r="R216" s="228"/>
      <c r="S216" s="228"/>
      <c r="T216" s="229"/>
      <c r="AT216" s="230" t="s">
        <v>179</v>
      </c>
      <c r="AU216" s="230" t="s">
        <v>168</v>
      </c>
      <c r="AV216" s="14" t="s">
        <v>84</v>
      </c>
      <c r="AW216" s="14" t="s">
        <v>4</v>
      </c>
      <c r="AX216" s="14" t="s">
        <v>82</v>
      </c>
      <c r="AY216" s="230" t="s">
        <v>167</v>
      </c>
    </row>
    <row r="217" spans="1:65" s="2" customFormat="1" ht="24.3" customHeight="1">
      <c r="A217" s="34"/>
      <c r="B217" s="35"/>
      <c r="C217" s="191" t="s">
        <v>259</v>
      </c>
      <c r="D217" s="191" t="s">
        <v>170</v>
      </c>
      <c r="E217" s="192" t="s">
        <v>260</v>
      </c>
      <c r="F217" s="193" t="s">
        <v>261</v>
      </c>
      <c r="G217" s="194" t="s">
        <v>186</v>
      </c>
      <c r="H217" s="195">
        <v>7.3</v>
      </c>
      <c r="I217" s="196"/>
      <c r="J217" s="197">
        <f>ROUND(I217*H217,2)</f>
        <v>0</v>
      </c>
      <c r="K217" s="193" t="s">
        <v>174</v>
      </c>
      <c r="L217" s="39"/>
      <c r="M217" s="198" t="s">
        <v>1</v>
      </c>
      <c r="N217" s="199" t="s">
        <v>40</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175</v>
      </c>
      <c r="AT217" s="202" t="s">
        <v>170</v>
      </c>
      <c r="AU217" s="202" t="s">
        <v>168</v>
      </c>
      <c r="AY217" s="17" t="s">
        <v>167</v>
      </c>
      <c r="BE217" s="203">
        <f>IF(N217="základní",J217,0)</f>
        <v>0</v>
      </c>
      <c r="BF217" s="203">
        <f>IF(N217="snížená",J217,0)</f>
        <v>0</v>
      </c>
      <c r="BG217" s="203">
        <f>IF(N217="zákl. přenesená",J217,0)</f>
        <v>0</v>
      </c>
      <c r="BH217" s="203">
        <f>IF(N217="sníž. přenesená",J217,0)</f>
        <v>0</v>
      </c>
      <c r="BI217" s="203">
        <f>IF(N217="nulová",J217,0)</f>
        <v>0</v>
      </c>
      <c r="BJ217" s="17" t="s">
        <v>82</v>
      </c>
      <c r="BK217" s="203">
        <f>ROUND(I217*H217,2)</f>
        <v>0</v>
      </c>
      <c r="BL217" s="17" t="s">
        <v>175</v>
      </c>
      <c r="BM217" s="202" t="s">
        <v>262</v>
      </c>
    </row>
    <row r="218" spans="1:65" s="2" customFormat="1">
      <c r="A218" s="34"/>
      <c r="B218" s="35"/>
      <c r="C218" s="36"/>
      <c r="D218" s="204" t="s">
        <v>177</v>
      </c>
      <c r="E218" s="36"/>
      <c r="F218" s="205" t="s">
        <v>263</v>
      </c>
      <c r="G218" s="36"/>
      <c r="H218" s="36"/>
      <c r="I218" s="206"/>
      <c r="J218" s="36"/>
      <c r="K218" s="36"/>
      <c r="L218" s="39"/>
      <c r="M218" s="207"/>
      <c r="N218" s="208"/>
      <c r="O218" s="71"/>
      <c r="P218" s="71"/>
      <c r="Q218" s="71"/>
      <c r="R218" s="71"/>
      <c r="S218" s="71"/>
      <c r="T218" s="72"/>
      <c r="U218" s="34"/>
      <c r="V218" s="34"/>
      <c r="W218" s="34"/>
      <c r="X218" s="34"/>
      <c r="Y218" s="34"/>
      <c r="Z218" s="34"/>
      <c r="AA218" s="34"/>
      <c r="AB218" s="34"/>
      <c r="AC218" s="34"/>
      <c r="AD218" s="34"/>
      <c r="AE218" s="34"/>
      <c r="AT218" s="17" t="s">
        <v>177</v>
      </c>
      <c r="AU218" s="17" t="s">
        <v>168</v>
      </c>
    </row>
    <row r="219" spans="1:65" s="2" customFormat="1" ht="65.75">
      <c r="A219" s="34"/>
      <c r="B219" s="35"/>
      <c r="C219" s="36"/>
      <c r="D219" s="211" t="s">
        <v>222</v>
      </c>
      <c r="E219" s="36"/>
      <c r="F219" s="231" t="s">
        <v>251</v>
      </c>
      <c r="G219" s="36"/>
      <c r="H219" s="36"/>
      <c r="I219" s="206"/>
      <c r="J219" s="36"/>
      <c r="K219" s="36"/>
      <c r="L219" s="39"/>
      <c r="M219" s="207"/>
      <c r="N219" s="208"/>
      <c r="O219" s="71"/>
      <c r="P219" s="71"/>
      <c r="Q219" s="71"/>
      <c r="R219" s="71"/>
      <c r="S219" s="71"/>
      <c r="T219" s="72"/>
      <c r="U219" s="34"/>
      <c r="V219" s="34"/>
      <c r="W219" s="34"/>
      <c r="X219" s="34"/>
      <c r="Y219" s="34"/>
      <c r="Z219" s="34"/>
      <c r="AA219" s="34"/>
      <c r="AB219" s="34"/>
      <c r="AC219" s="34"/>
      <c r="AD219" s="34"/>
      <c r="AE219" s="34"/>
      <c r="AT219" s="17" t="s">
        <v>222</v>
      </c>
      <c r="AU219" s="17" t="s">
        <v>168</v>
      </c>
    </row>
    <row r="220" spans="1:65" s="13" customFormat="1" ht="21.3">
      <c r="B220" s="209"/>
      <c r="C220" s="210"/>
      <c r="D220" s="211" t="s">
        <v>179</v>
      </c>
      <c r="E220" s="212" t="s">
        <v>1</v>
      </c>
      <c r="F220" s="213" t="s">
        <v>180</v>
      </c>
      <c r="G220" s="210"/>
      <c r="H220" s="212" t="s">
        <v>1</v>
      </c>
      <c r="I220" s="214"/>
      <c r="J220" s="210"/>
      <c r="K220" s="210"/>
      <c r="L220" s="215"/>
      <c r="M220" s="216"/>
      <c r="N220" s="217"/>
      <c r="O220" s="217"/>
      <c r="P220" s="217"/>
      <c r="Q220" s="217"/>
      <c r="R220" s="217"/>
      <c r="S220" s="217"/>
      <c r="T220" s="218"/>
      <c r="AT220" s="219" t="s">
        <v>179</v>
      </c>
      <c r="AU220" s="219" t="s">
        <v>168</v>
      </c>
      <c r="AV220" s="13" t="s">
        <v>82</v>
      </c>
      <c r="AW220" s="13" t="s">
        <v>31</v>
      </c>
      <c r="AX220" s="13" t="s">
        <v>75</v>
      </c>
      <c r="AY220" s="219" t="s">
        <v>167</v>
      </c>
    </row>
    <row r="221" spans="1:65" s="13" customFormat="1">
      <c r="B221" s="209"/>
      <c r="C221" s="210"/>
      <c r="D221" s="211" t="s">
        <v>179</v>
      </c>
      <c r="E221" s="212" t="s">
        <v>1</v>
      </c>
      <c r="F221" s="213" t="s">
        <v>181</v>
      </c>
      <c r="G221" s="210"/>
      <c r="H221" s="212" t="s">
        <v>1</v>
      </c>
      <c r="I221" s="214"/>
      <c r="J221" s="210"/>
      <c r="K221" s="210"/>
      <c r="L221" s="215"/>
      <c r="M221" s="216"/>
      <c r="N221" s="217"/>
      <c r="O221" s="217"/>
      <c r="P221" s="217"/>
      <c r="Q221" s="217"/>
      <c r="R221" s="217"/>
      <c r="S221" s="217"/>
      <c r="T221" s="218"/>
      <c r="AT221" s="219" t="s">
        <v>179</v>
      </c>
      <c r="AU221" s="219" t="s">
        <v>168</v>
      </c>
      <c r="AV221" s="13" t="s">
        <v>82</v>
      </c>
      <c r="AW221" s="13" t="s">
        <v>31</v>
      </c>
      <c r="AX221" s="13" t="s">
        <v>75</v>
      </c>
      <c r="AY221" s="219" t="s">
        <v>167</v>
      </c>
    </row>
    <row r="222" spans="1:65" s="14" customFormat="1">
      <c r="B222" s="220"/>
      <c r="C222" s="221"/>
      <c r="D222" s="211" t="s">
        <v>179</v>
      </c>
      <c r="E222" s="222" t="s">
        <v>1</v>
      </c>
      <c r="F222" s="223" t="s">
        <v>264</v>
      </c>
      <c r="G222" s="221"/>
      <c r="H222" s="224">
        <v>7.3</v>
      </c>
      <c r="I222" s="225"/>
      <c r="J222" s="221"/>
      <c r="K222" s="221"/>
      <c r="L222" s="226"/>
      <c r="M222" s="227"/>
      <c r="N222" s="228"/>
      <c r="O222" s="228"/>
      <c r="P222" s="228"/>
      <c r="Q222" s="228"/>
      <c r="R222" s="228"/>
      <c r="S222" s="228"/>
      <c r="T222" s="229"/>
      <c r="AT222" s="230" t="s">
        <v>179</v>
      </c>
      <c r="AU222" s="230" t="s">
        <v>168</v>
      </c>
      <c r="AV222" s="14" t="s">
        <v>84</v>
      </c>
      <c r="AW222" s="14" t="s">
        <v>31</v>
      </c>
      <c r="AX222" s="14" t="s">
        <v>75</v>
      </c>
      <c r="AY222" s="230" t="s">
        <v>167</v>
      </c>
    </row>
    <row r="223" spans="1:65" s="2" customFormat="1" ht="16.45" customHeight="1">
      <c r="A223" s="34"/>
      <c r="B223" s="35"/>
      <c r="C223" s="232" t="s">
        <v>265</v>
      </c>
      <c r="D223" s="232" t="s">
        <v>254</v>
      </c>
      <c r="E223" s="233" t="s">
        <v>266</v>
      </c>
      <c r="F223" s="234" t="s">
        <v>267</v>
      </c>
      <c r="G223" s="235" t="s">
        <v>186</v>
      </c>
      <c r="H223" s="236">
        <v>7.665</v>
      </c>
      <c r="I223" s="237"/>
      <c r="J223" s="238">
        <f>ROUND(I223*H223,2)</f>
        <v>0</v>
      </c>
      <c r="K223" s="234" t="s">
        <v>174</v>
      </c>
      <c r="L223" s="239"/>
      <c r="M223" s="240" t="s">
        <v>1</v>
      </c>
      <c r="N223" s="241" t="s">
        <v>40</v>
      </c>
      <c r="O223" s="71"/>
      <c r="P223" s="200">
        <f>O223*H223</f>
        <v>0</v>
      </c>
      <c r="Q223" s="200">
        <v>1E-4</v>
      </c>
      <c r="R223" s="200">
        <f>Q223*H223</f>
        <v>7.6650000000000004E-4</v>
      </c>
      <c r="S223" s="200">
        <v>0</v>
      </c>
      <c r="T223" s="201">
        <f>S223*H223</f>
        <v>0</v>
      </c>
      <c r="U223" s="34"/>
      <c r="V223" s="34"/>
      <c r="W223" s="34"/>
      <c r="X223" s="34"/>
      <c r="Y223" s="34"/>
      <c r="Z223" s="34"/>
      <c r="AA223" s="34"/>
      <c r="AB223" s="34"/>
      <c r="AC223" s="34"/>
      <c r="AD223" s="34"/>
      <c r="AE223" s="34"/>
      <c r="AR223" s="202" t="s">
        <v>225</v>
      </c>
      <c r="AT223" s="202" t="s">
        <v>254</v>
      </c>
      <c r="AU223" s="202" t="s">
        <v>168</v>
      </c>
      <c r="AY223" s="17" t="s">
        <v>167</v>
      </c>
      <c r="BE223" s="203">
        <f>IF(N223="základní",J223,0)</f>
        <v>0</v>
      </c>
      <c r="BF223" s="203">
        <f>IF(N223="snížená",J223,0)</f>
        <v>0</v>
      </c>
      <c r="BG223" s="203">
        <f>IF(N223="zákl. přenesená",J223,0)</f>
        <v>0</v>
      </c>
      <c r="BH223" s="203">
        <f>IF(N223="sníž. přenesená",J223,0)</f>
        <v>0</v>
      </c>
      <c r="BI223" s="203">
        <f>IF(N223="nulová",J223,0)</f>
        <v>0</v>
      </c>
      <c r="BJ223" s="17" t="s">
        <v>82</v>
      </c>
      <c r="BK223" s="203">
        <f>ROUND(I223*H223,2)</f>
        <v>0</v>
      </c>
      <c r="BL223" s="17" t="s">
        <v>175</v>
      </c>
      <c r="BM223" s="202" t="s">
        <v>268</v>
      </c>
    </row>
    <row r="224" spans="1:65" s="14" customFormat="1">
      <c r="B224" s="220"/>
      <c r="C224" s="221"/>
      <c r="D224" s="211" t="s">
        <v>179</v>
      </c>
      <c r="E224" s="221"/>
      <c r="F224" s="223" t="s">
        <v>269</v>
      </c>
      <c r="G224" s="221"/>
      <c r="H224" s="224">
        <v>7.665</v>
      </c>
      <c r="I224" s="225"/>
      <c r="J224" s="221"/>
      <c r="K224" s="221"/>
      <c r="L224" s="226"/>
      <c r="M224" s="227"/>
      <c r="N224" s="228"/>
      <c r="O224" s="228"/>
      <c r="P224" s="228"/>
      <c r="Q224" s="228"/>
      <c r="R224" s="228"/>
      <c r="S224" s="228"/>
      <c r="T224" s="229"/>
      <c r="AT224" s="230" t="s">
        <v>179</v>
      </c>
      <c r="AU224" s="230" t="s">
        <v>168</v>
      </c>
      <c r="AV224" s="14" t="s">
        <v>84</v>
      </c>
      <c r="AW224" s="14" t="s">
        <v>4</v>
      </c>
      <c r="AX224" s="14" t="s">
        <v>82</v>
      </c>
      <c r="AY224" s="230" t="s">
        <v>167</v>
      </c>
    </row>
    <row r="225" spans="1:65" s="12" customFormat="1" ht="20.85" customHeight="1">
      <c r="B225" s="175"/>
      <c r="C225" s="176"/>
      <c r="D225" s="177" t="s">
        <v>74</v>
      </c>
      <c r="E225" s="189" t="s">
        <v>270</v>
      </c>
      <c r="F225" s="189" t="s">
        <v>271</v>
      </c>
      <c r="G225" s="176"/>
      <c r="H225" s="176"/>
      <c r="I225" s="179"/>
      <c r="J225" s="190">
        <f>BK225</f>
        <v>0</v>
      </c>
      <c r="K225" s="176"/>
      <c r="L225" s="181"/>
      <c r="M225" s="182"/>
      <c r="N225" s="183"/>
      <c r="O225" s="183"/>
      <c r="P225" s="184">
        <f>SUM(P226:P237)</f>
        <v>0</v>
      </c>
      <c r="Q225" s="183"/>
      <c r="R225" s="184">
        <f>SUM(R226:R237)</f>
        <v>1.7129999999999999E-2</v>
      </c>
      <c r="S225" s="183"/>
      <c r="T225" s="185">
        <f>SUM(T226:T237)</f>
        <v>0</v>
      </c>
      <c r="AR225" s="186" t="s">
        <v>82</v>
      </c>
      <c r="AT225" s="187" t="s">
        <v>74</v>
      </c>
      <c r="AU225" s="187" t="s">
        <v>84</v>
      </c>
      <c r="AY225" s="186" t="s">
        <v>167</v>
      </c>
      <c r="BK225" s="188">
        <f>SUM(BK226:BK237)</f>
        <v>0</v>
      </c>
    </row>
    <row r="226" spans="1:65" s="2" customFormat="1" ht="24.3" customHeight="1">
      <c r="A226" s="34"/>
      <c r="B226" s="35"/>
      <c r="C226" s="191" t="s">
        <v>8</v>
      </c>
      <c r="D226" s="191" t="s">
        <v>170</v>
      </c>
      <c r="E226" s="192" t="s">
        <v>272</v>
      </c>
      <c r="F226" s="193" t="s">
        <v>273</v>
      </c>
      <c r="G226" s="194" t="s">
        <v>274</v>
      </c>
      <c r="H226" s="195">
        <v>1</v>
      </c>
      <c r="I226" s="196"/>
      <c r="J226" s="197">
        <f>ROUND(I226*H226,2)</f>
        <v>0</v>
      </c>
      <c r="K226" s="193" t="s">
        <v>174</v>
      </c>
      <c r="L226" s="39"/>
      <c r="M226" s="198" t="s">
        <v>1</v>
      </c>
      <c r="N226" s="199" t="s">
        <v>40</v>
      </c>
      <c r="O226" s="71"/>
      <c r="P226" s="200">
        <f>O226*H226</f>
        <v>0</v>
      </c>
      <c r="Q226" s="200">
        <v>3.9699999999999996E-3</v>
      </c>
      <c r="R226" s="200">
        <f>Q226*H226</f>
        <v>3.9699999999999996E-3</v>
      </c>
      <c r="S226" s="200">
        <v>0</v>
      </c>
      <c r="T226" s="201">
        <f>S226*H226</f>
        <v>0</v>
      </c>
      <c r="U226" s="34"/>
      <c r="V226" s="34"/>
      <c r="W226" s="34"/>
      <c r="X226" s="34"/>
      <c r="Y226" s="34"/>
      <c r="Z226" s="34"/>
      <c r="AA226" s="34"/>
      <c r="AB226" s="34"/>
      <c r="AC226" s="34"/>
      <c r="AD226" s="34"/>
      <c r="AE226" s="34"/>
      <c r="AR226" s="202" t="s">
        <v>175</v>
      </c>
      <c r="AT226" s="202" t="s">
        <v>170</v>
      </c>
      <c r="AU226" s="202" t="s">
        <v>168</v>
      </c>
      <c r="AY226" s="17" t="s">
        <v>167</v>
      </c>
      <c r="BE226" s="203">
        <f>IF(N226="základní",J226,0)</f>
        <v>0</v>
      </c>
      <c r="BF226" s="203">
        <f>IF(N226="snížená",J226,0)</f>
        <v>0</v>
      </c>
      <c r="BG226" s="203">
        <f>IF(N226="zákl. přenesená",J226,0)</f>
        <v>0</v>
      </c>
      <c r="BH226" s="203">
        <f>IF(N226="sníž. přenesená",J226,0)</f>
        <v>0</v>
      </c>
      <c r="BI226" s="203">
        <f>IF(N226="nulová",J226,0)</f>
        <v>0</v>
      </c>
      <c r="BJ226" s="17" t="s">
        <v>82</v>
      </c>
      <c r="BK226" s="203">
        <f>ROUND(I226*H226,2)</f>
        <v>0</v>
      </c>
      <c r="BL226" s="17" t="s">
        <v>175</v>
      </c>
      <c r="BM226" s="202" t="s">
        <v>275</v>
      </c>
    </row>
    <row r="227" spans="1:65" s="2" customFormat="1">
      <c r="A227" s="34"/>
      <c r="B227" s="35"/>
      <c r="C227" s="36"/>
      <c r="D227" s="204" t="s">
        <v>177</v>
      </c>
      <c r="E227" s="36"/>
      <c r="F227" s="205" t="s">
        <v>276</v>
      </c>
      <c r="G227" s="36"/>
      <c r="H227" s="36"/>
      <c r="I227" s="206"/>
      <c r="J227" s="36"/>
      <c r="K227" s="36"/>
      <c r="L227" s="39"/>
      <c r="M227" s="207"/>
      <c r="N227" s="208"/>
      <c r="O227" s="71"/>
      <c r="P227" s="71"/>
      <c r="Q227" s="71"/>
      <c r="R227" s="71"/>
      <c r="S227" s="71"/>
      <c r="T227" s="72"/>
      <c r="U227" s="34"/>
      <c r="V227" s="34"/>
      <c r="W227" s="34"/>
      <c r="X227" s="34"/>
      <c r="Y227" s="34"/>
      <c r="Z227" s="34"/>
      <c r="AA227" s="34"/>
      <c r="AB227" s="34"/>
      <c r="AC227" s="34"/>
      <c r="AD227" s="34"/>
      <c r="AE227" s="34"/>
      <c r="AT227" s="17" t="s">
        <v>177</v>
      </c>
      <c r="AU227" s="17" t="s">
        <v>168</v>
      </c>
    </row>
    <row r="228" spans="1:65" s="13" customFormat="1" ht="21.3">
      <c r="B228" s="209"/>
      <c r="C228" s="210"/>
      <c r="D228" s="211" t="s">
        <v>179</v>
      </c>
      <c r="E228" s="212" t="s">
        <v>1</v>
      </c>
      <c r="F228" s="213" t="s">
        <v>180</v>
      </c>
      <c r="G228" s="210"/>
      <c r="H228" s="212" t="s">
        <v>1</v>
      </c>
      <c r="I228" s="214"/>
      <c r="J228" s="210"/>
      <c r="K228" s="210"/>
      <c r="L228" s="215"/>
      <c r="M228" s="216"/>
      <c r="N228" s="217"/>
      <c r="O228" s="217"/>
      <c r="P228" s="217"/>
      <c r="Q228" s="217"/>
      <c r="R228" s="217"/>
      <c r="S228" s="217"/>
      <c r="T228" s="218"/>
      <c r="AT228" s="219" t="s">
        <v>179</v>
      </c>
      <c r="AU228" s="219" t="s">
        <v>168</v>
      </c>
      <c r="AV228" s="13" t="s">
        <v>82</v>
      </c>
      <c r="AW228" s="13" t="s">
        <v>31</v>
      </c>
      <c r="AX228" s="13" t="s">
        <v>75</v>
      </c>
      <c r="AY228" s="219" t="s">
        <v>167</v>
      </c>
    </row>
    <row r="229" spans="1:65" s="13" customFormat="1">
      <c r="B229" s="209"/>
      <c r="C229" s="210"/>
      <c r="D229" s="211" t="s">
        <v>179</v>
      </c>
      <c r="E229" s="212" t="s">
        <v>1</v>
      </c>
      <c r="F229" s="213" t="s">
        <v>181</v>
      </c>
      <c r="G229" s="210"/>
      <c r="H229" s="212" t="s">
        <v>1</v>
      </c>
      <c r="I229" s="214"/>
      <c r="J229" s="210"/>
      <c r="K229" s="210"/>
      <c r="L229" s="215"/>
      <c r="M229" s="216"/>
      <c r="N229" s="217"/>
      <c r="O229" s="217"/>
      <c r="P229" s="217"/>
      <c r="Q229" s="217"/>
      <c r="R229" s="217"/>
      <c r="S229" s="217"/>
      <c r="T229" s="218"/>
      <c r="AT229" s="219" t="s">
        <v>179</v>
      </c>
      <c r="AU229" s="219" t="s">
        <v>168</v>
      </c>
      <c r="AV229" s="13" t="s">
        <v>82</v>
      </c>
      <c r="AW229" s="13" t="s">
        <v>31</v>
      </c>
      <c r="AX229" s="13" t="s">
        <v>75</v>
      </c>
      <c r="AY229" s="219" t="s">
        <v>167</v>
      </c>
    </row>
    <row r="230" spans="1:65" s="13" customFormat="1">
      <c r="B230" s="209"/>
      <c r="C230" s="210"/>
      <c r="D230" s="211" t="s">
        <v>179</v>
      </c>
      <c r="E230" s="212" t="s">
        <v>1</v>
      </c>
      <c r="F230" s="213" t="s">
        <v>277</v>
      </c>
      <c r="G230" s="210"/>
      <c r="H230" s="212" t="s">
        <v>1</v>
      </c>
      <c r="I230" s="214"/>
      <c r="J230" s="210"/>
      <c r="K230" s="210"/>
      <c r="L230" s="215"/>
      <c r="M230" s="216"/>
      <c r="N230" s="217"/>
      <c r="O230" s="217"/>
      <c r="P230" s="217"/>
      <c r="Q230" s="217"/>
      <c r="R230" s="217"/>
      <c r="S230" s="217"/>
      <c r="T230" s="218"/>
      <c r="AT230" s="219" t="s">
        <v>179</v>
      </c>
      <c r="AU230" s="219" t="s">
        <v>168</v>
      </c>
      <c r="AV230" s="13" t="s">
        <v>82</v>
      </c>
      <c r="AW230" s="13" t="s">
        <v>31</v>
      </c>
      <c r="AX230" s="13" t="s">
        <v>75</v>
      </c>
      <c r="AY230" s="219" t="s">
        <v>167</v>
      </c>
    </row>
    <row r="231" spans="1:65" s="14" customFormat="1">
      <c r="B231" s="220"/>
      <c r="C231" s="221"/>
      <c r="D231" s="211" t="s">
        <v>179</v>
      </c>
      <c r="E231" s="222" t="s">
        <v>1</v>
      </c>
      <c r="F231" s="223" t="s">
        <v>82</v>
      </c>
      <c r="G231" s="221"/>
      <c r="H231" s="224">
        <v>1</v>
      </c>
      <c r="I231" s="225"/>
      <c r="J231" s="221"/>
      <c r="K231" s="221"/>
      <c r="L231" s="226"/>
      <c r="M231" s="227"/>
      <c r="N231" s="228"/>
      <c r="O231" s="228"/>
      <c r="P231" s="228"/>
      <c r="Q231" s="228"/>
      <c r="R231" s="228"/>
      <c r="S231" s="228"/>
      <c r="T231" s="229"/>
      <c r="AT231" s="230" t="s">
        <v>179</v>
      </c>
      <c r="AU231" s="230" t="s">
        <v>168</v>
      </c>
      <c r="AV231" s="14" t="s">
        <v>84</v>
      </c>
      <c r="AW231" s="14" t="s">
        <v>31</v>
      </c>
      <c r="AX231" s="14" t="s">
        <v>75</v>
      </c>
      <c r="AY231" s="230" t="s">
        <v>167</v>
      </c>
    </row>
    <row r="232" spans="1:65" s="2" customFormat="1" ht="24.3" customHeight="1">
      <c r="A232" s="34"/>
      <c r="B232" s="35"/>
      <c r="C232" s="191" t="s">
        <v>278</v>
      </c>
      <c r="D232" s="191" t="s">
        <v>170</v>
      </c>
      <c r="E232" s="192" t="s">
        <v>279</v>
      </c>
      <c r="F232" s="193" t="s">
        <v>280</v>
      </c>
      <c r="G232" s="194" t="s">
        <v>274</v>
      </c>
      <c r="H232" s="195">
        <v>1</v>
      </c>
      <c r="I232" s="196"/>
      <c r="J232" s="197">
        <f>ROUND(I232*H232,2)</f>
        <v>0</v>
      </c>
      <c r="K232" s="193" t="s">
        <v>174</v>
      </c>
      <c r="L232" s="39"/>
      <c r="M232" s="198" t="s">
        <v>1</v>
      </c>
      <c r="N232" s="199" t="s">
        <v>40</v>
      </c>
      <c r="O232" s="71"/>
      <c r="P232" s="200">
        <f>O232*H232</f>
        <v>0</v>
      </c>
      <c r="Q232" s="200">
        <v>1.316E-2</v>
      </c>
      <c r="R232" s="200">
        <f>Q232*H232</f>
        <v>1.316E-2</v>
      </c>
      <c r="S232" s="200">
        <v>0</v>
      </c>
      <c r="T232" s="201">
        <f>S232*H232</f>
        <v>0</v>
      </c>
      <c r="U232" s="34"/>
      <c r="V232" s="34"/>
      <c r="W232" s="34"/>
      <c r="X232" s="34"/>
      <c r="Y232" s="34"/>
      <c r="Z232" s="34"/>
      <c r="AA232" s="34"/>
      <c r="AB232" s="34"/>
      <c r="AC232" s="34"/>
      <c r="AD232" s="34"/>
      <c r="AE232" s="34"/>
      <c r="AR232" s="202" t="s">
        <v>175</v>
      </c>
      <c r="AT232" s="202" t="s">
        <v>170</v>
      </c>
      <c r="AU232" s="202" t="s">
        <v>168</v>
      </c>
      <c r="AY232" s="17" t="s">
        <v>167</v>
      </c>
      <c r="BE232" s="203">
        <f>IF(N232="základní",J232,0)</f>
        <v>0</v>
      </c>
      <c r="BF232" s="203">
        <f>IF(N232="snížená",J232,0)</f>
        <v>0</v>
      </c>
      <c r="BG232" s="203">
        <f>IF(N232="zákl. přenesená",J232,0)</f>
        <v>0</v>
      </c>
      <c r="BH232" s="203">
        <f>IF(N232="sníž. přenesená",J232,0)</f>
        <v>0</v>
      </c>
      <c r="BI232" s="203">
        <f>IF(N232="nulová",J232,0)</f>
        <v>0</v>
      </c>
      <c r="BJ232" s="17" t="s">
        <v>82</v>
      </c>
      <c r="BK232" s="203">
        <f>ROUND(I232*H232,2)</f>
        <v>0</v>
      </c>
      <c r="BL232" s="17" t="s">
        <v>175</v>
      </c>
      <c r="BM232" s="202" t="s">
        <v>281</v>
      </c>
    </row>
    <row r="233" spans="1:65" s="2" customFormat="1">
      <c r="A233" s="34"/>
      <c r="B233" s="35"/>
      <c r="C233" s="36"/>
      <c r="D233" s="204" t="s">
        <v>177</v>
      </c>
      <c r="E233" s="36"/>
      <c r="F233" s="205" t="s">
        <v>282</v>
      </c>
      <c r="G233" s="36"/>
      <c r="H233" s="36"/>
      <c r="I233" s="206"/>
      <c r="J233" s="36"/>
      <c r="K233" s="36"/>
      <c r="L233" s="39"/>
      <c r="M233" s="207"/>
      <c r="N233" s="208"/>
      <c r="O233" s="71"/>
      <c r="P233" s="71"/>
      <c r="Q233" s="71"/>
      <c r="R233" s="71"/>
      <c r="S233" s="71"/>
      <c r="T233" s="72"/>
      <c r="U233" s="34"/>
      <c r="V233" s="34"/>
      <c r="W233" s="34"/>
      <c r="X233" s="34"/>
      <c r="Y233" s="34"/>
      <c r="Z233" s="34"/>
      <c r="AA233" s="34"/>
      <c r="AB233" s="34"/>
      <c r="AC233" s="34"/>
      <c r="AD233" s="34"/>
      <c r="AE233" s="34"/>
      <c r="AT233" s="17" t="s">
        <v>177</v>
      </c>
      <c r="AU233" s="17" t="s">
        <v>168</v>
      </c>
    </row>
    <row r="234" spans="1:65" s="13" customFormat="1" ht="21.3">
      <c r="B234" s="209"/>
      <c r="C234" s="210"/>
      <c r="D234" s="211" t="s">
        <v>179</v>
      </c>
      <c r="E234" s="212" t="s">
        <v>1</v>
      </c>
      <c r="F234" s="213" t="s">
        <v>180</v>
      </c>
      <c r="G234" s="210"/>
      <c r="H234" s="212" t="s">
        <v>1</v>
      </c>
      <c r="I234" s="214"/>
      <c r="J234" s="210"/>
      <c r="K234" s="210"/>
      <c r="L234" s="215"/>
      <c r="M234" s="216"/>
      <c r="N234" s="217"/>
      <c r="O234" s="217"/>
      <c r="P234" s="217"/>
      <c r="Q234" s="217"/>
      <c r="R234" s="217"/>
      <c r="S234" s="217"/>
      <c r="T234" s="218"/>
      <c r="AT234" s="219" t="s">
        <v>179</v>
      </c>
      <c r="AU234" s="219" t="s">
        <v>168</v>
      </c>
      <c r="AV234" s="13" t="s">
        <v>82</v>
      </c>
      <c r="AW234" s="13" t="s">
        <v>31</v>
      </c>
      <c r="AX234" s="13" t="s">
        <v>75</v>
      </c>
      <c r="AY234" s="219" t="s">
        <v>167</v>
      </c>
    </row>
    <row r="235" spans="1:65" s="13" customFormat="1">
      <c r="B235" s="209"/>
      <c r="C235" s="210"/>
      <c r="D235" s="211" t="s">
        <v>179</v>
      </c>
      <c r="E235" s="212" t="s">
        <v>1</v>
      </c>
      <c r="F235" s="213" t="s">
        <v>181</v>
      </c>
      <c r="G235" s="210"/>
      <c r="H235" s="212" t="s">
        <v>1</v>
      </c>
      <c r="I235" s="214"/>
      <c r="J235" s="210"/>
      <c r="K235" s="210"/>
      <c r="L235" s="215"/>
      <c r="M235" s="216"/>
      <c r="N235" s="217"/>
      <c r="O235" s="217"/>
      <c r="P235" s="217"/>
      <c r="Q235" s="217"/>
      <c r="R235" s="217"/>
      <c r="S235" s="217"/>
      <c r="T235" s="218"/>
      <c r="AT235" s="219" t="s">
        <v>179</v>
      </c>
      <c r="AU235" s="219" t="s">
        <v>168</v>
      </c>
      <c r="AV235" s="13" t="s">
        <v>82</v>
      </c>
      <c r="AW235" s="13" t="s">
        <v>31</v>
      </c>
      <c r="AX235" s="13" t="s">
        <v>75</v>
      </c>
      <c r="AY235" s="219" t="s">
        <v>167</v>
      </c>
    </row>
    <row r="236" spans="1:65" s="13" customFormat="1">
      <c r="B236" s="209"/>
      <c r="C236" s="210"/>
      <c r="D236" s="211" t="s">
        <v>179</v>
      </c>
      <c r="E236" s="212" t="s">
        <v>1</v>
      </c>
      <c r="F236" s="213" t="s">
        <v>283</v>
      </c>
      <c r="G236" s="210"/>
      <c r="H236" s="212" t="s">
        <v>1</v>
      </c>
      <c r="I236" s="214"/>
      <c r="J236" s="210"/>
      <c r="K236" s="210"/>
      <c r="L236" s="215"/>
      <c r="M236" s="216"/>
      <c r="N236" s="217"/>
      <c r="O236" s="217"/>
      <c r="P236" s="217"/>
      <c r="Q236" s="217"/>
      <c r="R236" s="217"/>
      <c r="S236" s="217"/>
      <c r="T236" s="218"/>
      <c r="AT236" s="219" t="s">
        <v>179</v>
      </c>
      <c r="AU236" s="219" t="s">
        <v>168</v>
      </c>
      <c r="AV236" s="13" t="s">
        <v>82</v>
      </c>
      <c r="AW236" s="13" t="s">
        <v>31</v>
      </c>
      <c r="AX236" s="13" t="s">
        <v>75</v>
      </c>
      <c r="AY236" s="219" t="s">
        <v>167</v>
      </c>
    </row>
    <row r="237" spans="1:65" s="14" customFormat="1">
      <c r="B237" s="220"/>
      <c r="C237" s="221"/>
      <c r="D237" s="211" t="s">
        <v>179</v>
      </c>
      <c r="E237" s="222" t="s">
        <v>1</v>
      </c>
      <c r="F237" s="223" t="s">
        <v>82</v>
      </c>
      <c r="G237" s="221"/>
      <c r="H237" s="224">
        <v>1</v>
      </c>
      <c r="I237" s="225"/>
      <c r="J237" s="221"/>
      <c r="K237" s="221"/>
      <c r="L237" s="226"/>
      <c r="M237" s="227"/>
      <c r="N237" s="228"/>
      <c r="O237" s="228"/>
      <c r="P237" s="228"/>
      <c r="Q237" s="228"/>
      <c r="R237" s="228"/>
      <c r="S237" s="228"/>
      <c r="T237" s="229"/>
      <c r="AT237" s="230" t="s">
        <v>179</v>
      </c>
      <c r="AU237" s="230" t="s">
        <v>168</v>
      </c>
      <c r="AV237" s="14" t="s">
        <v>84</v>
      </c>
      <c r="AW237" s="14" t="s">
        <v>31</v>
      </c>
      <c r="AX237" s="14" t="s">
        <v>75</v>
      </c>
      <c r="AY237" s="230" t="s">
        <v>167</v>
      </c>
    </row>
    <row r="238" spans="1:65" s="12" customFormat="1" ht="20.85" customHeight="1">
      <c r="B238" s="175"/>
      <c r="C238" s="176"/>
      <c r="D238" s="177" t="s">
        <v>74</v>
      </c>
      <c r="E238" s="189" t="s">
        <v>284</v>
      </c>
      <c r="F238" s="189" t="s">
        <v>285</v>
      </c>
      <c r="G238" s="176"/>
      <c r="H238" s="176"/>
      <c r="I238" s="179"/>
      <c r="J238" s="190">
        <f>BK238</f>
        <v>0</v>
      </c>
      <c r="K238" s="176"/>
      <c r="L238" s="181"/>
      <c r="M238" s="182"/>
      <c r="N238" s="183"/>
      <c r="O238" s="183"/>
      <c r="P238" s="184">
        <f>SUM(P239:P309)</f>
        <v>0</v>
      </c>
      <c r="Q238" s="183"/>
      <c r="R238" s="184">
        <f>SUM(R239:R309)</f>
        <v>5.7946774899999989</v>
      </c>
      <c r="S238" s="183"/>
      <c r="T238" s="185">
        <f>SUM(T239:T309)</f>
        <v>0</v>
      </c>
      <c r="AR238" s="186" t="s">
        <v>82</v>
      </c>
      <c r="AT238" s="187" t="s">
        <v>74</v>
      </c>
      <c r="AU238" s="187" t="s">
        <v>84</v>
      </c>
      <c r="AY238" s="186" t="s">
        <v>167</v>
      </c>
      <c r="BK238" s="188">
        <f>SUM(BK239:BK309)</f>
        <v>0</v>
      </c>
    </row>
    <row r="239" spans="1:65" s="2" customFormat="1" ht="33.049999999999997" customHeight="1">
      <c r="A239" s="34"/>
      <c r="B239" s="35"/>
      <c r="C239" s="191" t="s">
        <v>286</v>
      </c>
      <c r="D239" s="191" t="s">
        <v>170</v>
      </c>
      <c r="E239" s="192" t="s">
        <v>287</v>
      </c>
      <c r="F239" s="193" t="s">
        <v>288</v>
      </c>
      <c r="G239" s="194" t="s">
        <v>289</v>
      </c>
      <c r="H239" s="195">
        <v>1.84</v>
      </c>
      <c r="I239" s="196"/>
      <c r="J239" s="197">
        <f>ROUND(I239*H239,2)</f>
        <v>0</v>
      </c>
      <c r="K239" s="193" t="s">
        <v>174</v>
      </c>
      <c r="L239" s="39"/>
      <c r="M239" s="198" t="s">
        <v>1</v>
      </c>
      <c r="N239" s="199" t="s">
        <v>40</v>
      </c>
      <c r="O239" s="71"/>
      <c r="P239" s="200">
        <f>O239*H239</f>
        <v>0</v>
      </c>
      <c r="Q239" s="200">
        <v>2.5018699999999998</v>
      </c>
      <c r="R239" s="200">
        <f>Q239*H239</f>
        <v>4.6034407999999996</v>
      </c>
      <c r="S239" s="200">
        <v>0</v>
      </c>
      <c r="T239" s="201">
        <f>S239*H239</f>
        <v>0</v>
      </c>
      <c r="U239" s="34"/>
      <c r="V239" s="34"/>
      <c r="W239" s="34"/>
      <c r="X239" s="34"/>
      <c r="Y239" s="34"/>
      <c r="Z239" s="34"/>
      <c r="AA239" s="34"/>
      <c r="AB239" s="34"/>
      <c r="AC239" s="34"/>
      <c r="AD239" s="34"/>
      <c r="AE239" s="34"/>
      <c r="AR239" s="202" t="s">
        <v>175</v>
      </c>
      <c r="AT239" s="202" t="s">
        <v>170</v>
      </c>
      <c r="AU239" s="202" t="s">
        <v>168</v>
      </c>
      <c r="AY239" s="17" t="s">
        <v>167</v>
      </c>
      <c r="BE239" s="203">
        <f>IF(N239="základní",J239,0)</f>
        <v>0</v>
      </c>
      <c r="BF239" s="203">
        <f>IF(N239="snížená",J239,0)</f>
        <v>0</v>
      </c>
      <c r="BG239" s="203">
        <f>IF(N239="zákl. přenesená",J239,0)</f>
        <v>0</v>
      </c>
      <c r="BH239" s="203">
        <f>IF(N239="sníž. přenesená",J239,0)</f>
        <v>0</v>
      </c>
      <c r="BI239" s="203">
        <f>IF(N239="nulová",J239,0)</f>
        <v>0</v>
      </c>
      <c r="BJ239" s="17" t="s">
        <v>82</v>
      </c>
      <c r="BK239" s="203">
        <f>ROUND(I239*H239,2)</f>
        <v>0</v>
      </c>
      <c r="BL239" s="17" t="s">
        <v>175</v>
      </c>
      <c r="BM239" s="202" t="s">
        <v>290</v>
      </c>
    </row>
    <row r="240" spans="1:65" s="2" customFormat="1">
      <c r="A240" s="34"/>
      <c r="B240" s="35"/>
      <c r="C240" s="36"/>
      <c r="D240" s="204" t="s">
        <v>177</v>
      </c>
      <c r="E240" s="36"/>
      <c r="F240" s="205" t="s">
        <v>291</v>
      </c>
      <c r="G240" s="36"/>
      <c r="H240" s="36"/>
      <c r="I240" s="206"/>
      <c r="J240" s="36"/>
      <c r="K240" s="36"/>
      <c r="L240" s="39"/>
      <c r="M240" s="207"/>
      <c r="N240" s="208"/>
      <c r="O240" s="71"/>
      <c r="P240" s="71"/>
      <c r="Q240" s="71"/>
      <c r="R240" s="71"/>
      <c r="S240" s="71"/>
      <c r="T240" s="72"/>
      <c r="U240" s="34"/>
      <c r="V240" s="34"/>
      <c r="W240" s="34"/>
      <c r="X240" s="34"/>
      <c r="Y240" s="34"/>
      <c r="Z240" s="34"/>
      <c r="AA240" s="34"/>
      <c r="AB240" s="34"/>
      <c r="AC240" s="34"/>
      <c r="AD240" s="34"/>
      <c r="AE240" s="34"/>
      <c r="AT240" s="17" t="s">
        <v>177</v>
      </c>
      <c r="AU240" s="17" t="s">
        <v>168</v>
      </c>
    </row>
    <row r="241" spans="1:65" s="13" customFormat="1" ht="21.3">
      <c r="B241" s="209"/>
      <c r="C241" s="210"/>
      <c r="D241" s="211" t="s">
        <v>179</v>
      </c>
      <c r="E241" s="212" t="s">
        <v>1</v>
      </c>
      <c r="F241" s="213" t="s">
        <v>292</v>
      </c>
      <c r="G241" s="210"/>
      <c r="H241" s="212" t="s">
        <v>1</v>
      </c>
      <c r="I241" s="214"/>
      <c r="J241" s="210"/>
      <c r="K241" s="210"/>
      <c r="L241" s="215"/>
      <c r="M241" s="216"/>
      <c r="N241" s="217"/>
      <c r="O241" s="217"/>
      <c r="P241" s="217"/>
      <c r="Q241" s="217"/>
      <c r="R241" s="217"/>
      <c r="S241" s="217"/>
      <c r="T241" s="218"/>
      <c r="AT241" s="219" t="s">
        <v>179</v>
      </c>
      <c r="AU241" s="219" t="s">
        <v>168</v>
      </c>
      <c r="AV241" s="13" t="s">
        <v>82</v>
      </c>
      <c r="AW241" s="13" t="s">
        <v>31</v>
      </c>
      <c r="AX241" s="13" t="s">
        <v>75</v>
      </c>
      <c r="AY241" s="219" t="s">
        <v>167</v>
      </c>
    </row>
    <row r="242" spans="1:65" s="13" customFormat="1">
      <c r="B242" s="209"/>
      <c r="C242" s="210"/>
      <c r="D242" s="211" t="s">
        <v>179</v>
      </c>
      <c r="E242" s="212" t="s">
        <v>1</v>
      </c>
      <c r="F242" s="213" t="s">
        <v>181</v>
      </c>
      <c r="G242" s="210"/>
      <c r="H242" s="212" t="s">
        <v>1</v>
      </c>
      <c r="I242" s="214"/>
      <c r="J242" s="210"/>
      <c r="K242" s="210"/>
      <c r="L242" s="215"/>
      <c r="M242" s="216"/>
      <c r="N242" s="217"/>
      <c r="O242" s="217"/>
      <c r="P242" s="217"/>
      <c r="Q242" s="217"/>
      <c r="R242" s="217"/>
      <c r="S242" s="217"/>
      <c r="T242" s="218"/>
      <c r="AT242" s="219" t="s">
        <v>179</v>
      </c>
      <c r="AU242" s="219" t="s">
        <v>168</v>
      </c>
      <c r="AV242" s="13" t="s">
        <v>82</v>
      </c>
      <c r="AW242" s="13" t="s">
        <v>31</v>
      </c>
      <c r="AX242" s="13" t="s">
        <v>75</v>
      </c>
      <c r="AY242" s="219" t="s">
        <v>167</v>
      </c>
    </row>
    <row r="243" spans="1:65" s="13" customFormat="1">
      <c r="B243" s="209"/>
      <c r="C243" s="210"/>
      <c r="D243" s="211" t="s">
        <v>179</v>
      </c>
      <c r="E243" s="212" t="s">
        <v>1</v>
      </c>
      <c r="F243" s="213" t="s">
        <v>293</v>
      </c>
      <c r="G243" s="210"/>
      <c r="H243" s="212" t="s">
        <v>1</v>
      </c>
      <c r="I243" s="214"/>
      <c r="J243" s="210"/>
      <c r="K243" s="210"/>
      <c r="L243" s="215"/>
      <c r="M243" s="216"/>
      <c r="N243" s="217"/>
      <c r="O243" s="217"/>
      <c r="P243" s="217"/>
      <c r="Q243" s="217"/>
      <c r="R243" s="217"/>
      <c r="S243" s="217"/>
      <c r="T243" s="218"/>
      <c r="AT243" s="219" t="s">
        <v>179</v>
      </c>
      <c r="AU243" s="219" t="s">
        <v>168</v>
      </c>
      <c r="AV243" s="13" t="s">
        <v>82</v>
      </c>
      <c r="AW243" s="13" t="s">
        <v>31</v>
      </c>
      <c r="AX243" s="13" t="s">
        <v>75</v>
      </c>
      <c r="AY243" s="219" t="s">
        <v>167</v>
      </c>
    </row>
    <row r="244" spans="1:65" s="14" customFormat="1">
      <c r="B244" s="220"/>
      <c r="C244" s="221"/>
      <c r="D244" s="211" t="s">
        <v>179</v>
      </c>
      <c r="E244" s="222" t="s">
        <v>1</v>
      </c>
      <c r="F244" s="223" t="s">
        <v>294</v>
      </c>
      <c r="G244" s="221"/>
      <c r="H244" s="224">
        <v>0.86499999999999999</v>
      </c>
      <c r="I244" s="225"/>
      <c r="J244" s="221"/>
      <c r="K244" s="221"/>
      <c r="L244" s="226"/>
      <c r="M244" s="227"/>
      <c r="N244" s="228"/>
      <c r="O244" s="228"/>
      <c r="P244" s="228"/>
      <c r="Q244" s="228"/>
      <c r="R244" s="228"/>
      <c r="S244" s="228"/>
      <c r="T244" s="229"/>
      <c r="AT244" s="230" t="s">
        <v>179</v>
      </c>
      <c r="AU244" s="230" t="s">
        <v>168</v>
      </c>
      <c r="AV244" s="14" t="s">
        <v>84</v>
      </c>
      <c r="AW244" s="14" t="s">
        <v>31</v>
      </c>
      <c r="AX244" s="14" t="s">
        <v>75</v>
      </c>
      <c r="AY244" s="230" t="s">
        <v>167</v>
      </c>
    </row>
    <row r="245" spans="1:65" s="14" customFormat="1">
      <c r="B245" s="220"/>
      <c r="C245" s="221"/>
      <c r="D245" s="211" t="s">
        <v>179</v>
      </c>
      <c r="E245" s="222" t="s">
        <v>1</v>
      </c>
      <c r="F245" s="223" t="s">
        <v>295</v>
      </c>
      <c r="G245" s="221"/>
      <c r="H245" s="224">
        <v>0.97499999999999998</v>
      </c>
      <c r="I245" s="225"/>
      <c r="J245" s="221"/>
      <c r="K245" s="221"/>
      <c r="L245" s="226"/>
      <c r="M245" s="227"/>
      <c r="N245" s="228"/>
      <c r="O245" s="228"/>
      <c r="P245" s="228"/>
      <c r="Q245" s="228"/>
      <c r="R245" s="228"/>
      <c r="S245" s="228"/>
      <c r="T245" s="229"/>
      <c r="AT245" s="230" t="s">
        <v>179</v>
      </c>
      <c r="AU245" s="230" t="s">
        <v>168</v>
      </c>
      <c r="AV245" s="14" t="s">
        <v>84</v>
      </c>
      <c r="AW245" s="14" t="s">
        <v>31</v>
      </c>
      <c r="AX245" s="14" t="s">
        <v>75</v>
      </c>
      <c r="AY245" s="230" t="s">
        <v>167</v>
      </c>
    </row>
    <row r="246" spans="1:65" s="2" customFormat="1" ht="24.3" customHeight="1">
      <c r="A246" s="34"/>
      <c r="B246" s="35"/>
      <c r="C246" s="191" t="s">
        <v>296</v>
      </c>
      <c r="D246" s="191" t="s">
        <v>170</v>
      </c>
      <c r="E246" s="192" t="s">
        <v>297</v>
      </c>
      <c r="F246" s="193" t="s">
        <v>298</v>
      </c>
      <c r="G246" s="194" t="s">
        <v>289</v>
      </c>
      <c r="H246" s="195">
        <v>1.84</v>
      </c>
      <c r="I246" s="196"/>
      <c r="J246" s="197">
        <f>ROUND(I246*H246,2)</f>
        <v>0</v>
      </c>
      <c r="K246" s="193" t="s">
        <v>174</v>
      </c>
      <c r="L246" s="39"/>
      <c r="M246" s="198" t="s">
        <v>1</v>
      </c>
      <c r="N246" s="199" t="s">
        <v>40</v>
      </c>
      <c r="O246" s="71"/>
      <c r="P246" s="200">
        <f>O246*H246</f>
        <v>0</v>
      </c>
      <c r="Q246" s="200">
        <v>0</v>
      </c>
      <c r="R246" s="200">
        <f>Q246*H246</f>
        <v>0</v>
      </c>
      <c r="S246" s="200">
        <v>0</v>
      </c>
      <c r="T246" s="201">
        <f>S246*H246</f>
        <v>0</v>
      </c>
      <c r="U246" s="34"/>
      <c r="V246" s="34"/>
      <c r="W246" s="34"/>
      <c r="X246" s="34"/>
      <c r="Y246" s="34"/>
      <c r="Z246" s="34"/>
      <c r="AA246" s="34"/>
      <c r="AB246" s="34"/>
      <c r="AC246" s="34"/>
      <c r="AD246" s="34"/>
      <c r="AE246" s="34"/>
      <c r="AR246" s="202" t="s">
        <v>175</v>
      </c>
      <c r="AT246" s="202" t="s">
        <v>170</v>
      </c>
      <c r="AU246" s="202" t="s">
        <v>168</v>
      </c>
      <c r="AY246" s="17" t="s">
        <v>167</v>
      </c>
      <c r="BE246" s="203">
        <f>IF(N246="základní",J246,0)</f>
        <v>0</v>
      </c>
      <c r="BF246" s="203">
        <f>IF(N246="snížená",J246,0)</f>
        <v>0</v>
      </c>
      <c r="BG246" s="203">
        <f>IF(N246="zákl. přenesená",J246,0)</f>
        <v>0</v>
      </c>
      <c r="BH246" s="203">
        <f>IF(N246="sníž. přenesená",J246,0)</f>
        <v>0</v>
      </c>
      <c r="BI246" s="203">
        <f>IF(N246="nulová",J246,0)</f>
        <v>0</v>
      </c>
      <c r="BJ246" s="17" t="s">
        <v>82</v>
      </c>
      <c r="BK246" s="203">
        <f>ROUND(I246*H246,2)</f>
        <v>0</v>
      </c>
      <c r="BL246" s="17" t="s">
        <v>175</v>
      </c>
      <c r="BM246" s="202" t="s">
        <v>299</v>
      </c>
    </row>
    <row r="247" spans="1:65" s="2" customFormat="1">
      <c r="A247" s="34"/>
      <c r="B247" s="35"/>
      <c r="C247" s="36"/>
      <c r="D247" s="204" t="s">
        <v>177</v>
      </c>
      <c r="E247" s="36"/>
      <c r="F247" s="205" t="s">
        <v>300</v>
      </c>
      <c r="G247" s="36"/>
      <c r="H247" s="36"/>
      <c r="I247" s="206"/>
      <c r="J247" s="36"/>
      <c r="K247" s="36"/>
      <c r="L247" s="39"/>
      <c r="M247" s="207"/>
      <c r="N247" s="208"/>
      <c r="O247" s="71"/>
      <c r="P247" s="71"/>
      <c r="Q247" s="71"/>
      <c r="R247" s="71"/>
      <c r="S247" s="71"/>
      <c r="T247" s="72"/>
      <c r="U247" s="34"/>
      <c r="V247" s="34"/>
      <c r="W247" s="34"/>
      <c r="X247" s="34"/>
      <c r="Y247" s="34"/>
      <c r="Z247" s="34"/>
      <c r="AA247" s="34"/>
      <c r="AB247" s="34"/>
      <c r="AC247" s="34"/>
      <c r="AD247" s="34"/>
      <c r="AE247" s="34"/>
      <c r="AT247" s="17" t="s">
        <v>177</v>
      </c>
      <c r="AU247" s="17" t="s">
        <v>168</v>
      </c>
    </row>
    <row r="248" spans="1:65" s="2" customFormat="1" ht="33.049999999999997" customHeight="1">
      <c r="A248" s="34"/>
      <c r="B248" s="35"/>
      <c r="C248" s="191" t="s">
        <v>301</v>
      </c>
      <c r="D248" s="191" t="s">
        <v>170</v>
      </c>
      <c r="E248" s="192" t="s">
        <v>302</v>
      </c>
      <c r="F248" s="193" t="s">
        <v>303</v>
      </c>
      <c r="G248" s="194" t="s">
        <v>289</v>
      </c>
      <c r="H248" s="195">
        <v>3.68</v>
      </c>
      <c r="I248" s="196"/>
      <c r="J248" s="197">
        <f>ROUND(I248*H248,2)</f>
        <v>0</v>
      </c>
      <c r="K248" s="193" t="s">
        <v>174</v>
      </c>
      <c r="L248" s="39"/>
      <c r="M248" s="198" t="s">
        <v>1</v>
      </c>
      <c r="N248" s="199" t="s">
        <v>40</v>
      </c>
      <c r="O248" s="71"/>
      <c r="P248" s="200">
        <f>O248*H248</f>
        <v>0</v>
      </c>
      <c r="Q248" s="200">
        <v>0</v>
      </c>
      <c r="R248" s="200">
        <f>Q248*H248</f>
        <v>0</v>
      </c>
      <c r="S248" s="200">
        <v>0</v>
      </c>
      <c r="T248" s="201">
        <f>S248*H248</f>
        <v>0</v>
      </c>
      <c r="U248" s="34"/>
      <c r="V248" s="34"/>
      <c r="W248" s="34"/>
      <c r="X248" s="34"/>
      <c r="Y248" s="34"/>
      <c r="Z248" s="34"/>
      <c r="AA248" s="34"/>
      <c r="AB248" s="34"/>
      <c r="AC248" s="34"/>
      <c r="AD248" s="34"/>
      <c r="AE248" s="34"/>
      <c r="AR248" s="202" t="s">
        <v>175</v>
      </c>
      <c r="AT248" s="202" t="s">
        <v>170</v>
      </c>
      <c r="AU248" s="202" t="s">
        <v>168</v>
      </c>
      <c r="AY248" s="17" t="s">
        <v>167</v>
      </c>
      <c r="BE248" s="203">
        <f>IF(N248="základní",J248,0)</f>
        <v>0</v>
      </c>
      <c r="BF248" s="203">
        <f>IF(N248="snížená",J248,0)</f>
        <v>0</v>
      </c>
      <c r="BG248" s="203">
        <f>IF(N248="zákl. přenesená",J248,0)</f>
        <v>0</v>
      </c>
      <c r="BH248" s="203">
        <f>IF(N248="sníž. přenesená",J248,0)</f>
        <v>0</v>
      </c>
      <c r="BI248" s="203">
        <f>IF(N248="nulová",J248,0)</f>
        <v>0</v>
      </c>
      <c r="BJ248" s="17" t="s">
        <v>82</v>
      </c>
      <c r="BK248" s="203">
        <f>ROUND(I248*H248,2)</f>
        <v>0</v>
      </c>
      <c r="BL248" s="17" t="s">
        <v>175</v>
      </c>
      <c r="BM248" s="202" t="s">
        <v>304</v>
      </c>
    </row>
    <row r="249" spans="1:65" s="2" customFormat="1">
      <c r="A249" s="34"/>
      <c r="B249" s="35"/>
      <c r="C249" s="36"/>
      <c r="D249" s="204" t="s">
        <v>177</v>
      </c>
      <c r="E249" s="36"/>
      <c r="F249" s="205" t="s">
        <v>305</v>
      </c>
      <c r="G249" s="36"/>
      <c r="H249" s="36"/>
      <c r="I249" s="206"/>
      <c r="J249" s="36"/>
      <c r="K249" s="36"/>
      <c r="L249" s="39"/>
      <c r="M249" s="207"/>
      <c r="N249" s="208"/>
      <c r="O249" s="71"/>
      <c r="P249" s="71"/>
      <c r="Q249" s="71"/>
      <c r="R249" s="71"/>
      <c r="S249" s="71"/>
      <c r="T249" s="72"/>
      <c r="U249" s="34"/>
      <c r="V249" s="34"/>
      <c r="W249" s="34"/>
      <c r="X249" s="34"/>
      <c r="Y249" s="34"/>
      <c r="Z249" s="34"/>
      <c r="AA249" s="34"/>
      <c r="AB249" s="34"/>
      <c r="AC249" s="34"/>
      <c r="AD249" s="34"/>
      <c r="AE249" s="34"/>
      <c r="AT249" s="17" t="s">
        <v>177</v>
      </c>
      <c r="AU249" s="17" t="s">
        <v>168</v>
      </c>
    </row>
    <row r="250" spans="1:65" s="13" customFormat="1" ht="21.3">
      <c r="B250" s="209"/>
      <c r="C250" s="210"/>
      <c r="D250" s="211" t="s">
        <v>179</v>
      </c>
      <c r="E250" s="212" t="s">
        <v>1</v>
      </c>
      <c r="F250" s="213" t="s">
        <v>292</v>
      </c>
      <c r="G250" s="210"/>
      <c r="H250" s="212" t="s">
        <v>1</v>
      </c>
      <c r="I250" s="214"/>
      <c r="J250" s="210"/>
      <c r="K250" s="210"/>
      <c r="L250" s="215"/>
      <c r="M250" s="216"/>
      <c r="N250" s="217"/>
      <c r="O250" s="217"/>
      <c r="P250" s="217"/>
      <c r="Q250" s="217"/>
      <c r="R250" s="217"/>
      <c r="S250" s="217"/>
      <c r="T250" s="218"/>
      <c r="AT250" s="219" t="s">
        <v>179</v>
      </c>
      <c r="AU250" s="219" t="s">
        <v>168</v>
      </c>
      <c r="AV250" s="13" t="s">
        <v>82</v>
      </c>
      <c r="AW250" s="13" t="s">
        <v>31</v>
      </c>
      <c r="AX250" s="13" t="s">
        <v>75</v>
      </c>
      <c r="AY250" s="219" t="s">
        <v>167</v>
      </c>
    </row>
    <row r="251" spans="1:65" s="13" customFormat="1">
      <c r="B251" s="209"/>
      <c r="C251" s="210"/>
      <c r="D251" s="211" t="s">
        <v>179</v>
      </c>
      <c r="E251" s="212" t="s">
        <v>1</v>
      </c>
      <c r="F251" s="213" t="s">
        <v>181</v>
      </c>
      <c r="G251" s="210"/>
      <c r="H251" s="212" t="s">
        <v>1</v>
      </c>
      <c r="I251" s="214"/>
      <c r="J251" s="210"/>
      <c r="K251" s="210"/>
      <c r="L251" s="215"/>
      <c r="M251" s="216"/>
      <c r="N251" s="217"/>
      <c r="O251" s="217"/>
      <c r="P251" s="217"/>
      <c r="Q251" s="217"/>
      <c r="R251" s="217"/>
      <c r="S251" s="217"/>
      <c r="T251" s="218"/>
      <c r="AT251" s="219" t="s">
        <v>179</v>
      </c>
      <c r="AU251" s="219" t="s">
        <v>168</v>
      </c>
      <c r="AV251" s="13" t="s">
        <v>82</v>
      </c>
      <c r="AW251" s="13" t="s">
        <v>31</v>
      </c>
      <c r="AX251" s="13" t="s">
        <v>75</v>
      </c>
      <c r="AY251" s="219" t="s">
        <v>167</v>
      </c>
    </row>
    <row r="252" spans="1:65" s="13" customFormat="1">
      <c r="B252" s="209"/>
      <c r="C252" s="210"/>
      <c r="D252" s="211" t="s">
        <v>179</v>
      </c>
      <c r="E252" s="212" t="s">
        <v>1</v>
      </c>
      <c r="F252" s="213" t="s">
        <v>293</v>
      </c>
      <c r="G252" s="210"/>
      <c r="H252" s="212" t="s">
        <v>1</v>
      </c>
      <c r="I252" s="214"/>
      <c r="J252" s="210"/>
      <c r="K252" s="210"/>
      <c r="L252" s="215"/>
      <c r="M252" s="216"/>
      <c r="N252" s="217"/>
      <c r="O252" s="217"/>
      <c r="P252" s="217"/>
      <c r="Q252" s="217"/>
      <c r="R252" s="217"/>
      <c r="S252" s="217"/>
      <c r="T252" s="218"/>
      <c r="AT252" s="219" t="s">
        <v>179</v>
      </c>
      <c r="AU252" s="219" t="s">
        <v>168</v>
      </c>
      <c r="AV252" s="13" t="s">
        <v>82</v>
      </c>
      <c r="AW252" s="13" t="s">
        <v>31</v>
      </c>
      <c r="AX252" s="13" t="s">
        <v>75</v>
      </c>
      <c r="AY252" s="219" t="s">
        <v>167</v>
      </c>
    </row>
    <row r="253" spans="1:65" s="14" customFormat="1">
      <c r="B253" s="220"/>
      <c r="C253" s="221"/>
      <c r="D253" s="211" t="s">
        <v>179</v>
      </c>
      <c r="E253" s="222" t="s">
        <v>1</v>
      </c>
      <c r="F253" s="223" t="s">
        <v>306</v>
      </c>
      <c r="G253" s="221"/>
      <c r="H253" s="224">
        <v>1.73</v>
      </c>
      <c r="I253" s="225"/>
      <c r="J253" s="221"/>
      <c r="K253" s="221"/>
      <c r="L253" s="226"/>
      <c r="M253" s="227"/>
      <c r="N253" s="228"/>
      <c r="O253" s="228"/>
      <c r="P253" s="228"/>
      <c r="Q253" s="228"/>
      <c r="R253" s="228"/>
      <c r="S253" s="228"/>
      <c r="T253" s="229"/>
      <c r="AT253" s="230" t="s">
        <v>179</v>
      </c>
      <c r="AU253" s="230" t="s">
        <v>168</v>
      </c>
      <c r="AV253" s="14" t="s">
        <v>84</v>
      </c>
      <c r="AW253" s="14" t="s">
        <v>31</v>
      </c>
      <c r="AX253" s="14" t="s">
        <v>75</v>
      </c>
      <c r="AY253" s="230" t="s">
        <v>167</v>
      </c>
    </row>
    <row r="254" spans="1:65" s="14" customFormat="1">
      <c r="B254" s="220"/>
      <c r="C254" s="221"/>
      <c r="D254" s="211" t="s">
        <v>179</v>
      </c>
      <c r="E254" s="222" t="s">
        <v>1</v>
      </c>
      <c r="F254" s="223" t="s">
        <v>307</v>
      </c>
      <c r="G254" s="221"/>
      <c r="H254" s="224">
        <v>1.95</v>
      </c>
      <c r="I254" s="225"/>
      <c r="J254" s="221"/>
      <c r="K254" s="221"/>
      <c r="L254" s="226"/>
      <c r="M254" s="227"/>
      <c r="N254" s="228"/>
      <c r="O254" s="228"/>
      <c r="P254" s="228"/>
      <c r="Q254" s="228"/>
      <c r="R254" s="228"/>
      <c r="S254" s="228"/>
      <c r="T254" s="229"/>
      <c r="AT254" s="230" t="s">
        <v>179</v>
      </c>
      <c r="AU254" s="230" t="s">
        <v>168</v>
      </c>
      <c r="AV254" s="14" t="s">
        <v>84</v>
      </c>
      <c r="AW254" s="14" t="s">
        <v>31</v>
      </c>
      <c r="AX254" s="14" t="s">
        <v>75</v>
      </c>
      <c r="AY254" s="230" t="s">
        <v>167</v>
      </c>
    </row>
    <row r="255" spans="1:65" s="2" customFormat="1" ht="33.049999999999997" customHeight="1">
      <c r="A255" s="34"/>
      <c r="B255" s="35"/>
      <c r="C255" s="191" t="s">
        <v>308</v>
      </c>
      <c r="D255" s="191" t="s">
        <v>170</v>
      </c>
      <c r="E255" s="192" t="s">
        <v>309</v>
      </c>
      <c r="F255" s="193" t="s">
        <v>310</v>
      </c>
      <c r="G255" s="194" t="s">
        <v>289</v>
      </c>
      <c r="H255" s="195">
        <v>0.247</v>
      </c>
      <c r="I255" s="196"/>
      <c r="J255" s="197">
        <f>ROUND(I255*H255,2)</f>
        <v>0</v>
      </c>
      <c r="K255" s="193" t="s">
        <v>174</v>
      </c>
      <c r="L255" s="39"/>
      <c r="M255" s="198" t="s">
        <v>1</v>
      </c>
      <c r="N255" s="199" t="s">
        <v>40</v>
      </c>
      <c r="O255" s="71"/>
      <c r="P255" s="200">
        <f>O255*H255</f>
        <v>0</v>
      </c>
      <c r="Q255" s="200">
        <v>2.5018699999999998</v>
      </c>
      <c r="R255" s="200">
        <f>Q255*H255</f>
        <v>0.6179618899999999</v>
      </c>
      <c r="S255" s="200">
        <v>0</v>
      </c>
      <c r="T255" s="201">
        <f>S255*H255</f>
        <v>0</v>
      </c>
      <c r="U255" s="34"/>
      <c r="V255" s="34"/>
      <c r="W255" s="34"/>
      <c r="X255" s="34"/>
      <c r="Y255" s="34"/>
      <c r="Z255" s="34"/>
      <c r="AA255" s="34"/>
      <c r="AB255" s="34"/>
      <c r="AC255" s="34"/>
      <c r="AD255" s="34"/>
      <c r="AE255" s="34"/>
      <c r="AR255" s="202" t="s">
        <v>175</v>
      </c>
      <c r="AT255" s="202" t="s">
        <v>170</v>
      </c>
      <c r="AU255" s="202" t="s">
        <v>168</v>
      </c>
      <c r="AY255" s="17" t="s">
        <v>167</v>
      </c>
      <c r="BE255" s="203">
        <f>IF(N255="základní",J255,0)</f>
        <v>0</v>
      </c>
      <c r="BF255" s="203">
        <f>IF(N255="snížená",J255,0)</f>
        <v>0</v>
      </c>
      <c r="BG255" s="203">
        <f>IF(N255="zákl. přenesená",J255,0)</f>
        <v>0</v>
      </c>
      <c r="BH255" s="203">
        <f>IF(N255="sníž. přenesená",J255,0)</f>
        <v>0</v>
      </c>
      <c r="BI255" s="203">
        <f>IF(N255="nulová",J255,0)</f>
        <v>0</v>
      </c>
      <c r="BJ255" s="17" t="s">
        <v>82</v>
      </c>
      <c r="BK255" s="203">
        <f>ROUND(I255*H255,2)</f>
        <v>0</v>
      </c>
      <c r="BL255" s="17" t="s">
        <v>175</v>
      </c>
      <c r="BM255" s="202" t="s">
        <v>311</v>
      </c>
    </row>
    <row r="256" spans="1:65" s="2" customFormat="1">
      <c r="A256" s="34"/>
      <c r="B256" s="35"/>
      <c r="C256" s="36"/>
      <c r="D256" s="204" t="s">
        <v>177</v>
      </c>
      <c r="E256" s="36"/>
      <c r="F256" s="205" t="s">
        <v>312</v>
      </c>
      <c r="G256" s="36"/>
      <c r="H256" s="36"/>
      <c r="I256" s="206"/>
      <c r="J256" s="36"/>
      <c r="K256" s="36"/>
      <c r="L256" s="39"/>
      <c r="M256" s="207"/>
      <c r="N256" s="208"/>
      <c r="O256" s="71"/>
      <c r="P256" s="71"/>
      <c r="Q256" s="71"/>
      <c r="R256" s="71"/>
      <c r="S256" s="71"/>
      <c r="T256" s="72"/>
      <c r="U256" s="34"/>
      <c r="V256" s="34"/>
      <c r="W256" s="34"/>
      <c r="X256" s="34"/>
      <c r="Y256" s="34"/>
      <c r="Z256" s="34"/>
      <c r="AA256" s="34"/>
      <c r="AB256" s="34"/>
      <c r="AC256" s="34"/>
      <c r="AD256" s="34"/>
      <c r="AE256" s="34"/>
      <c r="AT256" s="17" t="s">
        <v>177</v>
      </c>
      <c r="AU256" s="17" t="s">
        <v>168</v>
      </c>
    </row>
    <row r="257" spans="1:65" s="13" customFormat="1" ht="21.3">
      <c r="B257" s="209"/>
      <c r="C257" s="210"/>
      <c r="D257" s="211" t="s">
        <v>179</v>
      </c>
      <c r="E257" s="212" t="s">
        <v>1</v>
      </c>
      <c r="F257" s="213" t="s">
        <v>292</v>
      </c>
      <c r="G257" s="210"/>
      <c r="H257" s="212" t="s">
        <v>1</v>
      </c>
      <c r="I257" s="214"/>
      <c r="J257" s="210"/>
      <c r="K257" s="210"/>
      <c r="L257" s="215"/>
      <c r="M257" s="216"/>
      <c r="N257" s="217"/>
      <c r="O257" s="217"/>
      <c r="P257" s="217"/>
      <c r="Q257" s="217"/>
      <c r="R257" s="217"/>
      <c r="S257" s="217"/>
      <c r="T257" s="218"/>
      <c r="AT257" s="219" t="s">
        <v>179</v>
      </c>
      <c r="AU257" s="219" t="s">
        <v>168</v>
      </c>
      <c r="AV257" s="13" t="s">
        <v>82</v>
      </c>
      <c r="AW257" s="13" t="s">
        <v>31</v>
      </c>
      <c r="AX257" s="13" t="s">
        <v>75</v>
      </c>
      <c r="AY257" s="219" t="s">
        <v>167</v>
      </c>
    </row>
    <row r="258" spans="1:65" s="13" customFormat="1">
      <c r="B258" s="209"/>
      <c r="C258" s="210"/>
      <c r="D258" s="211" t="s">
        <v>179</v>
      </c>
      <c r="E258" s="212" t="s">
        <v>1</v>
      </c>
      <c r="F258" s="213" t="s">
        <v>181</v>
      </c>
      <c r="G258" s="210"/>
      <c r="H258" s="212" t="s">
        <v>1</v>
      </c>
      <c r="I258" s="214"/>
      <c r="J258" s="210"/>
      <c r="K258" s="210"/>
      <c r="L258" s="215"/>
      <c r="M258" s="216"/>
      <c r="N258" s="217"/>
      <c r="O258" s="217"/>
      <c r="P258" s="217"/>
      <c r="Q258" s="217"/>
      <c r="R258" s="217"/>
      <c r="S258" s="217"/>
      <c r="T258" s="218"/>
      <c r="AT258" s="219" t="s">
        <v>179</v>
      </c>
      <c r="AU258" s="219" t="s">
        <v>168</v>
      </c>
      <c r="AV258" s="13" t="s">
        <v>82</v>
      </c>
      <c r="AW258" s="13" t="s">
        <v>31</v>
      </c>
      <c r="AX258" s="13" t="s">
        <v>75</v>
      </c>
      <c r="AY258" s="219" t="s">
        <v>167</v>
      </c>
    </row>
    <row r="259" spans="1:65" s="13" customFormat="1">
      <c r="B259" s="209"/>
      <c r="C259" s="210"/>
      <c r="D259" s="211" t="s">
        <v>179</v>
      </c>
      <c r="E259" s="212" t="s">
        <v>1</v>
      </c>
      <c r="F259" s="213" t="s">
        <v>313</v>
      </c>
      <c r="G259" s="210"/>
      <c r="H259" s="212" t="s">
        <v>1</v>
      </c>
      <c r="I259" s="214"/>
      <c r="J259" s="210"/>
      <c r="K259" s="210"/>
      <c r="L259" s="215"/>
      <c r="M259" s="216"/>
      <c r="N259" s="217"/>
      <c r="O259" s="217"/>
      <c r="P259" s="217"/>
      <c r="Q259" s="217"/>
      <c r="R259" s="217"/>
      <c r="S259" s="217"/>
      <c r="T259" s="218"/>
      <c r="AT259" s="219" t="s">
        <v>179</v>
      </c>
      <c r="AU259" s="219" t="s">
        <v>168</v>
      </c>
      <c r="AV259" s="13" t="s">
        <v>82</v>
      </c>
      <c r="AW259" s="13" t="s">
        <v>31</v>
      </c>
      <c r="AX259" s="13" t="s">
        <v>75</v>
      </c>
      <c r="AY259" s="219" t="s">
        <v>167</v>
      </c>
    </row>
    <row r="260" spans="1:65" s="14" customFormat="1">
      <c r="B260" s="220"/>
      <c r="C260" s="221"/>
      <c r="D260" s="211" t="s">
        <v>179</v>
      </c>
      <c r="E260" s="222" t="s">
        <v>1</v>
      </c>
      <c r="F260" s="223" t="s">
        <v>314</v>
      </c>
      <c r="G260" s="221"/>
      <c r="H260" s="224">
        <v>0.247</v>
      </c>
      <c r="I260" s="225"/>
      <c r="J260" s="221"/>
      <c r="K260" s="221"/>
      <c r="L260" s="226"/>
      <c r="M260" s="227"/>
      <c r="N260" s="228"/>
      <c r="O260" s="228"/>
      <c r="P260" s="228"/>
      <c r="Q260" s="228"/>
      <c r="R260" s="228"/>
      <c r="S260" s="228"/>
      <c r="T260" s="229"/>
      <c r="AT260" s="230" t="s">
        <v>179</v>
      </c>
      <c r="AU260" s="230" t="s">
        <v>168</v>
      </c>
      <c r="AV260" s="14" t="s">
        <v>84</v>
      </c>
      <c r="AW260" s="14" t="s">
        <v>31</v>
      </c>
      <c r="AX260" s="14" t="s">
        <v>75</v>
      </c>
      <c r="AY260" s="230" t="s">
        <v>167</v>
      </c>
    </row>
    <row r="261" spans="1:65" s="2" customFormat="1" ht="24.3" customHeight="1">
      <c r="A261" s="34"/>
      <c r="B261" s="35"/>
      <c r="C261" s="191" t="s">
        <v>7</v>
      </c>
      <c r="D261" s="191" t="s">
        <v>170</v>
      </c>
      <c r="E261" s="192" t="s">
        <v>315</v>
      </c>
      <c r="F261" s="193" t="s">
        <v>316</v>
      </c>
      <c r="G261" s="194" t="s">
        <v>289</v>
      </c>
      <c r="H261" s="195">
        <v>0.247</v>
      </c>
      <c r="I261" s="196"/>
      <c r="J261" s="197">
        <f>ROUND(I261*H261,2)</f>
        <v>0</v>
      </c>
      <c r="K261" s="193" t="s">
        <v>174</v>
      </c>
      <c r="L261" s="39"/>
      <c r="M261" s="198" t="s">
        <v>1</v>
      </c>
      <c r="N261" s="199" t="s">
        <v>40</v>
      </c>
      <c r="O261" s="71"/>
      <c r="P261" s="200">
        <f>O261*H261</f>
        <v>0</v>
      </c>
      <c r="Q261" s="200">
        <v>0</v>
      </c>
      <c r="R261" s="200">
        <f>Q261*H261</f>
        <v>0</v>
      </c>
      <c r="S261" s="200">
        <v>0</v>
      </c>
      <c r="T261" s="201">
        <f>S261*H261</f>
        <v>0</v>
      </c>
      <c r="U261" s="34"/>
      <c r="V261" s="34"/>
      <c r="W261" s="34"/>
      <c r="X261" s="34"/>
      <c r="Y261" s="34"/>
      <c r="Z261" s="34"/>
      <c r="AA261" s="34"/>
      <c r="AB261" s="34"/>
      <c r="AC261" s="34"/>
      <c r="AD261" s="34"/>
      <c r="AE261" s="34"/>
      <c r="AR261" s="202" t="s">
        <v>175</v>
      </c>
      <c r="AT261" s="202" t="s">
        <v>170</v>
      </c>
      <c r="AU261" s="202" t="s">
        <v>168</v>
      </c>
      <c r="AY261" s="17" t="s">
        <v>167</v>
      </c>
      <c r="BE261" s="203">
        <f>IF(N261="základní",J261,0)</f>
        <v>0</v>
      </c>
      <c r="BF261" s="203">
        <f>IF(N261="snížená",J261,0)</f>
        <v>0</v>
      </c>
      <c r="BG261" s="203">
        <f>IF(N261="zákl. přenesená",J261,0)</f>
        <v>0</v>
      </c>
      <c r="BH261" s="203">
        <f>IF(N261="sníž. přenesená",J261,0)</f>
        <v>0</v>
      </c>
      <c r="BI261" s="203">
        <f>IF(N261="nulová",J261,0)</f>
        <v>0</v>
      </c>
      <c r="BJ261" s="17" t="s">
        <v>82</v>
      </c>
      <c r="BK261" s="203">
        <f>ROUND(I261*H261,2)</f>
        <v>0</v>
      </c>
      <c r="BL261" s="17" t="s">
        <v>175</v>
      </c>
      <c r="BM261" s="202" t="s">
        <v>317</v>
      </c>
    </row>
    <row r="262" spans="1:65" s="2" customFormat="1">
      <c r="A262" s="34"/>
      <c r="B262" s="35"/>
      <c r="C262" s="36"/>
      <c r="D262" s="204" t="s">
        <v>177</v>
      </c>
      <c r="E262" s="36"/>
      <c r="F262" s="205" t="s">
        <v>318</v>
      </c>
      <c r="G262" s="36"/>
      <c r="H262" s="36"/>
      <c r="I262" s="206"/>
      <c r="J262" s="36"/>
      <c r="K262" s="36"/>
      <c r="L262" s="39"/>
      <c r="M262" s="207"/>
      <c r="N262" s="208"/>
      <c r="O262" s="71"/>
      <c r="P262" s="71"/>
      <c r="Q262" s="71"/>
      <c r="R262" s="71"/>
      <c r="S262" s="71"/>
      <c r="T262" s="72"/>
      <c r="U262" s="34"/>
      <c r="V262" s="34"/>
      <c r="W262" s="34"/>
      <c r="X262" s="34"/>
      <c r="Y262" s="34"/>
      <c r="Z262" s="34"/>
      <c r="AA262" s="34"/>
      <c r="AB262" s="34"/>
      <c r="AC262" s="34"/>
      <c r="AD262" s="34"/>
      <c r="AE262" s="34"/>
      <c r="AT262" s="17" t="s">
        <v>177</v>
      </c>
      <c r="AU262" s="17" t="s">
        <v>168</v>
      </c>
    </row>
    <row r="263" spans="1:65" s="2" customFormat="1" ht="33.049999999999997" customHeight="1">
      <c r="A263" s="34"/>
      <c r="B263" s="35"/>
      <c r="C263" s="191" t="s">
        <v>319</v>
      </c>
      <c r="D263" s="191" t="s">
        <v>170</v>
      </c>
      <c r="E263" s="192" t="s">
        <v>320</v>
      </c>
      <c r="F263" s="193" t="s">
        <v>321</v>
      </c>
      <c r="G263" s="194" t="s">
        <v>289</v>
      </c>
      <c r="H263" s="195">
        <v>0.49299999999999999</v>
      </c>
      <c r="I263" s="196"/>
      <c r="J263" s="197">
        <f>ROUND(I263*H263,2)</f>
        <v>0</v>
      </c>
      <c r="K263" s="193" t="s">
        <v>174</v>
      </c>
      <c r="L263" s="39"/>
      <c r="M263" s="198" t="s">
        <v>1</v>
      </c>
      <c r="N263" s="199" t="s">
        <v>40</v>
      </c>
      <c r="O263" s="71"/>
      <c r="P263" s="200">
        <f>O263*H263</f>
        <v>0</v>
      </c>
      <c r="Q263" s="200">
        <v>0</v>
      </c>
      <c r="R263" s="200">
        <f>Q263*H263</f>
        <v>0</v>
      </c>
      <c r="S263" s="200">
        <v>0</v>
      </c>
      <c r="T263" s="201">
        <f>S263*H263</f>
        <v>0</v>
      </c>
      <c r="U263" s="34"/>
      <c r="V263" s="34"/>
      <c r="W263" s="34"/>
      <c r="X263" s="34"/>
      <c r="Y263" s="34"/>
      <c r="Z263" s="34"/>
      <c r="AA263" s="34"/>
      <c r="AB263" s="34"/>
      <c r="AC263" s="34"/>
      <c r="AD263" s="34"/>
      <c r="AE263" s="34"/>
      <c r="AR263" s="202" t="s">
        <v>175</v>
      </c>
      <c r="AT263" s="202" t="s">
        <v>170</v>
      </c>
      <c r="AU263" s="202" t="s">
        <v>168</v>
      </c>
      <c r="AY263" s="17" t="s">
        <v>167</v>
      </c>
      <c r="BE263" s="203">
        <f>IF(N263="základní",J263,0)</f>
        <v>0</v>
      </c>
      <c r="BF263" s="203">
        <f>IF(N263="snížená",J263,0)</f>
        <v>0</v>
      </c>
      <c r="BG263" s="203">
        <f>IF(N263="zákl. přenesená",J263,0)</f>
        <v>0</v>
      </c>
      <c r="BH263" s="203">
        <f>IF(N263="sníž. přenesená",J263,0)</f>
        <v>0</v>
      </c>
      <c r="BI263" s="203">
        <f>IF(N263="nulová",J263,0)</f>
        <v>0</v>
      </c>
      <c r="BJ263" s="17" t="s">
        <v>82</v>
      </c>
      <c r="BK263" s="203">
        <f>ROUND(I263*H263,2)</f>
        <v>0</v>
      </c>
      <c r="BL263" s="17" t="s">
        <v>175</v>
      </c>
      <c r="BM263" s="202" t="s">
        <v>322</v>
      </c>
    </row>
    <row r="264" spans="1:65" s="2" customFormat="1">
      <c r="A264" s="34"/>
      <c r="B264" s="35"/>
      <c r="C264" s="36"/>
      <c r="D264" s="204" t="s">
        <v>177</v>
      </c>
      <c r="E264" s="36"/>
      <c r="F264" s="205" t="s">
        <v>323</v>
      </c>
      <c r="G264" s="36"/>
      <c r="H264" s="36"/>
      <c r="I264" s="206"/>
      <c r="J264" s="36"/>
      <c r="K264" s="36"/>
      <c r="L264" s="39"/>
      <c r="M264" s="207"/>
      <c r="N264" s="208"/>
      <c r="O264" s="71"/>
      <c r="P264" s="71"/>
      <c r="Q264" s="71"/>
      <c r="R264" s="71"/>
      <c r="S264" s="71"/>
      <c r="T264" s="72"/>
      <c r="U264" s="34"/>
      <c r="V264" s="34"/>
      <c r="W264" s="34"/>
      <c r="X264" s="34"/>
      <c r="Y264" s="34"/>
      <c r="Z264" s="34"/>
      <c r="AA264" s="34"/>
      <c r="AB264" s="34"/>
      <c r="AC264" s="34"/>
      <c r="AD264" s="34"/>
      <c r="AE264" s="34"/>
      <c r="AT264" s="17" t="s">
        <v>177</v>
      </c>
      <c r="AU264" s="17" t="s">
        <v>168</v>
      </c>
    </row>
    <row r="265" spans="1:65" s="13" customFormat="1" ht="21.3">
      <c r="B265" s="209"/>
      <c r="C265" s="210"/>
      <c r="D265" s="211" t="s">
        <v>179</v>
      </c>
      <c r="E265" s="212" t="s">
        <v>1</v>
      </c>
      <c r="F265" s="213" t="s">
        <v>292</v>
      </c>
      <c r="G265" s="210"/>
      <c r="H265" s="212" t="s">
        <v>1</v>
      </c>
      <c r="I265" s="214"/>
      <c r="J265" s="210"/>
      <c r="K265" s="210"/>
      <c r="L265" s="215"/>
      <c r="M265" s="216"/>
      <c r="N265" s="217"/>
      <c r="O265" s="217"/>
      <c r="P265" s="217"/>
      <c r="Q265" s="217"/>
      <c r="R265" s="217"/>
      <c r="S265" s="217"/>
      <c r="T265" s="218"/>
      <c r="AT265" s="219" t="s">
        <v>179</v>
      </c>
      <c r="AU265" s="219" t="s">
        <v>168</v>
      </c>
      <c r="AV265" s="13" t="s">
        <v>82</v>
      </c>
      <c r="AW265" s="13" t="s">
        <v>31</v>
      </c>
      <c r="AX265" s="13" t="s">
        <v>75</v>
      </c>
      <c r="AY265" s="219" t="s">
        <v>167</v>
      </c>
    </row>
    <row r="266" spans="1:65" s="13" customFormat="1">
      <c r="B266" s="209"/>
      <c r="C266" s="210"/>
      <c r="D266" s="211" t="s">
        <v>179</v>
      </c>
      <c r="E266" s="212" t="s">
        <v>1</v>
      </c>
      <c r="F266" s="213" t="s">
        <v>181</v>
      </c>
      <c r="G266" s="210"/>
      <c r="H266" s="212" t="s">
        <v>1</v>
      </c>
      <c r="I266" s="214"/>
      <c r="J266" s="210"/>
      <c r="K266" s="210"/>
      <c r="L266" s="215"/>
      <c r="M266" s="216"/>
      <c r="N266" s="217"/>
      <c r="O266" s="217"/>
      <c r="P266" s="217"/>
      <c r="Q266" s="217"/>
      <c r="R266" s="217"/>
      <c r="S266" s="217"/>
      <c r="T266" s="218"/>
      <c r="AT266" s="219" t="s">
        <v>179</v>
      </c>
      <c r="AU266" s="219" t="s">
        <v>168</v>
      </c>
      <c r="AV266" s="13" t="s">
        <v>82</v>
      </c>
      <c r="AW266" s="13" t="s">
        <v>31</v>
      </c>
      <c r="AX266" s="13" t="s">
        <v>75</v>
      </c>
      <c r="AY266" s="219" t="s">
        <v>167</v>
      </c>
    </row>
    <row r="267" spans="1:65" s="13" customFormat="1">
      <c r="B267" s="209"/>
      <c r="C267" s="210"/>
      <c r="D267" s="211" t="s">
        <v>179</v>
      </c>
      <c r="E267" s="212" t="s">
        <v>1</v>
      </c>
      <c r="F267" s="213" t="s">
        <v>313</v>
      </c>
      <c r="G267" s="210"/>
      <c r="H267" s="212" t="s">
        <v>1</v>
      </c>
      <c r="I267" s="214"/>
      <c r="J267" s="210"/>
      <c r="K267" s="210"/>
      <c r="L267" s="215"/>
      <c r="M267" s="216"/>
      <c r="N267" s="217"/>
      <c r="O267" s="217"/>
      <c r="P267" s="217"/>
      <c r="Q267" s="217"/>
      <c r="R267" s="217"/>
      <c r="S267" s="217"/>
      <c r="T267" s="218"/>
      <c r="AT267" s="219" t="s">
        <v>179</v>
      </c>
      <c r="AU267" s="219" t="s">
        <v>168</v>
      </c>
      <c r="AV267" s="13" t="s">
        <v>82</v>
      </c>
      <c r="AW267" s="13" t="s">
        <v>31</v>
      </c>
      <c r="AX267" s="13" t="s">
        <v>75</v>
      </c>
      <c r="AY267" s="219" t="s">
        <v>167</v>
      </c>
    </row>
    <row r="268" spans="1:65" s="14" customFormat="1">
      <c r="B268" s="220"/>
      <c r="C268" s="221"/>
      <c r="D268" s="211" t="s">
        <v>179</v>
      </c>
      <c r="E268" s="222" t="s">
        <v>1</v>
      </c>
      <c r="F268" s="223" t="s">
        <v>324</v>
      </c>
      <c r="G268" s="221"/>
      <c r="H268" s="224">
        <v>0.49299999999999999</v>
      </c>
      <c r="I268" s="225"/>
      <c r="J268" s="221"/>
      <c r="K268" s="221"/>
      <c r="L268" s="226"/>
      <c r="M268" s="227"/>
      <c r="N268" s="228"/>
      <c r="O268" s="228"/>
      <c r="P268" s="228"/>
      <c r="Q268" s="228"/>
      <c r="R268" s="228"/>
      <c r="S268" s="228"/>
      <c r="T268" s="229"/>
      <c r="AT268" s="230" t="s">
        <v>179</v>
      </c>
      <c r="AU268" s="230" t="s">
        <v>168</v>
      </c>
      <c r="AV268" s="14" t="s">
        <v>84</v>
      </c>
      <c r="AW268" s="14" t="s">
        <v>31</v>
      </c>
      <c r="AX268" s="14" t="s">
        <v>75</v>
      </c>
      <c r="AY268" s="230" t="s">
        <v>167</v>
      </c>
    </row>
    <row r="269" spans="1:65" s="2" customFormat="1" ht="16.45" customHeight="1">
      <c r="A269" s="34"/>
      <c r="B269" s="35"/>
      <c r="C269" s="191" t="s">
        <v>325</v>
      </c>
      <c r="D269" s="191" t="s">
        <v>170</v>
      </c>
      <c r="E269" s="192" t="s">
        <v>326</v>
      </c>
      <c r="F269" s="193" t="s">
        <v>327</v>
      </c>
      <c r="G269" s="194" t="s">
        <v>173</v>
      </c>
      <c r="H269" s="195">
        <v>0.439</v>
      </c>
      <c r="I269" s="196"/>
      <c r="J269" s="197">
        <f>ROUND(I269*H269,2)</f>
        <v>0</v>
      </c>
      <c r="K269" s="193" t="s">
        <v>174</v>
      </c>
      <c r="L269" s="39"/>
      <c r="M269" s="198" t="s">
        <v>1</v>
      </c>
      <c r="N269" s="199" t="s">
        <v>40</v>
      </c>
      <c r="O269" s="71"/>
      <c r="P269" s="200">
        <f>O269*H269</f>
        <v>0</v>
      </c>
      <c r="Q269" s="200">
        <v>1.3520000000000001E-2</v>
      </c>
      <c r="R269" s="200">
        <f>Q269*H269</f>
        <v>5.9352800000000002E-3</v>
      </c>
      <c r="S269" s="200">
        <v>0</v>
      </c>
      <c r="T269" s="201">
        <f>S269*H269</f>
        <v>0</v>
      </c>
      <c r="U269" s="34"/>
      <c r="V269" s="34"/>
      <c r="W269" s="34"/>
      <c r="X269" s="34"/>
      <c r="Y269" s="34"/>
      <c r="Z269" s="34"/>
      <c r="AA269" s="34"/>
      <c r="AB269" s="34"/>
      <c r="AC269" s="34"/>
      <c r="AD269" s="34"/>
      <c r="AE269" s="34"/>
      <c r="AR269" s="202" t="s">
        <v>175</v>
      </c>
      <c r="AT269" s="202" t="s">
        <v>170</v>
      </c>
      <c r="AU269" s="202" t="s">
        <v>168</v>
      </c>
      <c r="AY269" s="17" t="s">
        <v>167</v>
      </c>
      <c r="BE269" s="203">
        <f>IF(N269="základní",J269,0)</f>
        <v>0</v>
      </c>
      <c r="BF269" s="203">
        <f>IF(N269="snížená",J269,0)</f>
        <v>0</v>
      </c>
      <c r="BG269" s="203">
        <f>IF(N269="zákl. přenesená",J269,0)</f>
        <v>0</v>
      </c>
      <c r="BH269" s="203">
        <f>IF(N269="sníž. přenesená",J269,0)</f>
        <v>0</v>
      </c>
      <c r="BI269" s="203">
        <f>IF(N269="nulová",J269,0)</f>
        <v>0</v>
      </c>
      <c r="BJ269" s="17" t="s">
        <v>82</v>
      </c>
      <c r="BK269" s="203">
        <f>ROUND(I269*H269,2)</f>
        <v>0</v>
      </c>
      <c r="BL269" s="17" t="s">
        <v>175</v>
      </c>
      <c r="BM269" s="202" t="s">
        <v>328</v>
      </c>
    </row>
    <row r="270" spans="1:65" s="2" customFormat="1">
      <c r="A270" s="34"/>
      <c r="B270" s="35"/>
      <c r="C270" s="36"/>
      <c r="D270" s="204" t="s">
        <v>177</v>
      </c>
      <c r="E270" s="36"/>
      <c r="F270" s="205" t="s">
        <v>329</v>
      </c>
      <c r="G270" s="36"/>
      <c r="H270" s="36"/>
      <c r="I270" s="206"/>
      <c r="J270" s="36"/>
      <c r="K270" s="36"/>
      <c r="L270" s="39"/>
      <c r="M270" s="207"/>
      <c r="N270" s="208"/>
      <c r="O270" s="71"/>
      <c r="P270" s="71"/>
      <c r="Q270" s="71"/>
      <c r="R270" s="71"/>
      <c r="S270" s="71"/>
      <c r="T270" s="72"/>
      <c r="U270" s="34"/>
      <c r="V270" s="34"/>
      <c r="W270" s="34"/>
      <c r="X270" s="34"/>
      <c r="Y270" s="34"/>
      <c r="Z270" s="34"/>
      <c r="AA270" s="34"/>
      <c r="AB270" s="34"/>
      <c r="AC270" s="34"/>
      <c r="AD270" s="34"/>
      <c r="AE270" s="34"/>
      <c r="AT270" s="17" t="s">
        <v>177</v>
      </c>
      <c r="AU270" s="17" t="s">
        <v>168</v>
      </c>
    </row>
    <row r="271" spans="1:65" s="13" customFormat="1" ht="21.3">
      <c r="B271" s="209"/>
      <c r="C271" s="210"/>
      <c r="D271" s="211" t="s">
        <v>179</v>
      </c>
      <c r="E271" s="212" t="s">
        <v>1</v>
      </c>
      <c r="F271" s="213" t="s">
        <v>292</v>
      </c>
      <c r="G271" s="210"/>
      <c r="H271" s="212" t="s">
        <v>1</v>
      </c>
      <c r="I271" s="214"/>
      <c r="J271" s="210"/>
      <c r="K271" s="210"/>
      <c r="L271" s="215"/>
      <c r="M271" s="216"/>
      <c r="N271" s="217"/>
      <c r="O271" s="217"/>
      <c r="P271" s="217"/>
      <c r="Q271" s="217"/>
      <c r="R271" s="217"/>
      <c r="S271" s="217"/>
      <c r="T271" s="218"/>
      <c r="AT271" s="219" t="s">
        <v>179</v>
      </c>
      <c r="AU271" s="219" t="s">
        <v>168</v>
      </c>
      <c r="AV271" s="13" t="s">
        <v>82</v>
      </c>
      <c r="AW271" s="13" t="s">
        <v>31</v>
      </c>
      <c r="AX271" s="13" t="s">
        <v>75</v>
      </c>
      <c r="AY271" s="219" t="s">
        <v>167</v>
      </c>
    </row>
    <row r="272" spans="1:65" s="13" customFormat="1">
      <c r="B272" s="209"/>
      <c r="C272" s="210"/>
      <c r="D272" s="211" t="s">
        <v>179</v>
      </c>
      <c r="E272" s="212" t="s">
        <v>1</v>
      </c>
      <c r="F272" s="213" t="s">
        <v>181</v>
      </c>
      <c r="G272" s="210"/>
      <c r="H272" s="212" t="s">
        <v>1</v>
      </c>
      <c r="I272" s="214"/>
      <c r="J272" s="210"/>
      <c r="K272" s="210"/>
      <c r="L272" s="215"/>
      <c r="M272" s="216"/>
      <c r="N272" s="217"/>
      <c r="O272" s="217"/>
      <c r="P272" s="217"/>
      <c r="Q272" s="217"/>
      <c r="R272" s="217"/>
      <c r="S272" s="217"/>
      <c r="T272" s="218"/>
      <c r="AT272" s="219" t="s">
        <v>179</v>
      </c>
      <c r="AU272" s="219" t="s">
        <v>168</v>
      </c>
      <c r="AV272" s="13" t="s">
        <v>82</v>
      </c>
      <c r="AW272" s="13" t="s">
        <v>31</v>
      </c>
      <c r="AX272" s="13" t="s">
        <v>75</v>
      </c>
      <c r="AY272" s="219" t="s">
        <v>167</v>
      </c>
    </row>
    <row r="273" spans="1:65" s="13" customFormat="1">
      <c r="B273" s="209"/>
      <c r="C273" s="210"/>
      <c r="D273" s="211" t="s">
        <v>179</v>
      </c>
      <c r="E273" s="212" t="s">
        <v>1</v>
      </c>
      <c r="F273" s="213" t="s">
        <v>313</v>
      </c>
      <c r="G273" s="210"/>
      <c r="H273" s="212" t="s">
        <v>1</v>
      </c>
      <c r="I273" s="214"/>
      <c r="J273" s="210"/>
      <c r="K273" s="210"/>
      <c r="L273" s="215"/>
      <c r="M273" s="216"/>
      <c r="N273" s="217"/>
      <c r="O273" s="217"/>
      <c r="P273" s="217"/>
      <c r="Q273" s="217"/>
      <c r="R273" s="217"/>
      <c r="S273" s="217"/>
      <c r="T273" s="218"/>
      <c r="AT273" s="219" t="s">
        <v>179</v>
      </c>
      <c r="AU273" s="219" t="s">
        <v>168</v>
      </c>
      <c r="AV273" s="13" t="s">
        <v>82</v>
      </c>
      <c r="AW273" s="13" t="s">
        <v>31</v>
      </c>
      <c r="AX273" s="13" t="s">
        <v>75</v>
      </c>
      <c r="AY273" s="219" t="s">
        <v>167</v>
      </c>
    </row>
    <row r="274" spans="1:65" s="14" customFormat="1">
      <c r="B274" s="220"/>
      <c r="C274" s="221"/>
      <c r="D274" s="211" t="s">
        <v>179</v>
      </c>
      <c r="E274" s="222" t="s">
        <v>1</v>
      </c>
      <c r="F274" s="223" t="s">
        <v>330</v>
      </c>
      <c r="G274" s="221"/>
      <c r="H274" s="224">
        <v>0.439</v>
      </c>
      <c r="I274" s="225"/>
      <c r="J274" s="221"/>
      <c r="K274" s="221"/>
      <c r="L274" s="226"/>
      <c r="M274" s="227"/>
      <c r="N274" s="228"/>
      <c r="O274" s="228"/>
      <c r="P274" s="228"/>
      <c r="Q274" s="228"/>
      <c r="R274" s="228"/>
      <c r="S274" s="228"/>
      <c r="T274" s="229"/>
      <c r="AT274" s="230" t="s">
        <v>179</v>
      </c>
      <c r="AU274" s="230" t="s">
        <v>168</v>
      </c>
      <c r="AV274" s="14" t="s">
        <v>84</v>
      </c>
      <c r="AW274" s="14" t="s">
        <v>31</v>
      </c>
      <c r="AX274" s="14" t="s">
        <v>75</v>
      </c>
      <c r="AY274" s="230" t="s">
        <v>167</v>
      </c>
    </row>
    <row r="275" spans="1:65" s="2" customFormat="1" ht="16.45" customHeight="1">
      <c r="A275" s="34"/>
      <c r="B275" s="35"/>
      <c r="C275" s="191" t="s">
        <v>331</v>
      </c>
      <c r="D275" s="191" t="s">
        <v>170</v>
      </c>
      <c r="E275" s="192" t="s">
        <v>332</v>
      </c>
      <c r="F275" s="193" t="s">
        <v>333</v>
      </c>
      <c r="G275" s="194" t="s">
        <v>173</v>
      </c>
      <c r="H275" s="195">
        <v>0.439</v>
      </c>
      <c r="I275" s="196"/>
      <c r="J275" s="197">
        <f>ROUND(I275*H275,2)</f>
        <v>0</v>
      </c>
      <c r="K275" s="193" t="s">
        <v>174</v>
      </c>
      <c r="L275" s="39"/>
      <c r="M275" s="198" t="s">
        <v>1</v>
      </c>
      <c r="N275" s="199" t="s">
        <v>40</v>
      </c>
      <c r="O275" s="71"/>
      <c r="P275" s="200">
        <f>O275*H275</f>
        <v>0</v>
      </c>
      <c r="Q275" s="200">
        <v>0</v>
      </c>
      <c r="R275" s="200">
        <f>Q275*H275</f>
        <v>0</v>
      </c>
      <c r="S275" s="200">
        <v>0</v>
      </c>
      <c r="T275" s="201">
        <f>S275*H275</f>
        <v>0</v>
      </c>
      <c r="U275" s="34"/>
      <c r="V275" s="34"/>
      <c r="W275" s="34"/>
      <c r="X275" s="34"/>
      <c r="Y275" s="34"/>
      <c r="Z275" s="34"/>
      <c r="AA275" s="34"/>
      <c r="AB275" s="34"/>
      <c r="AC275" s="34"/>
      <c r="AD275" s="34"/>
      <c r="AE275" s="34"/>
      <c r="AR275" s="202" t="s">
        <v>175</v>
      </c>
      <c r="AT275" s="202" t="s">
        <v>170</v>
      </c>
      <c r="AU275" s="202" t="s">
        <v>168</v>
      </c>
      <c r="AY275" s="17" t="s">
        <v>167</v>
      </c>
      <c r="BE275" s="203">
        <f>IF(N275="základní",J275,0)</f>
        <v>0</v>
      </c>
      <c r="BF275" s="203">
        <f>IF(N275="snížená",J275,0)</f>
        <v>0</v>
      </c>
      <c r="BG275" s="203">
        <f>IF(N275="zákl. přenesená",J275,0)</f>
        <v>0</v>
      </c>
      <c r="BH275" s="203">
        <f>IF(N275="sníž. přenesená",J275,0)</f>
        <v>0</v>
      </c>
      <c r="BI275" s="203">
        <f>IF(N275="nulová",J275,0)</f>
        <v>0</v>
      </c>
      <c r="BJ275" s="17" t="s">
        <v>82</v>
      </c>
      <c r="BK275" s="203">
        <f>ROUND(I275*H275,2)</f>
        <v>0</v>
      </c>
      <c r="BL275" s="17" t="s">
        <v>175</v>
      </c>
      <c r="BM275" s="202" t="s">
        <v>334</v>
      </c>
    </row>
    <row r="276" spans="1:65" s="2" customFormat="1">
      <c r="A276" s="34"/>
      <c r="B276" s="35"/>
      <c r="C276" s="36"/>
      <c r="D276" s="204" t="s">
        <v>177</v>
      </c>
      <c r="E276" s="36"/>
      <c r="F276" s="205" t="s">
        <v>335</v>
      </c>
      <c r="G276" s="36"/>
      <c r="H276" s="36"/>
      <c r="I276" s="206"/>
      <c r="J276" s="36"/>
      <c r="K276" s="36"/>
      <c r="L276" s="39"/>
      <c r="M276" s="207"/>
      <c r="N276" s="208"/>
      <c r="O276" s="71"/>
      <c r="P276" s="71"/>
      <c r="Q276" s="71"/>
      <c r="R276" s="71"/>
      <c r="S276" s="71"/>
      <c r="T276" s="72"/>
      <c r="U276" s="34"/>
      <c r="V276" s="34"/>
      <c r="W276" s="34"/>
      <c r="X276" s="34"/>
      <c r="Y276" s="34"/>
      <c r="Z276" s="34"/>
      <c r="AA276" s="34"/>
      <c r="AB276" s="34"/>
      <c r="AC276" s="34"/>
      <c r="AD276" s="34"/>
      <c r="AE276" s="34"/>
      <c r="AT276" s="17" t="s">
        <v>177</v>
      </c>
      <c r="AU276" s="17" t="s">
        <v>168</v>
      </c>
    </row>
    <row r="277" spans="1:65" s="2" customFormat="1" ht="16.45" customHeight="1">
      <c r="A277" s="34"/>
      <c r="B277" s="35"/>
      <c r="C277" s="191" t="s">
        <v>336</v>
      </c>
      <c r="D277" s="191" t="s">
        <v>170</v>
      </c>
      <c r="E277" s="192" t="s">
        <v>337</v>
      </c>
      <c r="F277" s="193" t="s">
        <v>338</v>
      </c>
      <c r="G277" s="194" t="s">
        <v>339</v>
      </c>
      <c r="H277" s="195">
        <v>0.29799999999999999</v>
      </c>
      <c r="I277" s="196"/>
      <c r="J277" s="197">
        <f>ROUND(I277*H277,2)</f>
        <v>0</v>
      </c>
      <c r="K277" s="193" t="s">
        <v>174</v>
      </c>
      <c r="L277" s="39"/>
      <c r="M277" s="198" t="s">
        <v>1</v>
      </c>
      <c r="N277" s="199" t="s">
        <v>40</v>
      </c>
      <c r="O277" s="71"/>
      <c r="P277" s="200">
        <f>O277*H277</f>
        <v>0</v>
      </c>
      <c r="Q277" s="200">
        <v>1.06277</v>
      </c>
      <c r="R277" s="200">
        <f>Q277*H277</f>
        <v>0.31670545999999999</v>
      </c>
      <c r="S277" s="200">
        <v>0</v>
      </c>
      <c r="T277" s="201">
        <f>S277*H277</f>
        <v>0</v>
      </c>
      <c r="U277" s="34"/>
      <c r="V277" s="34"/>
      <c r="W277" s="34"/>
      <c r="X277" s="34"/>
      <c r="Y277" s="34"/>
      <c r="Z277" s="34"/>
      <c r="AA277" s="34"/>
      <c r="AB277" s="34"/>
      <c r="AC277" s="34"/>
      <c r="AD277" s="34"/>
      <c r="AE277" s="34"/>
      <c r="AR277" s="202" t="s">
        <v>175</v>
      </c>
      <c r="AT277" s="202" t="s">
        <v>170</v>
      </c>
      <c r="AU277" s="202" t="s">
        <v>168</v>
      </c>
      <c r="AY277" s="17" t="s">
        <v>167</v>
      </c>
      <c r="BE277" s="203">
        <f>IF(N277="základní",J277,0)</f>
        <v>0</v>
      </c>
      <c r="BF277" s="203">
        <f>IF(N277="snížená",J277,0)</f>
        <v>0</v>
      </c>
      <c r="BG277" s="203">
        <f>IF(N277="zákl. přenesená",J277,0)</f>
        <v>0</v>
      </c>
      <c r="BH277" s="203">
        <f>IF(N277="sníž. přenesená",J277,0)</f>
        <v>0</v>
      </c>
      <c r="BI277" s="203">
        <f>IF(N277="nulová",J277,0)</f>
        <v>0</v>
      </c>
      <c r="BJ277" s="17" t="s">
        <v>82</v>
      </c>
      <c r="BK277" s="203">
        <f>ROUND(I277*H277,2)</f>
        <v>0</v>
      </c>
      <c r="BL277" s="17" t="s">
        <v>175</v>
      </c>
      <c r="BM277" s="202" t="s">
        <v>340</v>
      </c>
    </row>
    <row r="278" spans="1:65" s="2" customFormat="1">
      <c r="A278" s="34"/>
      <c r="B278" s="35"/>
      <c r="C278" s="36"/>
      <c r="D278" s="204" t="s">
        <v>177</v>
      </c>
      <c r="E278" s="36"/>
      <c r="F278" s="205" t="s">
        <v>341</v>
      </c>
      <c r="G278" s="36"/>
      <c r="H278" s="36"/>
      <c r="I278" s="206"/>
      <c r="J278" s="36"/>
      <c r="K278" s="36"/>
      <c r="L278" s="39"/>
      <c r="M278" s="207"/>
      <c r="N278" s="208"/>
      <c r="O278" s="71"/>
      <c r="P278" s="71"/>
      <c r="Q278" s="71"/>
      <c r="R278" s="71"/>
      <c r="S278" s="71"/>
      <c r="T278" s="72"/>
      <c r="U278" s="34"/>
      <c r="V278" s="34"/>
      <c r="W278" s="34"/>
      <c r="X278" s="34"/>
      <c r="Y278" s="34"/>
      <c r="Z278" s="34"/>
      <c r="AA278" s="34"/>
      <c r="AB278" s="34"/>
      <c r="AC278" s="34"/>
      <c r="AD278" s="34"/>
      <c r="AE278" s="34"/>
      <c r="AT278" s="17" t="s">
        <v>177</v>
      </c>
      <c r="AU278" s="17" t="s">
        <v>168</v>
      </c>
    </row>
    <row r="279" spans="1:65" s="13" customFormat="1" ht="21.3">
      <c r="B279" s="209"/>
      <c r="C279" s="210"/>
      <c r="D279" s="211" t="s">
        <v>179</v>
      </c>
      <c r="E279" s="212" t="s">
        <v>1</v>
      </c>
      <c r="F279" s="213" t="s">
        <v>292</v>
      </c>
      <c r="G279" s="210"/>
      <c r="H279" s="212" t="s">
        <v>1</v>
      </c>
      <c r="I279" s="214"/>
      <c r="J279" s="210"/>
      <c r="K279" s="210"/>
      <c r="L279" s="215"/>
      <c r="M279" s="216"/>
      <c r="N279" s="217"/>
      <c r="O279" s="217"/>
      <c r="P279" s="217"/>
      <c r="Q279" s="217"/>
      <c r="R279" s="217"/>
      <c r="S279" s="217"/>
      <c r="T279" s="218"/>
      <c r="AT279" s="219" t="s">
        <v>179</v>
      </c>
      <c r="AU279" s="219" t="s">
        <v>168</v>
      </c>
      <c r="AV279" s="13" t="s">
        <v>82</v>
      </c>
      <c r="AW279" s="13" t="s">
        <v>31</v>
      </c>
      <c r="AX279" s="13" t="s">
        <v>75</v>
      </c>
      <c r="AY279" s="219" t="s">
        <v>167</v>
      </c>
    </row>
    <row r="280" spans="1:65" s="13" customFormat="1">
      <c r="B280" s="209"/>
      <c r="C280" s="210"/>
      <c r="D280" s="211" t="s">
        <v>179</v>
      </c>
      <c r="E280" s="212" t="s">
        <v>1</v>
      </c>
      <c r="F280" s="213" t="s">
        <v>181</v>
      </c>
      <c r="G280" s="210"/>
      <c r="H280" s="212" t="s">
        <v>1</v>
      </c>
      <c r="I280" s="214"/>
      <c r="J280" s="210"/>
      <c r="K280" s="210"/>
      <c r="L280" s="215"/>
      <c r="M280" s="216"/>
      <c r="N280" s="217"/>
      <c r="O280" s="217"/>
      <c r="P280" s="217"/>
      <c r="Q280" s="217"/>
      <c r="R280" s="217"/>
      <c r="S280" s="217"/>
      <c r="T280" s="218"/>
      <c r="AT280" s="219" t="s">
        <v>179</v>
      </c>
      <c r="AU280" s="219" t="s">
        <v>168</v>
      </c>
      <c r="AV280" s="13" t="s">
        <v>82</v>
      </c>
      <c r="AW280" s="13" t="s">
        <v>31</v>
      </c>
      <c r="AX280" s="13" t="s">
        <v>75</v>
      </c>
      <c r="AY280" s="219" t="s">
        <v>167</v>
      </c>
    </row>
    <row r="281" spans="1:65" s="13" customFormat="1">
      <c r="B281" s="209"/>
      <c r="C281" s="210"/>
      <c r="D281" s="211" t="s">
        <v>179</v>
      </c>
      <c r="E281" s="212" t="s">
        <v>1</v>
      </c>
      <c r="F281" s="213" t="s">
        <v>342</v>
      </c>
      <c r="G281" s="210"/>
      <c r="H281" s="212" t="s">
        <v>1</v>
      </c>
      <c r="I281" s="214"/>
      <c r="J281" s="210"/>
      <c r="K281" s="210"/>
      <c r="L281" s="215"/>
      <c r="M281" s="216"/>
      <c r="N281" s="217"/>
      <c r="O281" s="217"/>
      <c r="P281" s="217"/>
      <c r="Q281" s="217"/>
      <c r="R281" s="217"/>
      <c r="S281" s="217"/>
      <c r="T281" s="218"/>
      <c r="AT281" s="219" t="s">
        <v>179</v>
      </c>
      <c r="AU281" s="219" t="s">
        <v>168</v>
      </c>
      <c r="AV281" s="13" t="s">
        <v>82</v>
      </c>
      <c r="AW281" s="13" t="s">
        <v>31</v>
      </c>
      <c r="AX281" s="13" t="s">
        <v>75</v>
      </c>
      <c r="AY281" s="219" t="s">
        <v>167</v>
      </c>
    </row>
    <row r="282" spans="1:65" s="13" customFormat="1">
      <c r="B282" s="209"/>
      <c r="C282" s="210"/>
      <c r="D282" s="211" t="s">
        <v>179</v>
      </c>
      <c r="E282" s="212" t="s">
        <v>1</v>
      </c>
      <c r="F282" s="213" t="s">
        <v>343</v>
      </c>
      <c r="G282" s="210"/>
      <c r="H282" s="212" t="s">
        <v>1</v>
      </c>
      <c r="I282" s="214"/>
      <c r="J282" s="210"/>
      <c r="K282" s="210"/>
      <c r="L282" s="215"/>
      <c r="M282" s="216"/>
      <c r="N282" s="217"/>
      <c r="O282" s="217"/>
      <c r="P282" s="217"/>
      <c r="Q282" s="217"/>
      <c r="R282" s="217"/>
      <c r="S282" s="217"/>
      <c r="T282" s="218"/>
      <c r="AT282" s="219" t="s">
        <v>179</v>
      </c>
      <c r="AU282" s="219" t="s">
        <v>168</v>
      </c>
      <c r="AV282" s="13" t="s">
        <v>82</v>
      </c>
      <c r="AW282" s="13" t="s">
        <v>31</v>
      </c>
      <c r="AX282" s="13" t="s">
        <v>75</v>
      </c>
      <c r="AY282" s="219" t="s">
        <v>167</v>
      </c>
    </row>
    <row r="283" spans="1:65" s="14" customFormat="1">
      <c r="B283" s="220"/>
      <c r="C283" s="221"/>
      <c r="D283" s="211" t="s">
        <v>179</v>
      </c>
      <c r="E283" s="222" t="s">
        <v>1</v>
      </c>
      <c r="F283" s="223" t="s">
        <v>344</v>
      </c>
      <c r="G283" s="221"/>
      <c r="H283" s="224">
        <v>0.14799999999999999</v>
      </c>
      <c r="I283" s="225"/>
      <c r="J283" s="221"/>
      <c r="K283" s="221"/>
      <c r="L283" s="226"/>
      <c r="M283" s="227"/>
      <c r="N283" s="228"/>
      <c r="O283" s="228"/>
      <c r="P283" s="228"/>
      <c r="Q283" s="228"/>
      <c r="R283" s="228"/>
      <c r="S283" s="228"/>
      <c r="T283" s="229"/>
      <c r="AT283" s="230" t="s">
        <v>179</v>
      </c>
      <c r="AU283" s="230" t="s">
        <v>168</v>
      </c>
      <c r="AV283" s="14" t="s">
        <v>84</v>
      </c>
      <c r="AW283" s="14" t="s">
        <v>31</v>
      </c>
      <c r="AX283" s="14" t="s">
        <v>75</v>
      </c>
      <c r="AY283" s="230" t="s">
        <v>167</v>
      </c>
    </row>
    <row r="284" spans="1:65" s="14" customFormat="1">
      <c r="B284" s="220"/>
      <c r="C284" s="221"/>
      <c r="D284" s="211" t="s">
        <v>179</v>
      </c>
      <c r="E284" s="222" t="s">
        <v>1</v>
      </c>
      <c r="F284" s="223" t="s">
        <v>345</v>
      </c>
      <c r="G284" s="221"/>
      <c r="H284" s="224">
        <v>0.15</v>
      </c>
      <c r="I284" s="225"/>
      <c r="J284" s="221"/>
      <c r="K284" s="221"/>
      <c r="L284" s="226"/>
      <c r="M284" s="227"/>
      <c r="N284" s="228"/>
      <c r="O284" s="228"/>
      <c r="P284" s="228"/>
      <c r="Q284" s="228"/>
      <c r="R284" s="228"/>
      <c r="S284" s="228"/>
      <c r="T284" s="229"/>
      <c r="AT284" s="230" t="s">
        <v>179</v>
      </c>
      <c r="AU284" s="230" t="s">
        <v>168</v>
      </c>
      <c r="AV284" s="14" t="s">
        <v>84</v>
      </c>
      <c r="AW284" s="14" t="s">
        <v>31</v>
      </c>
      <c r="AX284" s="14" t="s">
        <v>75</v>
      </c>
      <c r="AY284" s="230" t="s">
        <v>167</v>
      </c>
    </row>
    <row r="285" spans="1:65" s="2" customFormat="1" ht="37.9" customHeight="1">
      <c r="A285" s="34"/>
      <c r="B285" s="35"/>
      <c r="C285" s="191" t="s">
        <v>346</v>
      </c>
      <c r="D285" s="191" t="s">
        <v>170</v>
      </c>
      <c r="E285" s="192" t="s">
        <v>347</v>
      </c>
      <c r="F285" s="193" t="s">
        <v>348</v>
      </c>
      <c r="G285" s="194" t="s">
        <v>173</v>
      </c>
      <c r="H285" s="195">
        <v>70.3</v>
      </c>
      <c r="I285" s="196"/>
      <c r="J285" s="197">
        <f>ROUND(I285*H285,2)</f>
        <v>0</v>
      </c>
      <c r="K285" s="193" t="s">
        <v>1</v>
      </c>
      <c r="L285" s="39"/>
      <c r="M285" s="198" t="s">
        <v>1</v>
      </c>
      <c r="N285" s="199" t="s">
        <v>40</v>
      </c>
      <c r="O285" s="71"/>
      <c r="P285" s="200">
        <f>O285*H285</f>
        <v>0</v>
      </c>
      <c r="Q285" s="200">
        <v>0</v>
      </c>
      <c r="R285" s="200">
        <f>Q285*H285</f>
        <v>0</v>
      </c>
      <c r="S285" s="200">
        <v>0</v>
      </c>
      <c r="T285" s="201">
        <f>S285*H285</f>
        <v>0</v>
      </c>
      <c r="U285" s="34"/>
      <c r="V285" s="34"/>
      <c r="W285" s="34"/>
      <c r="X285" s="34"/>
      <c r="Y285" s="34"/>
      <c r="Z285" s="34"/>
      <c r="AA285" s="34"/>
      <c r="AB285" s="34"/>
      <c r="AC285" s="34"/>
      <c r="AD285" s="34"/>
      <c r="AE285" s="34"/>
      <c r="AR285" s="202" t="s">
        <v>175</v>
      </c>
      <c r="AT285" s="202" t="s">
        <v>170</v>
      </c>
      <c r="AU285" s="202" t="s">
        <v>168</v>
      </c>
      <c r="AY285" s="17" t="s">
        <v>167</v>
      </c>
      <c r="BE285" s="203">
        <f>IF(N285="základní",J285,0)</f>
        <v>0</v>
      </c>
      <c r="BF285" s="203">
        <f>IF(N285="snížená",J285,0)</f>
        <v>0</v>
      </c>
      <c r="BG285" s="203">
        <f>IF(N285="zákl. přenesená",J285,0)</f>
        <v>0</v>
      </c>
      <c r="BH285" s="203">
        <f>IF(N285="sníž. přenesená",J285,0)</f>
        <v>0</v>
      </c>
      <c r="BI285" s="203">
        <f>IF(N285="nulová",J285,0)</f>
        <v>0</v>
      </c>
      <c r="BJ285" s="17" t="s">
        <v>82</v>
      </c>
      <c r="BK285" s="203">
        <f>ROUND(I285*H285,2)</f>
        <v>0</v>
      </c>
      <c r="BL285" s="17" t="s">
        <v>175</v>
      </c>
      <c r="BM285" s="202" t="s">
        <v>349</v>
      </c>
    </row>
    <row r="286" spans="1:65" s="13" customFormat="1" ht="21.3">
      <c r="B286" s="209"/>
      <c r="C286" s="210"/>
      <c r="D286" s="211" t="s">
        <v>179</v>
      </c>
      <c r="E286" s="212" t="s">
        <v>1</v>
      </c>
      <c r="F286" s="213" t="s">
        <v>180</v>
      </c>
      <c r="G286" s="210"/>
      <c r="H286" s="212" t="s">
        <v>1</v>
      </c>
      <c r="I286" s="214"/>
      <c r="J286" s="210"/>
      <c r="K286" s="210"/>
      <c r="L286" s="215"/>
      <c r="M286" s="216"/>
      <c r="N286" s="217"/>
      <c r="O286" s="217"/>
      <c r="P286" s="217"/>
      <c r="Q286" s="217"/>
      <c r="R286" s="217"/>
      <c r="S286" s="217"/>
      <c r="T286" s="218"/>
      <c r="AT286" s="219" t="s">
        <v>179</v>
      </c>
      <c r="AU286" s="219" t="s">
        <v>168</v>
      </c>
      <c r="AV286" s="13" t="s">
        <v>82</v>
      </c>
      <c r="AW286" s="13" t="s">
        <v>31</v>
      </c>
      <c r="AX286" s="13" t="s">
        <v>75</v>
      </c>
      <c r="AY286" s="219" t="s">
        <v>167</v>
      </c>
    </row>
    <row r="287" spans="1:65" s="13" customFormat="1">
      <c r="B287" s="209"/>
      <c r="C287" s="210"/>
      <c r="D287" s="211" t="s">
        <v>179</v>
      </c>
      <c r="E287" s="212" t="s">
        <v>1</v>
      </c>
      <c r="F287" s="213" t="s">
        <v>181</v>
      </c>
      <c r="G287" s="210"/>
      <c r="H287" s="212" t="s">
        <v>1</v>
      </c>
      <c r="I287" s="214"/>
      <c r="J287" s="210"/>
      <c r="K287" s="210"/>
      <c r="L287" s="215"/>
      <c r="M287" s="216"/>
      <c r="N287" s="217"/>
      <c r="O287" s="217"/>
      <c r="P287" s="217"/>
      <c r="Q287" s="217"/>
      <c r="R287" s="217"/>
      <c r="S287" s="217"/>
      <c r="T287" s="218"/>
      <c r="AT287" s="219" t="s">
        <v>179</v>
      </c>
      <c r="AU287" s="219" t="s">
        <v>168</v>
      </c>
      <c r="AV287" s="13" t="s">
        <v>82</v>
      </c>
      <c r="AW287" s="13" t="s">
        <v>31</v>
      </c>
      <c r="AX287" s="13" t="s">
        <v>75</v>
      </c>
      <c r="AY287" s="219" t="s">
        <v>167</v>
      </c>
    </row>
    <row r="288" spans="1:65" s="14" customFormat="1">
      <c r="B288" s="220"/>
      <c r="C288" s="221"/>
      <c r="D288" s="211" t="s">
        <v>179</v>
      </c>
      <c r="E288" s="222" t="s">
        <v>1</v>
      </c>
      <c r="F288" s="223" t="s">
        <v>350</v>
      </c>
      <c r="G288" s="221"/>
      <c r="H288" s="224">
        <v>70.3</v>
      </c>
      <c r="I288" s="225"/>
      <c r="J288" s="221"/>
      <c r="K288" s="221"/>
      <c r="L288" s="226"/>
      <c r="M288" s="227"/>
      <c r="N288" s="228"/>
      <c r="O288" s="228"/>
      <c r="P288" s="228"/>
      <c r="Q288" s="228"/>
      <c r="R288" s="228"/>
      <c r="S288" s="228"/>
      <c r="T288" s="229"/>
      <c r="AT288" s="230" t="s">
        <v>179</v>
      </c>
      <c r="AU288" s="230" t="s">
        <v>168</v>
      </c>
      <c r="AV288" s="14" t="s">
        <v>84</v>
      </c>
      <c r="AW288" s="14" t="s">
        <v>31</v>
      </c>
      <c r="AX288" s="14" t="s">
        <v>75</v>
      </c>
      <c r="AY288" s="230" t="s">
        <v>167</v>
      </c>
    </row>
    <row r="289" spans="1:65" s="2" customFormat="1" ht="24.3" customHeight="1">
      <c r="A289" s="34"/>
      <c r="B289" s="35"/>
      <c r="C289" s="191" t="s">
        <v>351</v>
      </c>
      <c r="D289" s="191" t="s">
        <v>170</v>
      </c>
      <c r="E289" s="192" t="s">
        <v>352</v>
      </c>
      <c r="F289" s="193" t="s">
        <v>353</v>
      </c>
      <c r="G289" s="194" t="s">
        <v>289</v>
      </c>
      <c r="H289" s="195">
        <v>0.10299999999999999</v>
      </c>
      <c r="I289" s="196"/>
      <c r="J289" s="197">
        <f>ROUND(I289*H289,2)</f>
        <v>0</v>
      </c>
      <c r="K289" s="193" t="s">
        <v>174</v>
      </c>
      <c r="L289" s="39"/>
      <c r="M289" s="198" t="s">
        <v>1</v>
      </c>
      <c r="N289" s="199" t="s">
        <v>40</v>
      </c>
      <c r="O289" s="71"/>
      <c r="P289" s="200">
        <f>O289*H289</f>
        <v>0</v>
      </c>
      <c r="Q289" s="200">
        <v>2.3010199999999998</v>
      </c>
      <c r="R289" s="200">
        <f>Q289*H289</f>
        <v>0.23700505999999996</v>
      </c>
      <c r="S289" s="200">
        <v>0</v>
      </c>
      <c r="T289" s="201">
        <f>S289*H289</f>
        <v>0</v>
      </c>
      <c r="U289" s="34"/>
      <c r="V289" s="34"/>
      <c r="W289" s="34"/>
      <c r="X289" s="34"/>
      <c r="Y289" s="34"/>
      <c r="Z289" s="34"/>
      <c r="AA289" s="34"/>
      <c r="AB289" s="34"/>
      <c r="AC289" s="34"/>
      <c r="AD289" s="34"/>
      <c r="AE289" s="34"/>
      <c r="AR289" s="202" t="s">
        <v>175</v>
      </c>
      <c r="AT289" s="202" t="s">
        <v>170</v>
      </c>
      <c r="AU289" s="202" t="s">
        <v>168</v>
      </c>
      <c r="AY289" s="17" t="s">
        <v>167</v>
      </c>
      <c r="BE289" s="203">
        <f>IF(N289="základní",J289,0)</f>
        <v>0</v>
      </c>
      <c r="BF289" s="203">
        <f>IF(N289="snížená",J289,0)</f>
        <v>0</v>
      </c>
      <c r="BG289" s="203">
        <f>IF(N289="zákl. přenesená",J289,0)</f>
        <v>0</v>
      </c>
      <c r="BH289" s="203">
        <f>IF(N289="sníž. přenesená",J289,0)</f>
        <v>0</v>
      </c>
      <c r="BI289" s="203">
        <f>IF(N289="nulová",J289,0)</f>
        <v>0</v>
      </c>
      <c r="BJ289" s="17" t="s">
        <v>82</v>
      </c>
      <c r="BK289" s="203">
        <f>ROUND(I289*H289,2)</f>
        <v>0</v>
      </c>
      <c r="BL289" s="17" t="s">
        <v>175</v>
      </c>
      <c r="BM289" s="202" t="s">
        <v>354</v>
      </c>
    </row>
    <row r="290" spans="1:65" s="2" customFormat="1">
      <c r="A290" s="34"/>
      <c r="B290" s="35"/>
      <c r="C290" s="36"/>
      <c r="D290" s="204" t="s">
        <v>177</v>
      </c>
      <c r="E290" s="36"/>
      <c r="F290" s="205" t="s">
        <v>355</v>
      </c>
      <c r="G290" s="36"/>
      <c r="H290" s="36"/>
      <c r="I290" s="206"/>
      <c r="J290" s="36"/>
      <c r="K290" s="36"/>
      <c r="L290" s="39"/>
      <c r="M290" s="207"/>
      <c r="N290" s="208"/>
      <c r="O290" s="71"/>
      <c r="P290" s="71"/>
      <c r="Q290" s="71"/>
      <c r="R290" s="71"/>
      <c r="S290" s="71"/>
      <c r="T290" s="72"/>
      <c r="U290" s="34"/>
      <c r="V290" s="34"/>
      <c r="W290" s="34"/>
      <c r="X290" s="34"/>
      <c r="Y290" s="34"/>
      <c r="Z290" s="34"/>
      <c r="AA290" s="34"/>
      <c r="AB290" s="34"/>
      <c r="AC290" s="34"/>
      <c r="AD290" s="34"/>
      <c r="AE290" s="34"/>
      <c r="AT290" s="17" t="s">
        <v>177</v>
      </c>
      <c r="AU290" s="17" t="s">
        <v>168</v>
      </c>
    </row>
    <row r="291" spans="1:65" s="13" customFormat="1" ht="21.3">
      <c r="B291" s="209"/>
      <c r="C291" s="210"/>
      <c r="D291" s="211" t="s">
        <v>179</v>
      </c>
      <c r="E291" s="212" t="s">
        <v>1</v>
      </c>
      <c r="F291" s="213" t="s">
        <v>180</v>
      </c>
      <c r="G291" s="210"/>
      <c r="H291" s="212" t="s">
        <v>1</v>
      </c>
      <c r="I291" s="214"/>
      <c r="J291" s="210"/>
      <c r="K291" s="210"/>
      <c r="L291" s="215"/>
      <c r="M291" s="216"/>
      <c r="N291" s="217"/>
      <c r="O291" s="217"/>
      <c r="P291" s="217"/>
      <c r="Q291" s="217"/>
      <c r="R291" s="217"/>
      <c r="S291" s="217"/>
      <c r="T291" s="218"/>
      <c r="AT291" s="219" t="s">
        <v>179</v>
      </c>
      <c r="AU291" s="219" t="s">
        <v>168</v>
      </c>
      <c r="AV291" s="13" t="s">
        <v>82</v>
      </c>
      <c r="AW291" s="13" t="s">
        <v>31</v>
      </c>
      <c r="AX291" s="13" t="s">
        <v>75</v>
      </c>
      <c r="AY291" s="219" t="s">
        <v>167</v>
      </c>
    </row>
    <row r="292" spans="1:65" s="13" customFormat="1">
      <c r="B292" s="209"/>
      <c r="C292" s="210"/>
      <c r="D292" s="211" t="s">
        <v>179</v>
      </c>
      <c r="E292" s="212" t="s">
        <v>1</v>
      </c>
      <c r="F292" s="213" t="s">
        <v>181</v>
      </c>
      <c r="G292" s="210"/>
      <c r="H292" s="212" t="s">
        <v>1</v>
      </c>
      <c r="I292" s="214"/>
      <c r="J292" s="210"/>
      <c r="K292" s="210"/>
      <c r="L292" s="215"/>
      <c r="M292" s="216"/>
      <c r="N292" s="217"/>
      <c r="O292" s="217"/>
      <c r="P292" s="217"/>
      <c r="Q292" s="217"/>
      <c r="R292" s="217"/>
      <c r="S292" s="217"/>
      <c r="T292" s="218"/>
      <c r="AT292" s="219" t="s">
        <v>179</v>
      </c>
      <c r="AU292" s="219" t="s">
        <v>168</v>
      </c>
      <c r="AV292" s="13" t="s">
        <v>82</v>
      </c>
      <c r="AW292" s="13" t="s">
        <v>31</v>
      </c>
      <c r="AX292" s="13" t="s">
        <v>75</v>
      </c>
      <c r="AY292" s="219" t="s">
        <v>167</v>
      </c>
    </row>
    <row r="293" spans="1:65" s="13" customFormat="1">
      <c r="B293" s="209"/>
      <c r="C293" s="210"/>
      <c r="D293" s="211" t="s">
        <v>179</v>
      </c>
      <c r="E293" s="212" t="s">
        <v>1</v>
      </c>
      <c r="F293" s="213" t="s">
        <v>356</v>
      </c>
      <c r="G293" s="210"/>
      <c r="H293" s="212" t="s">
        <v>1</v>
      </c>
      <c r="I293" s="214"/>
      <c r="J293" s="210"/>
      <c r="K293" s="210"/>
      <c r="L293" s="215"/>
      <c r="M293" s="216"/>
      <c r="N293" s="217"/>
      <c r="O293" s="217"/>
      <c r="P293" s="217"/>
      <c r="Q293" s="217"/>
      <c r="R293" s="217"/>
      <c r="S293" s="217"/>
      <c r="T293" s="218"/>
      <c r="AT293" s="219" t="s">
        <v>179</v>
      </c>
      <c r="AU293" s="219" t="s">
        <v>168</v>
      </c>
      <c r="AV293" s="13" t="s">
        <v>82</v>
      </c>
      <c r="AW293" s="13" t="s">
        <v>31</v>
      </c>
      <c r="AX293" s="13" t="s">
        <v>75</v>
      </c>
      <c r="AY293" s="219" t="s">
        <v>167</v>
      </c>
    </row>
    <row r="294" spans="1:65" s="14" customFormat="1">
      <c r="B294" s="220"/>
      <c r="C294" s="221"/>
      <c r="D294" s="211" t="s">
        <v>179</v>
      </c>
      <c r="E294" s="222" t="s">
        <v>1</v>
      </c>
      <c r="F294" s="223" t="s">
        <v>357</v>
      </c>
      <c r="G294" s="221"/>
      <c r="H294" s="224">
        <v>0.10299999999999999</v>
      </c>
      <c r="I294" s="225"/>
      <c r="J294" s="221"/>
      <c r="K294" s="221"/>
      <c r="L294" s="226"/>
      <c r="M294" s="227"/>
      <c r="N294" s="228"/>
      <c r="O294" s="228"/>
      <c r="P294" s="228"/>
      <c r="Q294" s="228"/>
      <c r="R294" s="228"/>
      <c r="S294" s="228"/>
      <c r="T294" s="229"/>
      <c r="AT294" s="230" t="s">
        <v>179</v>
      </c>
      <c r="AU294" s="230" t="s">
        <v>168</v>
      </c>
      <c r="AV294" s="14" t="s">
        <v>84</v>
      </c>
      <c r="AW294" s="14" t="s">
        <v>31</v>
      </c>
      <c r="AX294" s="14" t="s">
        <v>75</v>
      </c>
      <c r="AY294" s="230" t="s">
        <v>167</v>
      </c>
    </row>
    <row r="295" spans="1:65" s="2" customFormat="1" ht="21.8" customHeight="1">
      <c r="A295" s="34"/>
      <c r="B295" s="35"/>
      <c r="C295" s="191" t="s">
        <v>358</v>
      </c>
      <c r="D295" s="191" t="s">
        <v>170</v>
      </c>
      <c r="E295" s="192" t="s">
        <v>359</v>
      </c>
      <c r="F295" s="193" t="s">
        <v>360</v>
      </c>
      <c r="G295" s="194" t="s">
        <v>186</v>
      </c>
      <c r="H295" s="195">
        <v>2.4750000000000001</v>
      </c>
      <c r="I295" s="196"/>
      <c r="J295" s="197">
        <f>ROUND(I295*H295,2)</f>
        <v>0</v>
      </c>
      <c r="K295" s="193" t="s">
        <v>1</v>
      </c>
      <c r="L295" s="39"/>
      <c r="M295" s="198" t="s">
        <v>1</v>
      </c>
      <c r="N295" s="199" t="s">
        <v>40</v>
      </c>
      <c r="O295" s="71"/>
      <c r="P295" s="200">
        <f>O295*H295</f>
        <v>0</v>
      </c>
      <c r="Q295" s="200">
        <v>5.0000000000000001E-3</v>
      </c>
      <c r="R295" s="200">
        <f>Q295*H295</f>
        <v>1.2375000000000001E-2</v>
      </c>
      <c r="S295" s="200">
        <v>0</v>
      </c>
      <c r="T295" s="201">
        <f>S295*H295</f>
        <v>0</v>
      </c>
      <c r="U295" s="34"/>
      <c r="V295" s="34"/>
      <c r="W295" s="34"/>
      <c r="X295" s="34"/>
      <c r="Y295" s="34"/>
      <c r="Z295" s="34"/>
      <c r="AA295" s="34"/>
      <c r="AB295" s="34"/>
      <c r="AC295" s="34"/>
      <c r="AD295" s="34"/>
      <c r="AE295" s="34"/>
      <c r="AR295" s="202" t="s">
        <v>175</v>
      </c>
      <c r="AT295" s="202" t="s">
        <v>170</v>
      </c>
      <c r="AU295" s="202" t="s">
        <v>168</v>
      </c>
      <c r="AY295" s="17" t="s">
        <v>167</v>
      </c>
      <c r="BE295" s="203">
        <f>IF(N295="základní",J295,0)</f>
        <v>0</v>
      </c>
      <c r="BF295" s="203">
        <f>IF(N295="snížená",J295,0)</f>
        <v>0</v>
      </c>
      <c r="BG295" s="203">
        <f>IF(N295="zákl. přenesená",J295,0)</f>
        <v>0</v>
      </c>
      <c r="BH295" s="203">
        <f>IF(N295="sníž. přenesená",J295,0)</f>
        <v>0</v>
      </c>
      <c r="BI295" s="203">
        <f>IF(N295="nulová",J295,0)</f>
        <v>0</v>
      </c>
      <c r="BJ295" s="17" t="s">
        <v>82</v>
      </c>
      <c r="BK295" s="203">
        <f>ROUND(I295*H295,2)</f>
        <v>0</v>
      </c>
      <c r="BL295" s="17" t="s">
        <v>175</v>
      </c>
      <c r="BM295" s="202" t="s">
        <v>361</v>
      </c>
    </row>
    <row r="296" spans="1:65" s="13" customFormat="1" ht="21.3">
      <c r="B296" s="209"/>
      <c r="C296" s="210"/>
      <c r="D296" s="211" t="s">
        <v>179</v>
      </c>
      <c r="E296" s="212" t="s">
        <v>1</v>
      </c>
      <c r="F296" s="213" t="s">
        <v>292</v>
      </c>
      <c r="G296" s="210"/>
      <c r="H296" s="212" t="s">
        <v>1</v>
      </c>
      <c r="I296" s="214"/>
      <c r="J296" s="210"/>
      <c r="K296" s="210"/>
      <c r="L296" s="215"/>
      <c r="M296" s="216"/>
      <c r="N296" s="217"/>
      <c r="O296" s="217"/>
      <c r="P296" s="217"/>
      <c r="Q296" s="217"/>
      <c r="R296" s="217"/>
      <c r="S296" s="217"/>
      <c r="T296" s="218"/>
      <c r="AT296" s="219" t="s">
        <v>179</v>
      </c>
      <c r="AU296" s="219" t="s">
        <v>168</v>
      </c>
      <c r="AV296" s="13" t="s">
        <v>82</v>
      </c>
      <c r="AW296" s="13" t="s">
        <v>31</v>
      </c>
      <c r="AX296" s="13" t="s">
        <v>75</v>
      </c>
      <c r="AY296" s="219" t="s">
        <v>167</v>
      </c>
    </row>
    <row r="297" spans="1:65" s="13" customFormat="1">
      <c r="B297" s="209"/>
      <c r="C297" s="210"/>
      <c r="D297" s="211" t="s">
        <v>179</v>
      </c>
      <c r="E297" s="212" t="s">
        <v>1</v>
      </c>
      <c r="F297" s="213" t="s">
        <v>181</v>
      </c>
      <c r="G297" s="210"/>
      <c r="H297" s="212" t="s">
        <v>1</v>
      </c>
      <c r="I297" s="214"/>
      <c r="J297" s="210"/>
      <c r="K297" s="210"/>
      <c r="L297" s="215"/>
      <c r="M297" s="216"/>
      <c r="N297" s="217"/>
      <c r="O297" s="217"/>
      <c r="P297" s="217"/>
      <c r="Q297" s="217"/>
      <c r="R297" s="217"/>
      <c r="S297" s="217"/>
      <c r="T297" s="218"/>
      <c r="AT297" s="219" t="s">
        <v>179</v>
      </c>
      <c r="AU297" s="219" t="s">
        <v>168</v>
      </c>
      <c r="AV297" s="13" t="s">
        <v>82</v>
      </c>
      <c r="AW297" s="13" t="s">
        <v>31</v>
      </c>
      <c r="AX297" s="13" t="s">
        <v>75</v>
      </c>
      <c r="AY297" s="219" t="s">
        <v>167</v>
      </c>
    </row>
    <row r="298" spans="1:65" s="14" customFormat="1">
      <c r="B298" s="220"/>
      <c r="C298" s="221"/>
      <c r="D298" s="211" t="s">
        <v>179</v>
      </c>
      <c r="E298" s="222" t="s">
        <v>1</v>
      </c>
      <c r="F298" s="223" t="s">
        <v>362</v>
      </c>
      <c r="G298" s="221"/>
      <c r="H298" s="224">
        <v>2.25</v>
      </c>
      <c r="I298" s="225"/>
      <c r="J298" s="221"/>
      <c r="K298" s="221"/>
      <c r="L298" s="226"/>
      <c r="M298" s="227"/>
      <c r="N298" s="228"/>
      <c r="O298" s="228"/>
      <c r="P298" s="228"/>
      <c r="Q298" s="228"/>
      <c r="R298" s="228"/>
      <c r="S298" s="228"/>
      <c r="T298" s="229"/>
      <c r="AT298" s="230" t="s">
        <v>179</v>
      </c>
      <c r="AU298" s="230" t="s">
        <v>168</v>
      </c>
      <c r="AV298" s="14" t="s">
        <v>84</v>
      </c>
      <c r="AW298" s="14" t="s">
        <v>31</v>
      </c>
      <c r="AX298" s="14" t="s">
        <v>75</v>
      </c>
      <c r="AY298" s="230" t="s">
        <v>167</v>
      </c>
    </row>
    <row r="299" spans="1:65" s="14" customFormat="1">
      <c r="B299" s="220"/>
      <c r="C299" s="221"/>
      <c r="D299" s="211" t="s">
        <v>179</v>
      </c>
      <c r="E299" s="221"/>
      <c r="F299" s="223" t="s">
        <v>363</v>
      </c>
      <c r="G299" s="221"/>
      <c r="H299" s="224">
        <v>2.4750000000000001</v>
      </c>
      <c r="I299" s="225"/>
      <c r="J299" s="221"/>
      <c r="K299" s="221"/>
      <c r="L299" s="226"/>
      <c r="M299" s="227"/>
      <c r="N299" s="228"/>
      <c r="O299" s="228"/>
      <c r="P299" s="228"/>
      <c r="Q299" s="228"/>
      <c r="R299" s="228"/>
      <c r="S299" s="228"/>
      <c r="T299" s="229"/>
      <c r="AT299" s="230" t="s">
        <v>179</v>
      </c>
      <c r="AU299" s="230" t="s">
        <v>168</v>
      </c>
      <c r="AV299" s="14" t="s">
        <v>84</v>
      </c>
      <c r="AW299" s="14" t="s">
        <v>4</v>
      </c>
      <c r="AX299" s="14" t="s">
        <v>82</v>
      </c>
      <c r="AY299" s="230" t="s">
        <v>167</v>
      </c>
    </row>
    <row r="300" spans="1:65" s="2" customFormat="1" ht="24.3" customHeight="1">
      <c r="A300" s="34"/>
      <c r="B300" s="35"/>
      <c r="C300" s="191" t="s">
        <v>364</v>
      </c>
      <c r="D300" s="191" t="s">
        <v>170</v>
      </c>
      <c r="E300" s="192" t="s">
        <v>365</v>
      </c>
      <c r="F300" s="193" t="s">
        <v>366</v>
      </c>
      <c r="G300" s="194" t="s">
        <v>186</v>
      </c>
      <c r="H300" s="195">
        <v>5.7</v>
      </c>
      <c r="I300" s="196"/>
      <c r="J300" s="197">
        <f>ROUND(I300*H300,2)</f>
        <v>0</v>
      </c>
      <c r="K300" s="193" t="s">
        <v>174</v>
      </c>
      <c r="L300" s="39"/>
      <c r="M300" s="198" t="s">
        <v>1</v>
      </c>
      <c r="N300" s="199" t="s">
        <v>40</v>
      </c>
      <c r="O300" s="71"/>
      <c r="P300" s="200">
        <f>O300*H300</f>
        <v>0</v>
      </c>
      <c r="Q300" s="200">
        <v>2.1000000000000001E-4</v>
      </c>
      <c r="R300" s="200">
        <f>Q300*H300</f>
        <v>1.1970000000000001E-3</v>
      </c>
      <c r="S300" s="200">
        <v>0</v>
      </c>
      <c r="T300" s="201">
        <f>S300*H300</f>
        <v>0</v>
      </c>
      <c r="U300" s="34"/>
      <c r="V300" s="34"/>
      <c r="W300" s="34"/>
      <c r="X300" s="34"/>
      <c r="Y300" s="34"/>
      <c r="Z300" s="34"/>
      <c r="AA300" s="34"/>
      <c r="AB300" s="34"/>
      <c r="AC300" s="34"/>
      <c r="AD300" s="34"/>
      <c r="AE300" s="34"/>
      <c r="AR300" s="202" t="s">
        <v>175</v>
      </c>
      <c r="AT300" s="202" t="s">
        <v>170</v>
      </c>
      <c r="AU300" s="202" t="s">
        <v>168</v>
      </c>
      <c r="AY300" s="17" t="s">
        <v>167</v>
      </c>
      <c r="BE300" s="203">
        <f>IF(N300="základní",J300,0)</f>
        <v>0</v>
      </c>
      <c r="BF300" s="203">
        <f>IF(N300="snížená",J300,0)</f>
        <v>0</v>
      </c>
      <c r="BG300" s="203">
        <f>IF(N300="zákl. přenesená",J300,0)</f>
        <v>0</v>
      </c>
      <c r="BH300" s="203">
        <f>IF(N300="sníž. přenesená",J300,0)</f>
        <v>0</v>
      </c>
      <c r="BI300" s="203">
        <f>IF(N300="nulová",J300,0)</f>
        <v>0</v>
      </c>
      <c r="BJ300" s="17" t="s">
        <v>82</v>
      </c>
      <c r="BK300" s="203">
        <f>ROUND(I300*H300,2)</f>
        <v>0</v>
      </c>
      <c r="BL300" s="17" t="s">
        <v>175</v>
      </c>
      <c r="BM300" s="202" t="s">
        <v>367</v>
      </c>
    </row>
    <row r="301" spans="1:65" s="2" customFormat="1">
      <c r="A301" s="34"/>
      <c r="B301" s="35"/>
      <c r="C301" s="36"/>
      <c r="D301" s="204" t="s">
        <v>177</v>
      </c>
      <c r="E301" s="36"/>
      <c r="F301" s="205" t="s">
        <v>368</v>
      </c>
      <c r="G301" s="36"/>
      <c r="H301" s="36"/>
      <c r="I301" s="206"/>
      <c r="J301" s="36"/>
      <c r="K301" s="36"/>
      <c r="L301" s="39"/>
      <c r="M301" s="207"/>
      <c r="N301" s="208"/>
      <c r="O301" s="71"/>
      <c r="P301" s="71"/>
      <c r="Q301" s="71"/>
      <c r="R301" s="71"/>
      <c r="S301" s="71"/>
      <c r="T301" s="72"/>
      <c r="U301" s="34"/>
      <c r="V301" s="34"/>
      <c r="W301" s="34"/>
      <c r="X301" s="34"/>
      <c r="Y301" s="34"/>
      <c r="Z301" s="34"/>
      <c r="AA301" s="34"/>
      <c r="AB301" s="34"/>
      <c r="AC301" s="34"/>
      <c r="AD301" s="34"/>
      <c r="AE301" s="34"/>
      <c r="AT301" s="17" t="s">
        <v>177</v>
      </c>
      <c r="AU301" s="17" t="s">
        <v>168</v>
      </c>
    </row>
    <row r="302" spans="1:65" s="13" customFormat="1">
      <c r="B302" s="209"/>
      <c r="C302" s="210"/>
      <c r="D302" s="211" t="s">
        <v>179</v>
      </c>
      <c r="E302" s="212" t="s">
        <v>1</v>
      </c>
      <c r="F302" s="213" t="s">
        <v>369</v>
      </c>
      <c r="G302" s="210"/>
      <c r="H302" s="212" t="s">
        <v>1</v>
      </c>
      <c r="I302" s="214"/>
      <c r="J302" s="210"/>
      <c r="K302" s="210"/>
      <c r="L302" s="215"/>
      <c r="M302" s="216"/>
      <c r="N302" s="217"/>
      <c r="O302" s="217"/>
      <c r="P302" s="217"/>
      <c r="Q302" s="217"/>
      <c r="R302" s="217"/>
      <c r="S302" s="217"/>
      <c r="T302" s="218"/>
      <c r="AT302" s="219" t="s">
        <v>179</v>
      </c>
      <c r="AU302" s="219" t="s">
        <v>168</v>
      </c>
      <c r="AV302" s="13" t="s">
        <v>82</v>
      </c>
      <c r="AW302" s="13" t="s">
        <v>31</v>
      </c>
      <c r="AX302" s="13" t="s">
        <v>75</v>
      </c>
      <c r="AY302" s="219" t="s">
        <v>167</v>
      </c>
    </row>
    <row r="303" spans="1:65" s="13" customFormat="1">
      <c r="B303" s="209"/>
      <c r="C303" s="210"/>
      <c r="D303" s="211" t="s">
        <v>179</v>
      </c>
      <c r="E303" s="212" t="s">
        <v>1</v>
      </c>
      <c r="F303" s="213" t="s">
        <v>181</v>
      </c>
      <c r="G303" s="210"/>
      <c r="H303" s="212" t="s">
        <v>1</v>
      </c>
      <c r="I303" s="214"/>
      <c r="J303" s="210"/>
      <c r="K303" s="210"/>
      <c r="L303" s="215"/>
      <c r="M303" s="216"/>
      <c r="N303" s="217"/>
      <c r="O303" s="217"/>
      <c r="P303" s="217"/>
      <c r="Q303" s="217"/>
      <c r="R303" s="217"/>
      <c r="S303" s="217"/>
      <c r="T303" s="218"/>
      <c r="AT303" s="219" t="s">
        <v>179</v>
      </c>
      <c r="AU303" s="219" t="s">
        <v>168</v>
      </c>
      <c r="AV303" s="13" t="s">
        <v>82</v>
      </c>
      <c r="AW303" s="13" t="s">
        <v>31</v>
      </c>
      <c r="AX303" s="13" t="s">
        <v>75</v>
      </c>
      <c r="AY303" s="219" t="s">
        <v>167</v>
      </c>
    </row>
    <row r="304" spans="1:65" s="13" customFormat="1" ht="21.3">
      <c r="B304" s="209"/>
      <c r="C304" s="210"/>
      <c r="D304" s="211" t="s">
        <v>179</v>
      </c>
      <c r="E304" s="212" t="s">
        <v>1</v>
      </c>
      <c r="F304" s="213" t="s">
        <v>292</v>
      </c>
      <c r="G304" s="210"/>
      <c r="H304" s="212" t="s">
        <v>1</v>
      </c>
      <c r="I304" s="214"/>
      <c r="J304" s="210"/>
      <c r="K304" s="210"/>
      <c r="L304" s="215"/>
      <c r="M304" s="216"/>
      <c r="N304" s="217"/>
      <c r="O304" s="217"/>
      <c r="P304" s="217"/>
      <c r="Q304" s="217"/>
      <c r="R304" s="217"/>
      <c r="S304" s="217"/>
      <c r="T304" s="218"/>
      <c r="AT304" s="219" t="s">
        <v>179</v>
      </c>
      <c r="AU304" s="219" t="s">
        <v>168</v>
      </c>
      <c r="AV304" s="13" t="s">
        <v>82</v>
      </c>
      <c r="AW304" s="13" t="s">
        <v>31</v>
      </c>
      <c r="AX304" s="13" t="s">
        <v>75</v>
      </c>
      <c r="AY304" s="219" t="s">
        <v>167</v>
      </c>
    </row>
    <row r="305" spans="1:65" s="13" customFormat="1">
      <c r="B305" s="209"/>
      <c r="C305" s="210"/>
      <c r="D305" s="211" t="s">
        <v>179</v>
      </c>
      <c r="E305" s="212" t="s">
        <v>1</v>
      </c>
      <c r="F305" s="213" t="s">
        <v>181</v>
      </c>
      <c r="G305" s="210"/>
      <c r="H305" s="212" t="s">
        <v>1</v>
      </c>
      <c r="I305" s="214"/>
      <c r="J305" s="210"/>
      <c r="K305" s="210"/>
      <c r="L305" s="215"/>
      <c r="M305" s="216"/>
      <c r="N305" s="217"/>
      <c r="O305" s="217"/>
      <c r="P305" s="217"/>
      <c r="Q305" s="217"/>
      <c r="R305" s="217"/>
      <c r="S305" s="217"/>
      <c r="T305" s="218"/>
      <c r="AT305" s="219" t="s">
        <v>179</v>
      </c>
      <c r="AU305" s="219" t="s">
        <v>168</v>
      </c>
      <c r="AV305" s="13" t="s">
        <v>82</v>
      </c>
      <c r="AW305" s="13" t="s">
        <v>31</v>
      </c>
      <c r="AX305" s="13" t="s">
        <v>75</v>
      </c>
      <c r="AY305" s="219" t="s">
        <v>167</v>
      </c>
    </row>
    <row r="306" spans="1:65" s="14" customFormat="1">
      <c r="B306" s="220"/>
      <c r="C306" s="221"/>
      <c r="D306" s="211" t="s">
        <v>179</v>
      </c>
      <c r="E306" s="222" t="s">
        <v>1</v>
      </c>
      <c r="F306" s="223" t="s">
        <v>370</v>
      </c>
      <c r="G306" s="221"/>
      <c r="H306" s="224">
        <v>2.835</v>
      </c>
      <c r="I306" s="225"/>
      <c r="J306" s="221"/>
      <c r="K306" s="221"/>
      <c r="L306" s="226"/>
      <c r="M306" s="227"/>
      <c r="N306" s="228"/>
      <c r="O306" s="228"/>
      <c r="P306" s="228"/>
      <c r="Q306" s="228"/>
      <c r="R306" s="228"/>
      <c r="S306" s="228"/>
      <c r="T306" s="229"/>
      <c r="AT306" s="230" t="s">
        <v>179</v>
      </c>
      <c r="AU306" s="230" t="s">
        <v>168</v>
      </c>
      <c r="AV306" s="14" t="s">
        <v>84</v>
      </c>
      <c r="AW306" s="14" t="s">
        <v>31</v>
      </c>
      <c r="AX306" s="14" t="s">
        <v>75</v>
      </c>
      <c r="AY306" s="230" t="s">
        <v>167</v>
      </c>
    </row>
    <row r="307" spans="1:65" s="14" customFormat="1">
      <c r="B307" s="220"/>
      <c r="C307" s="221"/>
      <c r="D307" s="211" t="s">
        <v>179</v>
      </c>
      <c r="E307" s="222" t="s">
        <v>1</v>
      </c>
      <c r="F307" s="223" t="s">
        <v>371</v>
      </c>
      <c r="G307" s="221"/>
      <c r="H307" s="224">
        <v>2.8650000000000002</v>
      </c>
      <c r="I307" s="225"/>
      <c r="J307" s="221"/>
      <c r="K307" s="221"/>
      <c r="L307" s="226"/>
      <c r="M307" s="227"/>
      <c r="N307" s="228"/>
      <c r="O307" s="228"/>
      <c r="P307" s="228"/>
      <c r="Q307" s="228"/>
      <c r="R307" s="228"/>
      <c r="S307" s="228"/>
      <c r="T307" s="229"/>
      <c r="AT307" s="230" t="s">
        <v>179</v>
      </c>
      <c r="AU307" s="230" t="s">
        <v>168</v>
      </c>
      <c r="AV307" s="14" t="s">
        <v>84</v>
      </c>
      <c r="AW307" s="14" t="s">
        <v>31</v>
      </c>
      <c r="AX307" s="14" t="s">
        <v>75</v>
      </c>
      <c r="AY307" s="230" t="s">
        <v>167</v>
      </c>
    </row>
    <row r="308" spans="1:65" s="2" customFormat="1" ht="24.3" customHeight="1">
      <c r="A308" s="34"/>
      <c r="B308" s="35"/>
      <c r="C308" s="191" t="s">
        <v>372</v>
      </c>
      <c r="D308" s="191" t="s">
        <v>170</v>
      </c>
      <c r="E308" s="192" t="s">
        <v>373</v>
      </c>
      <c r="F308" s="193" t="s">
        <v>374</v>
      </c>
      <c r="G308" s="194" t="s">
        <v>186</v>
      </c>
      <c r="H308" s="195">
        <v>5.7</v>
      </c>
      <c r="I308" s="196"/>
      <c r="J308" s="197">
        <f>ROUND(I308*H308,2)</f>
        <v>0</v>
      </c>
      <c r="K308" s="193" t="s">
        <v>174</v>
      </c>
      <c r="L308" s="39"/>
      <c r="M308" s="198" t="s">
        <v>1</v>
      </c>
      <c r="N308" s="199" t="s">
        <v>40</v>
      </c>
      <c r="O308" s="71"/>
      <c r="P308" s="200">
        <f>O308*H308</f>
        <v>0</v>
      </c>
      <c r="Q308" s="200">
        <v>1.0000000000000001E-5</v>
      </c>
      <c r="R308" s="200">
        <f>Q308*H308</f>
        <v>5.7000000000000003E-5</v>
      </c>
      <c r="S308" s="200">
        <v>0</v>
      </c>
      <c r="T308" s="201">
        <f>S308*H308</f>
        <v>0</v>
      </c>
      <c r="U308" s="34"/>
      <c r="V308" s="34"/>
      <c r="W308" s="34"/>
      <c r="X308" s="34"/>
      <c r="Y308" s="34"/>
      <c r="Z308" s="34"/>
      <c r="AA308" s="34"/>
      <c r="AB308" s="34"/>
      <c r="AC308" s="34"/>
      <c r="AD308" s="34"/>
      <c r="AE308" s="34"/>
      <c r="AR308" s="202" t="s">
        <v>175</v>
      </c>
      <c r="AT308" s="202" t="s">
        <v>170</v>
      </c>
      <c r="AU308" s="202" t="s">
        <v>168</v>
      </c>
      <c r="AY308" s="17" t="s">
        <v>167</v>
      </c>
      <c r="BE308" s="203">
        <f>IF(N308="základní",J308,0)</f>
        <v>0</v>
      </c>
      <c r="BF308" s="203">
        <f>IF(N308="snížená",J308,0)</f>
        <v>0</v>
      </c>
      <c r="BG308" s="203">
        <f>IF(N308="zákl. přenesená",J308,0)</f>
        <v>0</v>
      </c>
      <c r="BH308" s="203">
        <f>IF(N308="sníž. přenesená",J308,0)</f>
        <v>0</v>
      </c>
      <c r="BI308" s="203">
        <f>IF(N308="nulová",J308,0)</f>
        <v>0</v>
      </c>
      <c r="BJ308" s="17" t="s">
        <v>82</v>
      </c>
      <c r="BK308" s="203">
        <f>ROUND(I308*H308,2)</f>
        <v>0</v>
      </c>
      <c r="BL308" s="17" t="s">
        <v>175</v>
      </c>
      <c r="BM308" s="202" t="s">
        <v>375</v>
      </c>
    </row>
    <row r="309" spans="1:65" s="2" customFormat="1">
      <c r="A309" s="34"/>
      <c r="B309" s="35"/>
      <c r="C309" s="36"/>
      <c r="D309" s="204" t="s">
        <v>177</v>
      </c>
      <c r="E309" s="36"/>
      <c r="F309" s="205" t="s">
        <v>376</v>
      </c>
      <c r="G309" s="36"/>
      <c r="H309" s="36"/>
      <c r="I309" s="206"/>
      <c r="J309" s="36"/>
      <c r="K309" s="36"/>
      <c r="L309" s="39"/>
      <c r="M309" s="207"/>
      <c r="N309" s="208"/>
      <c r="O309" s="71"/>
      <c r="P309" s="71"/>
      <c r="Q309" s="71"/>
      <c r="R309" s="71"/>
      <c r="S309" s="71"/>
      <c r="T309" s="72"/>
      <c r="U309" s="34"/>
      <c r="V309" s="34"/>
      <c r="W309" s="34"/>
      <c r="X309" s="34"/>
      <c r="Y309" s="34"/>
      <c r="Z309" s="34"/>
      <c r="AA309" s="34"/>
      <c r="AB309" s="34"/>
      <c r="AC309" s="34"/>
      <c r="AD309" s="34"/>
      <c r="AE309" s="34"/>
      <c r="AT309" s="17" t="s">
        <v>177</v>
      </c>
      <c r="AU309" s="17" t="s">
        <v>168</v>
      </c>
    </row>
    <row r="310" spans="1:65" s="12" customFormat="1" ht="22.85" customHeight="1">
      <c r="B310" s="175"/>
      <c r="C310" s="176"/>
      <c r="D310" s="177" t="s">
        <v>74</v>
      </c>
      <c r="E310" s="189" t="s">
        <v>231</v>
      </c>
      <c r="F310" s="189" t="s">
        <v>377</v>
      </c>
      <c r="G310" s="176"/>
      <c r="H310" s="176"/>
      <c r="I310" s="179"/>
      <c r="J310" s="190">
        <f>BK310</f>
        <v>0</v>
      </c>
      <c r="K310" s="176"/>
      <c r="L310" s="181"/>
      <c r="M310" s="182"/>
      <c r="N310" s="183"/>
      <c r="O310" s="183"/>
      <c r="P310" s="184">
        <f>P311+P323+P334+P503</f>
        <v>0</v>
      </c>
      <c r="Q310" s="183"/>
      <c r="R310" s="184">
        <f>R311+R323+R334+R503</f>
        <v>0.14818500000000001</v>
      </c>
      <c r="S310" s="183"/>
      <c r="T310" s="185">
        <f>T311+T323+T334+T503</f>
        <v>10.273622499999997</v>
      </c>
      <c r="AR310" s="186" t="s">
        <v>82</v>
      </c>
      <c r="AT310" s="187" t="s">
        <v>74</v>
      </c>
      <c r="AU310" s="187" t="s">
        <v>82</v>
      </c>
      <c r="AY310" s="186" t="s">
        <v>167</v>
      </c>
      <c r="BK310" s="188">
        <f>BK311+BK323+BK334+BK503</f>
        <v>0</v>
      </c>
    </row>
    <row r="311" spans="1:65" s="12" customFormat="1" ht="20.85" customHeight="1">
      <c r="B311" s="175"/>
      <c r="C311" s="176"/>
      <c r="D311" s="177" t="s">
        <v>74</v>
      </c>
      <c r="E311" s="189" t="s">
        <v>378</v>
      </c>
      <c r="F311" s="189" t="s">
        <v>379</v>
      </c>
      <c r="G311" s="176"/>
      <c r="H311" s="176"/>
      <c r="I311" s="179"/>
      <c r="J311" s="190">
        <f>BK311</f>
        <v>0</v>
      </c>
      <c r="K311" s="176"/>
      <c r="L311" s="181"/>
      <c r="M311" s="182"/>
      <c r="N311" s="183"/>
      <c r="O311" s="183"/>
      <c r="P311" s="184">
        <f>SUM(P312:P322)</f>
        <v>0</v>
      </c>
      <c r="Q311" s="183"/>
      <c r="R311" s="184">
        <f>SUM(R312:R322)</f>
        <v>1.261E-2</v>
      </c>
      <c r="S311" s="183"/>
      <c r="T311" s="185">
        <f>SUM(T312:T322)</f>
        <v>0</v>
      </c>
      <c r="AR311" s="186" t="s">
        <v>82</v>
      </c>
      <c r="AT311" s="187" t="s">
        <v>74</v>
      </c>
      <c r="AU311" s="187" t="s">
        <v>84</v>
      </c>
      <c r="AY311" s="186" t="s">
        <v>167</v>
      </c>
      <c r="BK311" s="188">
        <f>SUM(BK312:BK322)</f>
        <v>0</v>
      </c>
    </row>
    <row r="312" spans="1:65" s="2" customFormat="1" ht="33.049999999999997" customHeight="1">
      <c r="A312" s="34"/>
      <c r="B312" s="35"/>
      <c r="C312" s="191" t="s">
        <v>380</v>
      </c>
      <c r="D312" s="191" t="s">
        <v>170</v>
      </c>
      <c r="E312" s="192" t="s">
        <v>381</v>
      </c>
      <c r="F312" s="193" t="s">
        <v>382</v>
      </c>
      <c r="G312" s="194" t="s">
        <v>173</v>
      </c>
      <c r="H312" s="195">
        <v>97</v>
      </c>
      <c r="I312" s="196"/>
      <c r="J312" s="197">
        <f>ROUND(I312*H312,2)</f>
        <v>0</v>
      </c>
      <c r="K312" s="193" t="s">
        <v>174</v>
      </c>
      <c r="L312" s="39"/>
      <c r="M312" s="198" t="s">
        <v>1</v>
      </c>
      <c r="N312" s="199" t="s">
        <v>40</v>
      </c>
      <c r="O312" s="71"/>
      <c r="P312" s="200">
        <f>O312*H312</f>
        <v>0</v>
      </c>
      <c r="Q312" s="200">
        <v>1.2999999999999999E-4</v>
      </c>
      <c r="R312" s="200">
        <f>Q312*H312</f>
        <v>1.261E-2</v>
      </c>
      <c r="S312" s="200">
        <v>0</v>
      </c>
      <c r="T312" s="201">
        <f>S312*H312</f>
        <v>0</v>
      </c>
      <c r="U312" s="34"/>
      <c r="V312" s="34"/>
      <c r="W312" s="34"/>
      <c r="X312" s="34"/>
      <c r="Y312" s="34"/>
      <c r="Z312" s="34"/>
      <c r="AA312" s="34"/>
      <c r="AB312" s="34"/>
      <c r="AC312" s="34"/>
      <c r="AD312" s="34"/>
      <c r="AE312" s="34"/>
      <c r="AR312" s="202" t="s">
        <v>175</v>
      </c>
      <c r="AT312" s="202" t="s">
        <v>170</v>
      </c>
      <c r="AU312" s="202" t="s">
        <v>168</v>
      </c>
      <c r="AY312" s="17" t="s">
        <v>167</v>
      </c>
      <c r="BE312" s="203">
        <f>IF(N312="základní",J312,0)</f>
        <v>0</v>
      </c>
      <c r="BF312" s="203">
        <f>IF(N312="snížená",J312,0)</f>
        <v>0</v>
      </c>
      <c r="BG312" s="203">
        <f>IF(N312="zákl. přenesená",J312,0)</f>
        <v>0</v>
      </c>
      <c r="BH312" s="203">
        <f>IF(N312="sníž. přenesená",J312,0)</f>
        <v>0</v>
      </c>
      <c r="BI312" s="203">
        <f>IF(N312="nulová",J312,0)</f>
        <v>0</v>
      </c>
      <c r="BJ312" s="17" t="s">
        <v>82</v>
      </c>
      <c r="BK312" s="203">
        <f>ROUND(I312*H312,2)</f>
        <v>0</v>
      </c>
      <c r="BL312" s="17" t="s">
        <v>175</v>
      </c>
      <c r="BM312" s="202" t="s">
        <v>383</v>
      </c>
    </row>
    <row r="313" spans="1:65" s="2" customFormat="1">
      <c r="A313" s="34"/>
      <c r="B313" s="35"/>
      <c r="C313" s="36"/>
      <c r="D313" s="204" t="s">
        <v>177</v>
      </c>
      <c r="E313" s="36"/>
      <c r="F313" s="205" t="s">
        <v>384</v>
      </c>
      <c r="G313" s="36"/>
      <c r="H313" s="36"/>
      <c r="I313" s="206"/>
      <c r="J313" s="36"/>
      <c r="K313" s="36"/>
      <c r="L313" s="39"/>
      <c r="M313" s="207"/>
      <c r="N313" s="208"/>
      <c r="O313" s="71"/>
      <c r="P313" s="71"/>
      <c r="Q313" s="71"/>
      <c r="R313" s="71"/>
      <c r="S313" s="71"/>
      <c r="T313" s="72"/>
      <c r="U313" s="34"/>
      <c r="V313" s="34"/>
      <c r="W313" s="34"/>
      <c r="X313" s="34"/>
      <c r="Y313" s="34"/>
      <c r="Z313" s="34"/>
      <c r="AA313" s="34"/>
      <c r="AB313" s="34"/>
      <c r="AC313" s="34"/>
      <c r="AD313" s="34"/>
      <c r="AE313" s="34"/>
      <c r="AT313" s="17" t="s">
        <v>177</v>
      </c>
      <c r="AU313" s="17" t="s">
        <v>168</v>
      </c>
    </row>
    <row r="314" spans="1:65" s="13" customFormat="1" ht="21.3">
      <c r="B314" s="209"/>
      <c r="C314" s="210"/>
      <c r="D314" s="211" t="s">
        <v>179</v>
      </c>
      <c r="E314" s="212" t="s">
        <v>1</v>
      </c>
      <c r="F314" s="213" t="s">
        <v>180</v>
      </c>
      <c r="G314" s="210"/>
      <c r="H314" s="212" t="s">
        <v>1</v>
      </c>
      <c r="I314" s="214"/>
      <c r="J314" s="210"/>
      <c r="K314" s="210"/>
      <c r="L314" s="215"/>
      <c r="M314" s="216"/>
      <c r="N314" s="217"/>
      <c r="O314" s="217"/>
      <c r="P314" s="217"/>
      <c r="Q314" s="217"/>
      <c r="R314" s="217"/>
      <c r="S314" s="217"/>
      <c r="T314" s="218"/>
      <c r="AT314" s="219" t="s">
        <v>179</v>
      </c>
      <c r="AU314" s="219" t="s">
        <v>168</v>
      </c>
      <c r="AV314" s="13" t="s">
        <v>82</v>
      </c>
      <c r="AW314" s="13" t="s">
        <v>31</v>
      </c>
      <c r="AX314" s="13" t="s">
        <v>75</v>
      </c>
      <c r="AY314" s="219" t="s">
        <v>167</v>
      </c>
    </row>
    <row r="315" spans="1:65" s="13" customFormat="1">
      <c r="B315" s="209"/>
      <c r="C315" s="210"/>
      <c r="D315" s="211" t="s">
        <v>179</v>
      </c>
      <c r="E315" s="212" t="s">
        <v>1</v>
      </c>
      <c r="F315" s="213" t="s">
        <v>181</v>
      </c>
      <c r="G315" s="210"/>
      <c r="H315" s="212" t="s">
        <v>1</v>
      </c>
      <c r="I315" s="214"/>
      <c r="J315" s="210"/>
      <c r="K315" s="210"/>
      <c r="L315" s="215"/>
      <c r="M315" s="216"/>
      <c r="N315" s="217"/>
      <c r="O315" s="217"/>
      <c r="P315" s="217"/>
      <c r="Q315" s="217"/>
      <c r="R315" s="217"/>
      <c r="S315" s="217"/>
      <c r="T315" s="218"/>
      <c r="AT315" s="219" t="s">
        <v>179</v>
      </c>
      <c r="AU315" s="219" t="s">
        <v>168</v>
      </c>
      <c r="AV315" s="13" t="s">
        <v>82</v>
      </c>
      <c r="AW315" s="13" t="s">
        <v>31</v>
      </c>
      <c r="AX315" s="13" t="s">
        <v>75</v>
      </c>
      <c r="AY315" s="219" t="s">
        <v>167</v>
      </c>
    </row>
    <row r="316" spans="1:65" s="13" customFormat="1">
      <c r="B316" s="209"/>
      <c r="C316" s="210"/>
      <c r="D316" s="211" t="s">
        <v>179</v>
      </c>
      <c r="E316" s="212" t="s">
        <v>1</v>
      </c>
      <c r="F316" s="213" t="s">
        <v>385</v>
      </c>
      <c r="G316" s="210"/>
      <c r="H316" s="212" t="s">
        <v>1</v>
      </c>
      <c r="I316" s="214"/>
      <c r="J316" s="210"/>
      <c r="K316" s="210"/>
      <c r="L316" s="215"/>
      <c r="M316" s="216"/>
      <c r="N316" s="217"/>
      <c r="O316" s="217"/>
      <c r="P316" s="217"/>
      <c r="Q316" s="217"/>
      <c r="R316" s="217"/>
      <c r="S316" s="217"/>
      <c r="T316" s="218"/>
      <c r="AT316" s="219" t="s">
        <v>179</v>
      </c>
      <c r="AU316" s="219" t="s">
        <v>168</v>
      </c>
      <c r="AV316" s="13" t="s">
        <v>82</v>
      </c>
      <c r="AW316" s="13" t="s">
        <v>31</v>
      </c>
      <c r="AX316" s="13" t="s">
        <v>75</v>
      </c>
      <c r="AY316" s="219" t="s">
        <v>167</v>
      </c>
    </row>
    <row r="317" spans="1:65" s="13" customFormat="1">
      <c r="B317" s="209"/>
      <c r="C317" s="210"/>
      <c r="D317" s="211" t="s">
        <v>179</v>
      </c>
      <c r="E317" s="212" t="s">
        <v>1</v>
      </c>
      <c r="F317" s="213" t="s">
        <v>386</v>
      </c>
      <c r="G317" s="210"/>
      <c r="H317" s="212" t="s">
        <v>1</v>
      </c>
      <c r="I317" s="214"/>
      <c r="J317" s="210"/>
      <c r="K317" s="210"/>
      <c r="L317" s="215"/>
      <c r="M317" s="216"/>
      <c r="N317" s="217"/>
      <c r="O317" s="217"/>
      <c r="P317" s="217"/>
      <c r="Q317" s="217"/>
      <c r="R317" s="217"/>
      <c r="S317" s="217"/>
      <c r="T317" s="218"/>
      <c r="AT317" s="219" t="s">
        <v>179</v>
      </c>
      <c r="AU317" s="219" t="s">
        <v>168</v>
      </c>
      <c r="AV317" s="13" t="s">
        <v>82</v>
      </c>
      <c r="AW317" s="13" t="s">
        <v>31</v>
      </c>
      <c r="AX317" s="13" t="s">
        <v>75</v>
      </c>
      <c r="AY317" s="219" t="s">
        <v>167</v>
      </c>
    </row>
    <row r="318" spans="1:65" s="13" customFormat="1">
      <c r="B318" s="209"/>
      <c r="C318" s="210"/>
      <c r="D318" s="211" t="s">
        <v>179</v>
      </c>
      <c r="E318" s="212" t="s">
        <v>1</v>
      </c>
      <c r="F318" s="213" t="s">
        <v>387</v>
      </c>
      <c r="G318" s="210"/>
      <c r="H318" s="212" t="s">
        <v>1</v>
      </c>
      <c r="I318" s="214"/>
      <c r="J318" s="210"/>
      <c r="K318" s="210"/>
      <c r="L318" s="215"/>
      <c r="M318" s="216"/>
      <c r="N318" s="217"/>
      <c r="O318" s="217"/>
      <c r="P318" s="217"/>
      <c r="Q318" s="217"/>
      <c r="R318" s="217"/>
      <c r="S318" s="217"/>
      <c r="T318" s="218"/>
      <c r="AT318" s="219" t="s">
        <v>179</v>
      </c>
      <c r="AU318" s="219" t="s">
        <v>168</v>
      </c>
      <c r="AV318" s="13" t="s">
        <v>82</v>
      </c>
      <c r="AW318" s="13" t="s">
        <v>31</v>
      </c>
      <c r="AX318" s="13" t="s">
        <v>75</v>
      </c>
      <c r="AY318" s="219" t="s">
        <v>167</v>
      </c>
    </row>
    <row r="319" spans="1:65" s="13" customFormat="1">
      <c r="B319" s="209"/>
      <c r="C319" s="210"/>
      <c r="D319" s="211" t="s">
        <v>179</v>
      </c>
      <c r="E319" s="212" t="s">
        <v>1</v>
      </c>
      <c r="F319" s="213" t="s">
        <v>388</v>
      </c>
      <c r="G319" s="210"/>
      <c r="H319" s="212" t="s">
        <v>1</v>
      </c>
      <c r="I319" s="214"/>
      <c r="J319" s="210"/>
      <c r="K319" s="210"/>
      <c r="L319" s="215"/>
      <c r="M319" s="216"/>
      <c r="N319" s="217"/>
      <c r="O319" s="217"/>
      <c r="P319" s="217"/>
      <c r="Q319" s="217"/>
      <c r="R319" s="217"/>
      <c r="S319" s="217"/>
      <c r="T319" s="218"/>
      <c r="AT319" s="219" t="s">
        <v>179</v>
      </c>
      <c r="AU319" s="219" t="s">
        <v>168</v>
      </c>
      <c r="AV319" s="13" t="s">
        <v>82</v>
      </c>
      <c r="AW319" s="13" t="s">
        <v>31</v>
      </c>
      <c r="AX319" s="13" t="s">
        <v>75</v>
      </c>
      <c r="AY319" s="219" t="s">
        <v>167</v>
      </c>
    </row>
    <row r="320" spans="1:65" s="13" customFormat="1">
      <c r="B320" s="209"/>
      <c r="C320" s="210"/>
      <c r="D320" s="211" t="s">
        <v>179</v>
      </c>
      <c r="E320" s="212" t="s">
        <v>1</v>
      </c>
      <c r="F320" s="213" t="s">
        <v>389</v>
      </c>
      <c r="G320" s="210"/>
      <c r="H320" s="212" t="s">
        <v>1</v>
      </c>
      <c r="I320" s="214"/>
      <c r="J320" s="210"/>
      <c r="K320" s="210"/>
      <c r="L320" s="215"/>
      <c r="M320" s="216"/>
      <c r="N320" s="217"/>
      <c r="O320" s="217"/>
      <c r="P320" s="217"/>
      <c r="Q320" s="217"/>
      <c r="R320" s="217"/>
      <c r="S320" s="217"/>
      <c r="T320" s="218"/>
      <c r="AT320" s="219" t="s">
        <v>179</v>
      </c>
      <c r="AU320" s="219" t="s">
        <v>168</v>
      </c>
      <c r="AV320" s="13" t="s">
        <v>82</v>
      </c>
      <c r="AW320" s="13" t="s">
        <v>31</v>
      </c>
      <c r="AX320" s="13" t="s">
        <v>75</v>
      </c>
      <c r="AY320" s="219" t="s">
        <v>167</v>
      </c>
    </row>
    <row r="321" spans="1:65" s="13" customFormat="1">
      <c r="B321" s="209"/>
      <c r="C321" s="210"/>
      <c r="D321" s="211" t="s">
        <v>179</v>
      </c>
      <c r="E321" s="212" t="s">
        <v>1</v>
      </c>
      <c r="F321" s="213" t="s">
        <v>181</v>
      </c>
      <c r="G321" s="210"/>
      <c r="H321" s="212" t="s">
        <v>1</v>
      </c>
      <c r="I321" s="214"/>
      <c r="J321" s="210"/>
      <c r="K321" s="210"/>
      <c r="L321" s="215"/>
      <c r="M321" s="216"/>
      <c r="N321" s="217"/>
      <c r="O321" s="217"/>
      <c r="P321" s="217"/>
      <c r="Q321" s="217"/>
      <c r="R321" s="217"/>
      <c r="S321" s="217"/>
      <c r="T321" s="218"/>
      <c r="AT321" s="219" t="s">
        <v>179</v>
      </c>
      <c r="AU321" s="219" t="s">
        <v>168</v>
      </c>
      <c r="AV321" s="13" t="s">
        <v>82</v>
      </c>
      <c r="AW321" s="13" t="s">
        <v>31</v>
      </c>
      <c r="AX321" s="13" t="s">
        <v>75</v>
      </c>
      <c r="AY321" s="219" t="s">
        <v>167</v>
      </c>
    </row>
    <row r="322" spans="1:65" s="14" customFormat="1">
      <c r="B322" s="220"/>
      <c r="C322" s="221"/>
      <c r="D322" s="211" t="s">
        <v>179</v>
      </c>
      <c r="E322" s="222" t="s">
        <v>1</v>
      </c>
      <c r="F322" s="223" t="s">
        <v>390</v>
      </c>
      <c r="G322" s="221"/>
      <c r="H322" s="224">
        <v>97</v>
      </c>
      <c r="I322" s="225"/>
      <c r="J322" s="221"/>
      <c r="K322" s="221"/>
      <c r="L322" s="226"/>
      <c r="M322" s="227"/>
      <c r="N322" s="228"/>
      <c r="O322" s="228"/>
      <c r="P322" s="228"/>
      <c r="Q322" s="228"/>
      <c r="R322" s="228"/>
      <c r="S322" s="228"/>
      <c r="T322" s="229"/>
      <c r="AT322" s="230" t="s">
        <v>179</v>
      </c>
      <c r="AU322" s="230" t="s">
        <v>168</v>
      </c>
      <c r="AV322" s="14" t="s">
        <v>84</v>
      </c>
      <c r="AW322" s="14" t="s">
        <v>31</v>
      </c>
      <c r="AX322" s="14" t="s">
        <v>75</v>
      </c>
      <c r="AY322" s="230" t="s">
        <v>167</v>
      </c>
    </row>
    <row r="323" spans="1:65" s="12" customFormat="1" ht="20.85" customHeight="1">
      <c r="B323" s="175"/>
      <c r="C323" s="176"/>
      <c r="D323" s="177" t="s">
        <v>74</v>
      </c>
      <c r="E323" s="189" t="s">
        <v>391</v>
      </c>
      <c r="F323" s="189" t="s">
        <v>392</v>
      </c>
      <c r="G323" s="176"/>
      <c r="H323" s="176"/>
      <c r="I323" s="179"/>
      <c r="J323" s="190">
        <f>BK323</f>
        <v>0</v>
      </c>
      <c r="K323" s="176"/>
      <c r="L323" s="181"/>
      <c r="M323" s="182"/>
      <c r="N323" s="183"/>
      <c r="O323" s="183"/>
      <c r="P323" s="184">
        <f>SUM(P324:P333)</f>
        <v>0</v>
      </c>
      <c r="Q323" s="183"/>
      <c r="R323" s="184">
        <f>SUM(R324:R333)</f>
        <v>6.0000000000000001E-3</v>
      </c>
      <c r="S323" s="183"/>
      <c r="T323" s="185">
        <f>SUM(T324:T333)</f>
        <v>0</v>
      </c>
      <c r="AR323" s="186" t="s">
        <v>82</v>
      </c>
      <c r="AT323" s="187" t="s">
        <v>74</v>
      </c>
      <c r="AU323" s="187" t="s">
        <v>84</v>
      </c>
      <c r="AY323" s="186" t="s">
        <v>167</v>
      </c>
      <c r="BK323" s="188">
        <f>SUM(BK324:BK333)</f>
        <v>0</v>
      </c>
    </row>
    <row r="324" spans="1:65" s="2" customFormat="1" ht="24.3" customHeight="1">
      <c r="A324" s="34"/>
      <c r="B324" s="35"/>
      <c r="C324" s="191" t="s">
        <v>393</v>
      </c>
      <c r="D324" s="191" t="s">
        <v>170</v>
      </c>
      <c r="E324" s="192" t="s">
        <v>394</v>
      </c>
      <c r="F324" s="193" t="s">
        <v>395</v>
      </c>
      <c r="G324" s="194" t="s">
        <v>173</v>
      </c>
      <c r="H324" s="195">
        <v>150</v>
      </c>
      <c r="I324" s="196"/>
      <c r="J324" s="197">
        <f>ROUND(I324*H324,2)</f>
        <v>0</v>
      </c>
      <c r="K324" s="193" t="s">
        <v>174</v>
      </c>
      <c r="L324" s="39"/>
      <c r="M324" s="198" t="s">
        <v>1</v>
      </c>
      <c r="N324" s="199" t="s">
        <v>40</v>
      </c>
      <c r="O324" s="71"/>
      <c r="P324" s="200">
        <f>O324*H324</f>
        <v>0</v>
      </c>
      <c r="Q324" s="200">
        <v>4.0000000000000003E-5</v>
      </c>
      <c r="R324" s="200">
        <f>Q324*H324</f>
        <v>6.0000000000000001E-3</v>
      </c>
      <c r="S324" s="200">
        <v>0</v>
      </c>
      <c r="T324" s="201">
        <f>S324*H324</f>
        <v>0</v>
      </c>
      <c r="U324" s="34"/>
      <c r="V324" s="34"/>
      <c r="W324" s="34"/>
      <c r="X324" s="34"/>
      <c r="Y324" s="34"/>
      <c r="Z324" s="34"/>
      <c r="AA324" s="34"/>
      <c r="AB324" s="34"/>
      <c r="AC324" s="34"/>
      <c r="AD324" s="34"/>
      <c r="AE324" s="34"/>
      <c r="AR324" s="202" t="s">
        <v>175</v>
      </c>
      <c r="AT324" s="202" t="s">
        <v>170</v>
      </c>
      <c r="AU324" s="202" t="s">
        <v>168</v>
      </c>
      <c r="AY324" s="17" t="s">
        <v>167</v>
      </c>
      <c r="BE324" s="203">
        <f>IF(N324="základní",J324,0)</f>
        <v>0</v>
      </c>
      <c r="BF324" s="203">
        <f>IF(N324="snížená",J324,0)</f>
        <v>0</v>
      </c>
      <c r="BG324" s="203">
        <f>IF(N324="zákl. přenesená",J324,0)</f>
        <v>0</v>
      </c>
      <c r="BH324" s="203">
        <f>IF(N324="sníž. přenesená",J324,0)</f>
        <v>0</v>
      </c>
      <c r="BI324" s="203">
        <f>IF(N324="nulová",J324,0)</f>
        <v>0</v>
      </c>
      <c r="BJ324" s="17" t="s">
        <v>82</v>
      </c>
      <c r="BK324" s="203">
        <f>ROUND(I324*H324,2)</f>
        <v>0</v>
      </c>
      <c r="BL324" s="17" t="s">
        <v>175</v>
      </c>
      <c r="BM324" s="202" t="s">
        <v>396</v>
      </c>
    </row>
    <row r="325" spans="1:65" s="2" customFormat="1">
      <c r="A325" s="34"/>
      <c r="B325" s="35"/>
      <c r="C325" s="36"/>
      <c r="D325" s="204" t="s">
        <v>177</v>
      </c>
      <c r="E325" s="36"/>
      <c r="F325" s="205" t="s">
        <v>397</v>
      </c>
      <c r="G325" s="36"/>
      <c r="H325" s="36"/>
      <c r="I325" s="206"/>
      <c r="J325" s="36"/>
      <c r="K325" s="36"/>
      <c r="L325" s="39"/>
      <c r="M325" s="207"/>
      <c r="N325" s="208"/>
      <c r="O325" s="71"/>
      <c r="P325" s="71"/>
      <c r="Q325" s="71"/>
      <c r="R325" s="71"/>
      <c r="S325" s="71"/>
      <c r="T325" s="72"/>
      <c r="U325" s="34"/>
      <c r="V325" s="34"/>
      <c r="W325" s="34"/>
      <c r="X325" s="34"/>
      <c r="Y325" s="34"/>
      <c r="Z325" s="34"/>
      <c r="AA325" s="34"/>
      <c r="AB325" s="34"/>
      <c r="AC325" s="34"/>
      <c r="AD325" s="34"/>
      <c r="AE325" s="34"/>
      <c r="AT325" s="17" t="s">
        <v>177</v>
      </c>
      <c r="AU325" s="17" t="s">
        <v>168</v>
      </c>
    </row>
    <row r="326" spans="1:65" s="13" customFormat="1" ht="21.3">
      <c r="B326" s="209"/>
      <c r="C326" s="210"/>
      <c r="D326" s="211" t="s">
        <v>179</v>
      </c>
      <c r="E326" s="212" t="s">
        <v>1</v>
      </c>
      <c r="F326" s="213" t="s">
        <v>180</v>
      </c>
      <c r="G326" s="210"/>
      <c r="H326" s="212" t="s">
        <v>1</v>
      </c>
      <c r="I326" s="214"/>
      <c r="J326" s="210"/>
      <c r="K326" s="210"/>
      <c r="L326" s="215"/>
      <c r="M326" s="216"/>
      <c r="N326" s="217"/>
      <c r="O326" s="217"/>
      <c r="P326" s="217"/>
      <c r="Q326" s="217"/>
      <c r="R326" s="217"/>
      <c r="S326" s="217"/>
      <c r="T326" s="218"/>
      <c r="AT326" s="219" t="s">
        <v>179</v>
      </c>
      <c r="AU326" s="219" t="s">
        <v>168</v>
      </c>
      <c r="AV326" s="13" t="s">
        <v>82</v>
      </c>
      <c r="AW326" s="13" t="s">
        <v>31</v>
      </c>
      <c r="AX326" s="13" t="s">
        <v>75</v>
      </c>
      <c r="AY326" s="219" t="s">
        <v>167</v>
      </c>
    </row>
    <row r="327" spans="1:65" s="13" customFormat="1">
      <c r="B327" s="209"/>
      <c r="C327" s="210"/>
      <c r="D327" s="211" t="s">
        <v>179</v>
      </c>
      <c r="E327" s="212" t="s">
        <v>1</v>
      </c>
      <c r="F327" s="213" t="s">
        <v>181</v>
      </c>
      <c r="G327" s="210"/>
      <c r="H327" s="212" t="s">
        <v>1</v>
      </c>
      <c r="I327" s="214"/>
      <c r="J327" s="210"/>
      <c r="K327" s="210"/>
      <c r="L327" s="215"/>
      <c r="M327" s="216"/>
      <c r="N327" s="217"/>
      <c r="O327" s="217"/>
      <c r="P327" s="217"/>
      <c r="Q327" s="217"/>
      <c r="R327" s="217"/>
      <c r="S327" s="217"/>
      <c r="T327" s="218"/>
      <c r="AT327" s="219" t="s">
        <v>179</v>
      </c>
      <c r="AU327" s="219" t="s">
        <v>168</v>
      </c>
      <c r="AV327" s="13" t="s">
        <v>82</v>
      </c>
      <c r="AW327" s="13" t="s">
        <v>31</v>
      </c>
      <c r="AX327" s="13" t="s">
        <v>75</v>
      </c>
      <c r="AY327" s="219" t="s">
        <v>167</v>
      </c>
    </row>
    <row r="328" spans="1:65" s="13" customFormat="1">
      <c r="B328" s="209"/>
      <c r="C328" s="210"/>
      <c r="D328" s="211" t="s">
        <v>179</v>
      </c>
      <c r="E328" s="212" t="s">
        <v>1</v>
      </c>
      <c r="F328" s="213" t="s">
        <v>398</v>
      </c>
      <c r="G328" s="210"/>
      <c r="H328" s="212" t="s">
        <v>1</v>
      </c>
      <c r="I328" s="214"/>
      <c r="J328" s="210"/>
      <c r="K328" s="210"/>
      <c r="L328" s="215"/>
      <c r="M328" s="216"/>
      <c r="N328" s="217"/>
      <c r="O328" s="217"/>
      <c r="P328" s="217"/>
      <c r="Q328" s="217"/>
      <c r="R328" s="217"/>
      <c r="S328" s="217"/>
      <c r="T328" s="218"/>
      <c r="AT328" s="219" t="s">
        <v>179</v>
      </c>
      <c r="AU328" s="219" t="s">
        <v>168</v>
      </c>
      <c r="AV328" s="13" t="s">
        <v>82</v>
      </c>
      <c r="AW328" s="13" t="s">
        <v>31</v>
      </c>
      <c r="AX328" s="13" t="s">
        <v>75</v>
      </c>
      <c r="AY328" s="219" t="s">
        <v>167</v>
      </c>
    </row>
    <row r="329" spans="1:65" s="14" customFormat="1">
      <c r="B329" s="220"/>
      <c r="C329" s="221"/>
      <c r="D329" s="211" t="s">
        <v>179</v>
      </c>
      <c r="E329" s="222" t="s">
        <v>1</v>
      </c>
      <c r="F329" s="223" t="s">
        <v>399</v>
      </c>
      <c r="G329" s="221"/>
      <c r="H329" s="224">
        <v>150</v>
      </c>
      <c r="I329" s="225"/>
      <c r="J329" s="221"/>
      <c r="K329" s="221"/>
      <c r="L329" s="226"/>
      <c r="M329" s="227"/>
      <c r="N329" s="228"/>
      <c r="O329" s="228"/>
      <c r="P329" s="228"/>
      <c r="Q329" s="228"/>
      <c r="R329" s="228"/>
      <c r="S329" s="228"/>
      <c r="T329" s="229"/>
      <c r="AT329" s="230" t="s">
        <v>179</v>
      </c>
      <c r="AU329" s="230" t="s">
        <v>168</v>
      </c>
      <c r="AV329" s="14" t="s">
        <v>84</v>
      </c>
      <c r="AW329" s="14" t="s">
        <v>31</v>
      </c>
      <c r="AX329" s="14" t="s">
        <v>75</v>
      </c>
      <c r="AY329" s="230" t="s">
        <v>167</v>
      </c>
    </row>
    <row r="330" spans="1:65" s="2" customFormat="1" ht="49.15" customHeight="1">
      <c r="A330" s="34"/>
      <c r="B330" s="35"/>
      <c r="C330" s="191" t="s">
        <v>400</v>
      </c>
      <c r="D330" s="191" t="s">
        <v>170</v>
      </c>
      <c r="E330" s="192" t="s">
        <v>401</v>
      </c>
      <c r="F330" s="193" t="s">
        <v>402</v>
      </c>
      <c r="G330" s="194" t="s">
        <v>274</v>
      </c>
      <c r="H330" s="195">
        <v>1</v>
      </c>
      <c r="I330" s="196"/>
      <c r="J330" s="197">
        <f>ROUND(I330*H330,2)</f>
        <v>0</v>
      </c>
      <c r="K330" s="193" t="s">
        <v>1</v>
      </c>
      <c r="L330" s="39"/>
      <c r="M330" s="198" t="s">
        <v>1</v>
      </c>
      <c r="N330" s="199" t="s">
        <v>40</v>
      </c>
      <c r="O330" s="71"/>
      <c r="P330" s="200">
        <f>O330*H330</f>
        <v>0</v>
      </c>
      <c r="Q330" s="200">
        <v>0</v>
      </c>
      <c r="R330" s="200">
        <f>Q330*H330</f>
        <v>0</v>
      </c>
      <c r="S330" s="200">
        <v>0</v>
      </c>
      <c r="T330" s="201">
        <f>S330*H330</f>
        <v>0</v>
      </c>
      <c r="U330" s="34"/>
      <c r="V330" s="34"/>
      <c r="W330" s="34"/>
      <c r="X330" s="34"/>
      <c r="Y330" s="34"/>
      <c r="Z330" s="34"/>
      <c r="AA330" s="34"/>
      <c r="AB330" s="34"/>
      <c r="AC330" s="34"/>
      <c r="AD330" s="34"/>
      <c r="AE330" s="34"/>
      <c r="AR330" s="202" t="s">
        <v>278</v>
      </c>
      <c r="AT330" s="202" t="s">
        <v>170</v>
      </c>
      <c r="AU330" s="202" t="s">
        <v>168</v>
      </c>
      <c r="AY330" s="17" t="s">
        <v>167</v>
      </c>
      <c r="BE330" s="203">
        <f>IF(N330="základní",J330,0)</f>
        <v>0</v>
      </c>
      <c r="BF330" s="203">
        <f>IF(N330="snížená",J330,0)</f>
        <v>0</v>
      </c>
      <c r="BG330" s="203">
        <f>IF(N330="zákl. přenesená",J330,0)</f>
        <v>0</v>
      </c>
      <c r="BH330" s="203">
        <f>IF(N330="sníž. přenesená",J330,0)</f>
        <v>0</v>
      </c>
      <c r="BI330" s="203">
        <f>IF(N330="nulová",J330,0)</f>
        <v>0</v>
      </c>
      <c r="BJ330" s="17" t="s">
        <v>82</v>
      </c>
      <c r="BK330" s="203">
        <f>ROUND(I330*H330,2)</f>
        <v>0</v>
      </c>
      <c r="BL330" s="17" t="s">
        <v>278</v>
      </c>
      <c r="BM330" s="202" t="s">
        <v>403</v>
      </c>
    </row>
    <row r="331" spans="1:65" s="13" customFormat="1" ht="21.3">
      <c r="B331" s="209"/>
      <c r="C331" s="210"/>
      <c r="D331" s="211" t="s">
        <v>179</v>
      </c>
      <c r="E331" s="212" t="s">
        <v>1</v>
      </c>
      <c r="F331" s="213" t="s">
        <v>180</v>
      </c>
      <c r="G331" s="210"/>
      <c r="H331" s="212" t="s">
        <v>1</v>
      </c>
      <c r="I331" s="214"/>
      <c r="J331" s="210"/>
      <c r="K331" s="210"/>
      <c r="L331" s="215"/>
      <c r="M331" s="216"/>
      <c r="N331" s="217"/>
      <c r="O331" s="217"/>
      <c r="P331" s="217"/>
      <c r="Q331" s="217"/>
      <c r="R331" s="217"/>
      <c r="S331" s="217"/>
      <c r="T331" s="218"/>
      <c r="AT331" s="219" t="s">
        <v>179</v>
      </c>
      <c r="AU331" s="219" t="s">
        <v>168</v>
      </c>
      <c r="AV331" s="13" t="s">
        <v>82</v>
      </c>
      <c r="AW331" s="13" t="s">
        <v>31</v>
      </c>
      <c r="AX331" s="13" t="s">
        <v>75</v>
      </c>
      <c r="AY331" s="219" t="s">
        <v>167</v>
      </c>
    </row>
    <row r="332" spans="1:65" s="13" customFormat="1">
      <c r="B332" s="209"/>
      <c r="C332" s="210"/>
      <c r="D332" s="211" t="s">
        <v>179</v>
      </c>
      <c r="E332" s="212" t="s">
        <v>1</v>
      </c>
      <c r="F332" s="213" t="s">
        <v>181</v>
      </c>
      <c r="G332" s="210"/>
      <c r="H332" s="212" t="s">
        <v>1</v>
      </c>
      <c r="I332" s="214"/>
      <c r="J332" s="210"/>
      <c r="K332" s="210"/>
      <c r="L332" s="215"/>
      <c r="M332" s="216"/>
      <c r="N332" s="217"/>
      <c r="O332" s="217"/>
      <c r="P332" s="217"/>
      <c r="Q332" s="217"/>
      <c r="R332" s="217"/>
      <c r="S332" s="217"/>
      <c r="T332" s="218"/>
      <c r="AT332" s="219" t="s">
        <v>179</v>
      </c>
      <c r="AU332" s="219" t="s">
        <v>168</v>
      </c>
      <c r="AV332" s="13" t="s">
        <v>82</v>
      </c>
      <c r="AW332" s="13" t="s">
        <v>31</v>
      </c>
      <c r="AX332" s="13" t="s">
        <v>75</v>
      </c>
      <c r="AY332" s="219" t="s">
        <v>167</v>
      </c>
    </row>
    <row r="333" spans="1:65" s="14" customFormat="1">
      <c r="B333" s="220"/>
      <c r="C333" s="221"/>
      <c r="D333" s="211" t="s">
        <v>179</v>
      </c>
      <c r="E333" s="222" t="s">
        <v>1</v>
      </c>
      <c r="F333" s="223" t="s">
        <v>82</v>
      </c>
      <c r="G333" s="221"/>
      <c r="H333" s="224">
        <v>1</v>
      </c>
      <c r="I333" s="225"/>
      <c r="J333" s="221"/>
      <c r="K333" s="221"/>
      <c r="L333" s="226"/>
      <c r="M333" s="227"/>
      <c r="N333" s="228"/>
      <c r="O333" s="228"/>
      <c r="P333" s="228"/>
      <c r="Q333" s="228"/>
      <c r="R333" s="228"/>
      <c r="S333" s="228"/>
      <c r="T333" s="229"/>
      <c r="AT333" s="230" t="s">
        <v>179</v>
      </c>
      <c r="AU333" s="230" t="s">
        <v>168</v>
      </c>
      <c r="AV333" s="14" t="s">
        <v>84</v>
      </c>
      <c r="AW333" s="14" t="s">
        <v>31</v>
      </c>
      <c r="AX333" s="14" t="s">
        <v>75</v>
      </c>
      <c r="AY333" s="230" t="s">
        <v>167</v>
      </c>
    </row>
    <row r="334" spans="1:65" s="12" customFormat="1" ht="20.85" customHeight="1">
      <c r="B334" s="175"/>
      <c r="C334" s="176"/>
      <c r="D334" s="177" t="s">
        <v>74</v>
      </c>
      <c r="E334" s="189" t="s">
        <v>404</v>
      </c>
      <c r="F334" s="189" t="s">
        <v>405</v>
      </c>
      <c r="G334" s="176"/>
      <c r="H334" s="176"/>
      <c r="I334" s="179"/>
      <c r="J334" s="190">
        <f>BK334</f>
        <v>0</v>
      </c>
      <c r="K334" s="176"/>
      <c r="L334" s="181"/>
      <c r="M334" s="182"/>
      <c r="N334" s="183"/>
      <c r="O334" s="183"/>
      <c r="P334" s="184">
        <f>SUM(P335:P502)</f>
        <v>0</v>
      </c>
      <c r="Q334" s="183"/>
      <c r="R334" s="184">
        <f>SUM(R335:R502)</f>
        <v>0.129575</v>
      </c>
      <c r="S334" s="183"/>
      <c r="T334" s="185">
        <f>SUM(T335:T502)</f>
        <v>10.273622499999997</v>
      </c>
      <c r="AR334" s="186" t="s">
        <v>82</v>
      </c>
      <c r="AT334" s="187" t="s">
        <v>74</v>
      </c>
      <c r="AU334" s="187" t="s">
        <v>84</v>
      </c>
      <c r="AY334" s="186" t="s">
        <v>167</v>
      </c>
      <c r="BK334" s="188">
        <f>SUM(BK335:BK502)</f>
        <v>0</v>
      </c>
    </row>
    <row r="335" spans="1:65" s="2" customFormat="1" ht="24.3" customHeight="1">
      <c r="A335" s="34"/>
      <c r="B335" s="35"/>
      <c r="C335" s="191" t="s">
        <v>406</v>
      </c>
      <c r="D335" s="191" t="s">
        <v>170</v>
      </c>
      <c r="E335" s="192" t="s">
        <v>407</v>
      </c>
      <c r="F335" s="193" t="s">
        <v>408</v>
      </c>
      <c r="G335" s="194" t="s">
        <v>173</v>
      </c>
      <c r="H335" s="195">
        <v>52</v>
      </c>
      <c r="I335" s="196"/>
      <c r="J335" s="197">
        <f>ROUND(I335*H335,2)</f>
        <v>0</v>
      </c>
      <c r="K335" s="193" t="s">
        <v>174</v>
      </c>
      <c r="L335" s="39"/>
      <c r="M335" s="198" t="s">
        <v>1</v>
      </c>
      <c r="N335" s="199" t="s">
        <v>40</v>
      </c>
      <c r="O335" s="71"/>
      <c r="P335" s="200">
        <f>O335*H335</f>
        <v>0</v>
      </c>
      <c r="Q335" s="200">
        <v>0</v>
      </c>
      <c r="R335" s="200">
        <f>Q335*H335</f>
        <v>0</v>
      </c>
      <c r="S335" s="200">
        <v>2.0999999999999999E-3</v>
      </c>
      <c r="T335" s="201">
        <f>S335*H335</f>
        <v>0.10919999999999999</v>
      </c>
      <c r="U335" s="34"/>
      <c r="V335" s="34"/>
      <c r="W335" s="34"/>
      <c r="X335" s="34"/>
      <c r="Y335" s="34"/>
      <c r="Z335" s="34"/>
      <c r="AA335" s="34"/>
      <c r="AB335" s="34"/>
      <c r="AC335" s="34"/>
      <c r="AD335" s="34"/>
      <c r="AE335" s="34"/>
      <c r="AR335" s="202" t="s">
        <v>175</v>
      </c>
      <c r="AT335" s="202" t="s">
        <v>170</v>
      </c>
      <c r="AU335" s="202" t="s">
        <v>168</v>
      </c>
      <c r="AY335" s="17" t="s">
        <v>167</v>
      </c>
      <c r="BE335" s="203">
        <f>IF(N335="základní",J335,0)</f>
        <v>0</v>
      </c>
      <c r="BF335" s="203">
        <f>IF(N335="snížená",J335,0)</f>
        <v>0</v>
      </c>
      <c r="BG335" s="203">
        <f>IF(N335="zákl. přenesená",J335,0)</f>
        <v>0</v>
      </c>
      <c r="BH335" s="203">
        <f>IF(N335="sníž. přenesená",J335,0)</f>
        <v>0</v>
      </c>
      <c r="BI335" s="203">
        <f>IF(N335="nulová",J335,0)</f>
        <v>0</v>
      </c>
      <c r="BJ335" s="17" t="s">
        <v>82</v>
      </c>
      <c r="BK335" s="203">
        <f>ROUND(I335*H335,2)</f>
        <v>0</v>
      </c>
      <c r="BL335" s="17" t="s">
        <v>175</v>
      </c>
      <c r="BM335" s="202" t="s">
        <v>409</v>
      </c>
    </row>
    <row r="336" spans="1:65" s="2" customFormat="1">
      <c r="A336" s="34"/>
      <c r="B336" s="35"/>
      <c r="C336" s="36"/>
      <c r="D336" s="204" t="s">
        <v>177</v>
      </c>
      <c r="E336" s="36"/>
      <c r="F336" s="205" t="s">
        <v>410</v>
      </c>
      <c r="G336" s="36"/>
      <c r="H336" s="36"/>
      <c r="I336" s="206"/>
      <c r="J336" s="36"/>
      <c r="K336" s="36"/>
      <c r="L336" s="39"/>
      <c r="M336" s="207"/>
      <c r="N336" s="208"/>
      <c r="O336" s="71"/>
      <c r="P336" s="71"/>
      <c r="Q336" s="71"/>
      <c r="R336" s="71"/>
      <c r="S336" s="71"/>
      <c r="T336" s="72"/>
      <c r="U336" s="34"/>
      <c r="V336" s="34"/>
      <c r="W336" s="34"/>
      <c r="X336" s="34"/>
      <c r="Y336" s="34"/>
      <c r="Z336" s="34"/>
      <c r="AA336" s="34"/>
      <c r="AB336" s="34"/>
      <c r="AC336" s="34"/>
      <c r="AD336" s="34"/>
      <c r="AE336" s="34"/>
      <c r="AT336" s="17" t="s">
        <v>177</v>
      </c>
      <c r="AU336" s="17" t="s">
        <v>168</v>
      </c>
    </row>
    <row r="337" spans="1:65" s="2" customFormat="1" ht="37.6">
      <c r="A337" s="34"/>
      <c r="B337" s="35"/>
      <c r="C337" s="36"/>
      <c r="D337" s="211" t="s">
        <v>222</v>
      </c>
      <c r="E337" s="36"/>
      <c r="F337" s="231" t="s">
        <v>411</v>
      </c>
      <c r="G337" s="36"/>
      <c r="H337" s="36"/>
      <c r="I337" s="206"/>
      <c r="J337" s="36"/>
      <c r="K337" s="36"/>
      <c r="L337" s="39"/>
      <c r="M337" s="207"/>
      <c r="N337" s="208"/>
      <c r="O337" s="71"/>
      <c r="P337" s="71"/>
      <c r="Q337" s="71"/>
      <c r="R337" s="71"/>
      <c r="S337" s="71"/>
      <c r="T337" s="72"/>
      <c r="U337" s="34"/>
      <c r="V337" s="34"/>
      <c r="W337" s="34"/>
      <c r="X337" s="34"/>
      <c r="Y337" s="34"/>
      <c r="Z337" s="34"/>
      <c r="AA337" s="34"/>
      <c r="AB337" s="34"/>
      <c r="AC337" s="34"/>
      <c r="AD337" s="34"/>
      <c r="AE337" s="34"/>
      <c r="AT337" s="17" t="s">
        <v>222</v>
      </c>
      <c r="AU337" s="17" t="s">
        <v>168</v>
      </c>
    </row>
    <row r="338" spans="1:65" s="13" customFormat="1" ht="21.3">
      <c r="B338" s="209"/>
      <c r="C338" s="210"/>
      <c r="D338" s="211" t="s">
        <v>179</v>
      </c>
      <c r="E338" s="212" t="s">
        <v>1</v>
      </c>
      <c r="F338" s="213" t="s">
        <v>180</v>
      </c>
      <c r="G338" s="210"/>
      <c r="H338" s="212" t="s">
        <v>1</v>
      </c>
      <c r="I338" s="214"/>
      <c r="J338" s="210"/>
      <c r="K338" s="210"/>
      <c r="L338" s="215"/>
      <c r="M338" s="216"/>
      <c r="N338" s="217"/>
      <c r="O338" s="217"/>
      <c r="P338" s="217"/>
      <c r="Q338" s="217"/>
      <c r="R338" s="217"/>
      <c r="S338" s="217"/>
      <c r="T338" s="218"/>
      <c r="AT338" s="219" t="s">
        <v>179</v>
      </c>
      <c r="AU338" s="219" t="s">
        <v>168</v>
      </c>
      <c r="AV338" s="13" t="s">
        <v>82</v>
      </c>
      <c r="AW338" s="13" t="s">
        <v>31</v>
      </c>
      <c r="AX338" s="13" t="s">
        <v>75</v>
      </c>
      <c r="AY338" s="219" t="s">
        <v>167</v>
      </c>
    </row>
    <row r="339" spans="1:65" s="13" customFormat="1">
      <c r="B339" s="209"/>
      <c r="C339" s="210"/>
      <c r="D339" s="211" t="s">
        <v>179</v>
      </c>
      <c r="E339" s="212" t="s">
        <v>1</v>
      </c>
      <c r="F339" s="213" t="s">
        <v>181</v>
      </c>
      <c r="G339" s="210"/>
      <c r="H339" s="212" t="s">
        <v>1</v>
      </c>
      <c r="I339" s="214"/>
      <c r="J339" s="210"/>
      <c r="K339" s="210"/>
      <c r="L339" s="215"/>
      <c r="M339" s="216"/>
      <c r="N339" s="217"/>
      <c r="O339" s="217"/>
      <c r="P339" s="217"/>
      <c r="Q339" s="217"/>
      <c r="R339" s="217"/>
      <c r="S339" s="217"/>
      <c r="T339" s="218"/>
      <c r="AT339" s="219" t="s">
        <v>179</v>
      </c>
      <c r="AU339" s="219" t="s">
        <v>168</v>
      </c>
      <c r="AV339" s="13" t="s">
        <v>82</v>
      </c>
      <c r="AW339" s="13" t="s">
        <v>31</v>
      </c>
      <c r="AX339" s="13" t="s">
        <v>75</v>
      </c>
      <c r="AY339" s="219" t="s">
        <v>167</v>
      </c>
    </row>
    <row r="340" spans="1:65" s="14" customFormat="1">
      <c r="B340" s="220"/>
      <c r="C340" s="221"/>
      <c r="D340" s="211" t="s">
        <v>179</v>
      </c>
      <c r="E340" s="222" t="s">
        <v>1</v>
      </c>
      <c r="F340" s="223" t="s">
        <v>412</v>
      </c>
      <c r="G340" s="221"/>
      <c r="H340" s="224">
        <v>20</v>
      </c>
      <c r="I340" s="225"/>
      <c r="J340" s="221"/>
      <c r="K340" s="221"/>
      <c r="L340" s="226"/>
      <c r="M340" s="227"/>
      <c r="N340" s="228"/>
      <c r="O340" s="228"/>
      <c r="P340" s="228"/>
      <c r="Q340" s="228"/>
      <c r="R340" s="228"/>
      <c r="S340" s="228"/>
      <c r="T340" s="229"/>
      <c r="AT340" s="230" t="s">
        <v>179</v>
      </c>
      <c r="AU340" s="230" t="s">
        <v>168</v>
      </c>
      <c r="AV340" s="14" t="s">
        <v>84</v>
      </c>
      <c r="AW340" s="14" t="s">
        <v>31</v>
      </c>
      <c r="AX340" s="14" t="s">
        <v>75</v>
      </c>
      <c r="AY340" s="230" t="s">
        <v>167</v>
      </c>
    </row>
    <row r="341" spans="1:65" s="14" customFormat="1">
      <c r="B341" s="220"/>
      <c r="C341" s="221"/>
      <c r="D341" s="211" t="s">
        <v>179</v>
      </c>
      <c r="E341" s="222" t="s">
        <v>1</v>
      </c>
      <c r="F341" s="223" t="s">
        <v>413</v>
      </c>
      <c r="G341" s="221"/>
      <c r="H341" s="224">
        <v>32</v>
      </c>
      <c r="I341" s="225"/>
      <c r="J341" s="221"/>
      <c r="K341" s="221"/>
      <c r="L341" s="226"/>
      <c r="M341" s="227"/>
      <c r="N341" s="228"/>
      <c r="O341" s="228"/>
      <c r="P341" s="228"/>
      <c r="Q341" s="228"/>
      <c r="R341" s="228"/>
      <c r="S341" s="228"/>
      <c r="T341" s="229"/>
      <c r="AT341" s="230" t="s">
        <v>179</v>
      </c>
      <c r="AU341" s="230" t="s">
        <v>168</v>
      </c>
      <c r="AV341" s="14" t="s">
        <v>84</v>
      </c>
      <c r="AW341" s="14" t="s">
        <v>31</v>
      </c>
      <c r="AX341" s="14" t="s">
        <v>75</v>
      </c>
      <c r="AY341" s="230" t="s">
        <v>167</v>
      </c>
    </row>
    <row r="342" spans="1:65" s="2" customFormat="1" ht="21.8" customHeight="1">
      <c r="A342" s="34"/>
      <c r="B342" s="35"/>
      <c r="C342" s="191" t="s">
        <v>414</v>
      </c>
      <c r="D342" s="191" t="s">
        <v>170</v>
      </c>
      <c r="E342" s="192" t="s">
        <v>415</v>
      </c>
      <c r="F342" s="193" t="s">
        <v>416</v>
      </c>
      <c r="G342" s="194" t="s">
        <v>173</v>
      </c>
      <c r="H342" s="195">
        <v>52</v>
      </c>
      <c r="I342" s="196"/>
      <c r="J342" s="197">
        <f>ROUND(I342*H342,2)</f>
        <v>0</v>
      </c>
      <c r="K342" s="193" t="s">
        <v>1</v>
      </c>
      <c r="L342" s="39"/>
      <c r="M342" s="198" t="s">
        <v>1</v>
      </c>
      <c r="N342" s="199" t="s">
        <v>40</v>
      </c>
      <c r="O342" s="71"/>
      <c r="P342" s="200">
        <f>O342*H342</f>
        <v>0</v>
      </c>
      <c r="Q342" s="200">
        <v>0</v>
      </c>
      <c r="R342" s="200">
        <f>Q342*H342</f>
        <v>0</v>
      </c>
      <c r="S342" s="200">
        <v>2.0999999999999999E-3</v>
      </c>
      <c r="T342" s="201">
        <f>S342*H342</f>
        <v>0.10919999999999999</v>
      </c>
      <c r="U342" s="34"/>
      <c r="V342" s="34"/>
      <c r="W342" s="34"/>
      <c r="X342" s="34"/>
      <c r="Y342" s="34"/>
      <c r="Z342" s="34"/>
      <c r="AA342" s="34"/>
      <c r="AB342" s="34"/>
      <c r="AC342" s="34"/>
      <c r="AD342" s="34"/>
      <c r="AE342" s="34"/>
      <c r="AR342" s="202" t="s">
        <v>175</v>
      </c>
      <c r="AT342" s="202" t="s">
        <v>170</v>
      </c>
      <c r="AU342" s="202" t="s">
        <v>168</v>
      </c>
      <c r="AY342" s="17" t="s">
        <v>167</v>
      </c>
      <c r="BE342" s="203">
        <f>IF(N342="základní",J342,0)</f>
        <v>0</v>
      </c>
      <c r="BF342" s="203">
        <f>IF(N342="snížená",J342,0)</f>
        <v>0</v>
      </c>
      <c r="BG342" s="203">
        <f>IF(N342="zákl. přenesená",J342,0)</f>
        <v>0</v>
      </c>
      <c r="BH342" s="203">
        <f>IF(N342="sníž. přenesená",J342,0)</f>
        <v>0</v>
      </c>
      <c r="BI342" s="203">
        <f>IF(N342="nulová",J342,0)</f>
        <v>0</v>
      </c>
      <c r="BJ342" s="17" t="s">
        <v>82</v>
      </c>
      <c r="BK342" s="203">
        <f>ROUND(I342*H342,2)</f>
        <v>0</v>
      </c>
      <c r="BL342" s="17" t="s">
        <v>175</v>
      </c>
      <c r="BM342" s="202" t="s">
        <v>417</v>
      </c>
    </row>
    <row r="343" spans="1:65" s="2" customFormat="1" ht="24.3" customHeight="1">
      <c r="A343" s="34"/>
      <c r="B343" s="35"/>
      <c r="C343" s="191" t="s">
        <v>418</v>
      </c>
      <c r="D343" s="191" t="s">
        <v>170</v>
      </c>
      <c r="E343" s="192" t="s">
        <v>419</v>
      </c>
      <c r="F343" s="193" t="s">
        <v>420</v>
      </c>
      <c r="G343" s="194" t="s">
        <v>274</v>
      </c>
      <c r="H343" s="195">
        <v>2</v>
      </c>
      <c r="I343" s="196"/>
      <c r="J343" s="197">
        <f>ROUND(I343*H343,2)</f>
        <v>0</v>
      </c>
      <c r="K343" s="193" t="s">
        <v>174</v>
      </c>
      <c r="L343" s="39"/>
      <c r="M343" s="198" t="s">
        <v>1</v>
      </c>
      <c r="N343" s="199" t="s">
        <v>40</v>
      </c>
      <c r="O343" s="71"/>
      <c r="P343" s="200">
        <f>O343*H343</f>
        <v>0</v>
      </c>
      <c r="Q343" s="200">
        <v>0</v>
      </c>
      <c r="R343" s="200">
        <f>Q343*H343</f>
        <v>0</v>
      </c>
      <c r="S343" s="200">
        <v>2.4E-2</v>
      </c>
      <c r="T343" s="201">
        <f>S343*H343</f>
        <v>4.8000000000000001E-2</v>
      </c>
      <c r="U343" s="34"/>
      <c r="V343" s="34"/>
      <c r="W343" s="34"/>
      <c r="X343" s="34"/>
      <c r="Y343" s="34"/>
      <c r="Z343" s="34"/>
      <c r="AA343" s="34"/>
      <c r="AB343" s="34"/>
      <c r="AC343" s="34"/>
      <c r="AD343" s="34"/>
      <c r="AE343" s="34"/>
      <c r="AR343" s="202" t="s">
        <v>175</v>
      </c>
      <c r="AT343" s="202" t="s">
        <v>170</v>
      </c>
      <c r="AU343" s="202" t="s">
        <v>168</v>
      </c>
      <c r="AY343" s="17" t="s">
        <v>167</v>
      </c>
      <c r="BE343" s="203">
        <f>IF(N343="základní",J343,0)</f>
        <v>0</v>
      </c>
      <c r="BF343" s="203">
        <f>IF(N343="snížená",J343,0)</f>
        <v>0</v>
      </c>
      <c r="BG343" s="203">
        <f>IF(N343="zákl. přenesená",J343,0)</f>
        <v>0</v>
      </c>
      <c r="BH343" s="203">
        <f>IF(N343="sníž. přenesená",J343,0)</f>
        <v>0</v>
      </c>
      <c r="BI343" s="203">
        <f>IF(N343="nulová",J343,0)</f>
        <v>0</v>
      </c>
      <c r="BJ343" s="17" t="s">
        <v>82</v>
      </c>
      <c r="BK343" s="203">
        <f>ROUND(I343*H343,2)</f>
        <v>0</v>
      </c>
      <c r="BL343" s="17" t="s">
        <v>175</v>
      </c>
      <c r="BM343" s="202" t="s">
        <v>421</v>
      </c>
    </row>
    <row r="344" spans="1:65" s="2" customFormat="1">
      <c r="A344" s="34"/>
      <c r="B344" s="35"/>
      <c r="C344" s="36"/>
      <c r="D344" s="204" t="s">
        <v>177</v>
      </c>
      <c r="E344" s="36"/>
      <c r="F344" s="205" t="s">
        <v>422</v>
      </c>
      <c r="G344" s="36"/>
      <c r="H344" s="36"/>
      <c r="I344" s="206"/>
      <c r="J344" s="36"/>
      <c r="K344" s="36"/>
      <c r="L344" s="39"/>
      <c r="M344" s="207"/>
      <c r="N344" s="208"/>
      <c r="O344" s="71"/>
      <c r="P344" s="71"/>
      <c r="Q344" s="71"/>
      <c r="R344" s="71"/>
      <c r="S344" s="71"/>
      <c r="T344" s="72"/>
      <c r="U344" s="34"/>
      <c r="V344" s="34"/>
      <c r="W344" s="34"/>
      <c r="X344" s="34"/>
      <c r="Y344" s="34"/>
      <c r="Z344" s="34"/>
      <c r="AA344" s="34"/>
      <c r="AB344" s="34"/>
      <c r="AC344" s="34"/>
      <c r="AD344" s="34"/>
      <c r="AE344" s="34"/>
      <c r="AT344" s="17" t="s">
        <v>177</v>
      </c>
      <c r="AU344" s="17" t="s">
        <v>168</v>
      </c>
    </row>
    <row r="345" spans="1:65" s="13" customFormat="1" ht="21.3">
      <c r="B345" s="209"/>
      <c r="C345" s="210"/>
      <c r="D345" s="211" t="s">
        <v>179</v>
      </c>
      <c r="E345" s="212" t="s">
        <v>1</v>
      </c>
      <c r="F345" s="213" t="s">
        <v>180</v>
      </c>
      <c r="G345" s="210"/>
      <c r="H345" s="212" t="s">
        <v>1</v>
      </c>
      <c r="I345" s="214"/>
      <c r="J345" s="210"/>
      <c r="K345" s="210"/>
      <c r="L345" s="215"/>
      <c r="M345" s="216"/>
      <c r="N345" s="217"/>
      <c r="O345" s="217"/>
      <c r="P345" s="217"/>
      <c r="Q345" s="217"/>
      <c r="R345" s="217"/>
      <c r="S345" s="217"/>
      <c r="T345" s="218"/>
      <c r="AT345" s="219" t="s">
        <v>179</v>
      </c>
      <c r="AU345" s="219" t="s">
        <v>168</v>
      </c>
      <c r="AV345" s="13" t="s">
        <v>82</v>
      </c>
      <c r="AW345" s="13" t="s">
        <v>31</v>
      </c>
      <c r="AX345" s="13" t="s">
        <v>75</v>
      </c>
      <c r="AY345" s="219" t="s">
        <v>167</v>
      </c>
    </row>
    <row r="346" spans="1:65" s="13" customFormat="1">
      <c r="B346" s="209"/>
      <c r="C346" s="210"/>
      <c r="D346" s="211" t="s">
        <v>179</v>
      </c>
      <c r="E346" s="212" t="s">
        <v>1</v>
      </c>
      <c r="F346" s="213" t="s">
        <v>181</v>
      </c>
      <c r="G346" s="210"/>
      <c r="H346" s="212" t="s">
        <v>1</v>
      </c>
      <c r="I346" s="214"/>
      <c r="J346" s="210"/>
      <c r="K346" s="210"/>
      <c r="L346" s="215"/>
      <c r="M346" s="216"/>
      <c r="N346" s="217"/>
      <c r="O346" s="217"/>
      <c r="P346" s="217"/>
      <c r="Q346" s="217"/>
      <c r="R346" s="217"/>
      <c r="S346" s="217"/>
      <c r="T346" s="218"/>
      <c r="AT346" s="219" t="s">
        <v>179</v>
      </c>
      <c r="AU346" s="219" t="s">
        <v>168</v>
      </c>
      <c r="AV346" s="13" t="s">
        <v>82</v>
      </c>
      <c r="AW346" s="13" t="s">
        <v>31</v>
      </c>
      <c r="AX346" s="13" t="s">
        <v>75</v>
      </c>
      <c r="AY346" s="219" t="s">
        <v>167</v>
      </c>
    </row>
    <row r="347" spans="1:65" s="14" customFormat="1">
      <c r="B347" s="220"/>
      <c r="C347" s="221"/>
      <c r="D347" s="211" t="s">
        <v>179</v>
      </c>
      <c r="E347" s="222" t="s">
        <v>1</v>
      </c>
      <c r="F347" s="223" t="s">
        <v>84</v>
      </c>
      <c r="G347" s="221"/>
      <c r="H347" s="224">
        <v>2</v>
      </c>
      <c r="I347" s="225"/>
      <c r="J347" s="221"/>
      <c r="K347" s="221"/>
      <c r="L347" s="226"/>
      <c r="M347" s="227"/>
      <c r="N347" s="228"/>
      <c r="O347" s="228"/>
      <c r="P347" s="228"/>
      <c r="Q347" s="228"/>
      <c r="R347" s="228"/>
      <c r="S347" s="228"/>
      <c r="T347" s="229"/>
      <c r="AT347" s="230" t="s">
        <v>179</v>
      </c>
      <c r="AU347" s="230" t="s">
        <v>168</v>
      </c>
      <c r="AV347" s="14" t="s">
        <v>84</v>
      </c>
      <c r="AW347" s="14" t="s">
        <v>31</v>
      </c>
      <c r="AX347" s="14" t="s">
        <v>75</v>
      </c>
      <c r="AY347" s="230" t="s">
        <v>167</v>
      </c>
    </row>
    <row r="348" spans="1:65" s="2" customFormat="1" ht="24.3" customHeight="1">
      <c r="A348" s="34"/>
      <c r="B348" s="35"/>
      <c r="C348" s="191" t="s">
        <v>423</v>
      </c>
      <c r="D348" s="191" t="s">
        <v>170</v>
      </c>
      <c r="E348" s="192" t="s">
        <v>424</v>
      </c>
      <c r="F348" s="193" t="s">
        <v>425</v>
      </c>
      <c r="G348" s="194" t="s">
        <v>274</v>
      </c>
      <c r="H348" s="195">
        <v>2</v>
      </c>
      <c r="I348" s="196"/>
      <c r="J348" s="197">
        <f>ROUND(I348*H348,2)</f>
        <v>0</v>
      </c>
      <c r="K348" s="193" t="s">
        <v>174</v>
      </c>
      <c r="L348" s="39"/>
      <c r="M348" s="198" t="s">
        <v>1</v>
      </c>
      <c r="N348" s="199" t="s">
        <v>40</v>
      </c>
      <c r="O348" s="71"/>
      <c r="P348" s="200">
        <f>O348*H348</f>
        <v>0</v>
      </c>
      <c r="Q348" s="200">
        <v>0</v>
      </c>
      <c r="R348" s="200">
        <f>Q348*H348</f>
        <v>0</v>
      </c>
      <c r="S348" s="200">
        <v>2.8000000000000001E-2</v>
      </c>
      <c r="T348" s="201">
        <f>S348*H348</f>
        <v>5.6000000000000001E-2</v>
      </c>
      <c r="U348" s="34"/>
      <c r="V348" s="34"/>
      <c r="W348" s="34"/>
      <c r="X348" s="34"/>
      <c r="Y348" s="34"/>
      <c r="Z348" s="34"/>
      <c r="AA348" s="34"/>
      <c r="AB348" s="34"/>
      <c r="AC348" s="34"/>
      <c r="AD348" s="34"/>
      <c r="AE348" s="34"/>
      <c r="AR348" s="202" t="s">
        <v>175</v>
      </c>
      <c r="AT348" s="202" t="s">
        <v>170</v>
      </c>
      <c r="AU348" s="202" t="s">
        <v>168</v>
      </c>
      <c r="AY348" s="17" t="s">
        <v>167</v>
      </c>
      <c r="BE348" s="203">
        <f>IF(N348="základní",J348,0)</f>
        <v>0</v>
      </c>
      <c r="BF348" s="203">
        <f>IF(N348="snížená",J348,0)</f>
        <v>0</v>
      </c>
      <c r="BG348" s="203">
        <f>IF(N348="zákl. přenesená",J348,0)</f>
        <v>0</v>
      </c>
      <c r="BH348" s="203">
        <f>IF(N348="sníž. přenesená",J348,0)</f>
        <v>0</v>
      </c>
      <c r="BI348" s="203">
        <f>IF(N348="nulová",J348,0)</f>
        <v>0</v>
      </c>
      <c r="BJ348" s="17" t="s">
        <v>82</v>
      </c>
      <c r="BK348" s="203">
        <f>ROUND(I348*H348,2)</f>
        <v>0</v>
      </c>
      <c r="BL348" s="17" t="s">
        <v>175</v>
      </c>
      <c r="BM348" s="202" t="s">
        <v>426</v>
      </c>
    </row>
    <row r="349" spans="1:65" s="2" customFormat="1">
      <c r="A349" s="34"/>
      <c r="B349" s="35"/>
      <c r="C349" s="36"/>
      <c r="D349" s="204" t="s">
        <v>177</v>
      </c>
      <c r="E349" s="36"/>
      <c r="F349" s="205" t="s">
        <v>427</v>
      </c>
      <c r="G349" s="36"/>
      <c r="H349" s="36"/>
      <c r="I349" s="206"/>
      <c r="J349" s="36"/>
      <c r="K349" s="36"/>
      <c r="L349" s="39"/>
      <c r="M349" s="207"/>
      <c r="N349" s="208"/>
      <c r="O349" s="71"/>
      <c r="P349" s="71"/>
      <c r="Q349" s="71"/>
      <c r="R349" s="71"/>
      <c r="S349" s="71"/>
      <c r="T349" s="72"/>
      <c r="U349" s="34"/>
      <c r="V349" s="34"/>
      <c r="W349" s="34"/>
      <c r="X349" s="34"/>
      <c r="Y349" s="34"/>
      <c r="Z349" s="34"/>
      <c r="AA349" s="34"/>
      <c r="AB349" s="34"/>
      <c r="AC349" s="34"/>
      <c r="AD349" s="34"/>
      <c r="AE349" s="34"/>
      <c r="AT349" s="17" t="s">
        <v>177</v>
      </c>
      <c r="AU349" s="17" t="s">
        <v>168</v>
      </c>
    </row>
    <row r="350" spans="1:65" s="13" customFormat="1" ht="21.3">
      <c r="B350" s="209"/>
      <c r="C350" s="210"/>
      <c r="D350" s="211" t="s">
        <v>179</v>
      </c>
      <c r="E350" s="212" t="s">
        <v>1</v>
      </c>
      <c r="F350" s="213" t="s">
        <v>180</v>
      </c>
      <c r="G350" s="210"/>
      <c r="H350" s="212" t="s">
        <v>1</v>
      </c>
      <c r="I350" s="214"/>
      <c r="J350" s="210"/>
      <c r="K350" s="210"/>
      <c r="L350" s="215"/>
      <c r="M350" s="216"/>
      <c r="N350" s="217"/>
      <c r="O350" s="217"/>
      <c r="P350" s="217"/>
      <c r="Q350" s="217"/>
      <c r="R350" s="217"/>
      <c r="S350" s="217"/>
      <c r="T350" s="218"/>
      <c r="AT350" s="219" t="s">
        <v>179</v>
      </c>
      <c r="AU350" s="219" t="s">
        <v>168</v>
      </c>
      <c r="AV350" s="13" t="s">
        <v>82</v>
      </c>
      <c r="AW350" s="13" t="s">
        <v>31</v>
      </c>
      <c r="AX350" s="13" t="s">
        <v>75</v>
      </c>
      <c r="AY350" s="219" t="s">
        <v>167</v>
      </c>
    </row>
    <row r="351" spans="1:65" s="13" customFormat="1">
      <c r="B351" s="209"/>
      <c r="C351" s="210"/>
      <c r="D351" s="211" t="s">
        <v>179</v>
      </c>
      <c r="E351" s="212" t="s">
        <v>1</v>
      </c>
      <c r="F351" s="213" t="s">
        <v>181</v>
      </c>
      <c r="G351" s="210"/>
      <c r="H351" s="212" t="s">
        <v>1</v>
      </c>
      <c r="I351" s="214"/>
      <c r="J351" s="210"/>
      <c r="K351" s="210"/>
      <c r="L351" s="215"/>
      <c r="M351" s="216"/>
      <c r="N351" s="217"/>
      <c r="O351" s="217"/>
      <c r="P351" s="217"/>
      <c r="Q351" s="217"/>
      <c r="R351" s="217"/>
      <c r="S351" s="217"/>
      <c r="T351" s="218"/>
      <c r="AT351" s="219" t="s">
        <v>179</v>
      </c>
      <c r="AU351" s="219" t="s">
        <v>168</v>
      </c>
      <c r="AV351" s="13" t="s">
        <v>82</v>
      </c>
      <c r="AW351" s="13" t="s">
        <v>31</v>
      </c>
      <c r="AX351" s="13" t="s">
        <v>75</v>
      </c>
      <c r="AY351" s="219" t="s">
        <v>167</v>
      </c>
    </row>
    <row r="352" spans="1:65" s="14" customFormat="1">
      <c r="B352" s="220"/>
      <c r="C352" s="221"/>
      <c r="D352" s="211" t="s">
        <v>179</v>
      </c>
      <c r="E352" s="222" t="s">
        <v>1</v>
      </c>
      <c r="F352" s="223" t="s">
        <v>84</v>
      </c>
      <c r="G352" s="221"/>
      <c r="H352" s="224">
        <v>2</v>
      </c>
      <c r="I352" s="225"/>
      <c r="J352" s="221"/>
      <c r="K352" s="221"/>
      <c r="L352" s="226"/>
      <c r="M352" s="227"/>
      <c r="N352" s="228"/>
      <c r="O352" s="228"/>
      <c r="P352" s="228"/>
      <c r="Q352" s="228"/>
      <c r="R352" s="228"/>
      <c r="S352" s="228"/>
      <c r="T352" s="229"/>
      <c r="AT352" s="230" t="s">
        <v>179</v>
      </c>
      <c r="AU352" s="230" t="s">
        <v>168</v>
      </c>
      <c r="AV352" s="14" t="s">
        <v>84</v>
      </c>
      <c r="AW352" s="14" t="s">
        <v>31</v>
      </c>
      <c r="AX352" s="14" t="s">
        <v>75</v>
      </c>
      <c r="AY352" s="230" t="s">
        <v>167</v>
      </c>
    </row>
    <row r="353" spans="1:65" s="2" customFormat="1" ht="24.3" customHeight="1">
      <c r="A353" s="34"/>
      <c r="B353" s="35"/>
      <c r="C353" s="191" t="s">
        <v>428</v>
      </c>
      <c r="D353" s="191" t="s">
        <v>170</v>
      </c>
      <c r="E353" s="192" t="s">
        <v>429</v>
      </c>
      <c r="F353" s="193" t="s">
        <v>430</v>
      </c>
      <c r="G353" s="194" t="s">
        <v>173</v>
      </c>
      <c r="H353" s="195">
        <v>69.34</v>
      </c>
      <c r="I353" s="196"/>
      <c r="J353" s="197">
        <f>ROUND(I353*H353,2)</f>
        <v>0</v>
      </c>
      <c r="K353" s="193" t="s">
        <v>174</v>
      </c>
      <c r="L353" s="39"/>
      <c r="M353" s="198" t="s">
        <v>1</v>
      </c>
      <c r="N353" s="199" t="s">
        <v>40</v>
      </c>
      <c r="O353" s="71"/>
      <c r="P353" s="200">
        <f>O353*H353</f>
        <v>0</v>
      </c>
      <c r="Q353" s="200">
        <v>0</v>
      </c>
      <c r="R353" s="200">
        <f>Q353*H353</f>
        <v>0</v>
      </c>
      <c r="S353" s="200">
        <v>2.5000000000000001E-3</v>
      </c>
      <c r="T353" s="201">
        <f>S353*H353</f>
        <v>0.17335</v>
      </c>
      <c r="U353" s="34"/>
      <c r="V353" s="34"/>
      <c r="W353" s="34"/>
      <c r="X353" s="34"/>
      <c r="Y353" s="34"/>
      <c r="Z353" s="34"/>
      <c r="AA353" s="34"/>
      <c r="AB353" s="34"/>
      <c r="AC353" s="34"/>
      <c r="AD353" s="34"/>
      <c r="AE353" s="34"/>
      <c r="AR353" s="202" t="s">
        <v>175</v>
      </c>
      <c r="AT353" s="202" t="s">
        <v>170</v>
      </c>
      <c r="AU353" s="202" t="s">
        <v>168</v>
      </c>
      <c r="AY353" s="17" t="s">
        <v>167</v>
      </c>
      <c r="BE353" s="203">
        <f>IF(N353="základní",J353,0)</f>
        <v>0</v>
      </c>
      <c r="BF353" s="203">
        <f>IF(N353="snížená",J353,0)</f>
        <v>0</v>
      </c>
      <c r="BG353" s="203">
        <f>IF(N353="zákl. přenesená",J353,0)</f>
        <v>0</v>
      </c>
      <c r="BH353" s="203">
        <f>IF(N353="sníž. přenesená",J353,0)</f>
        <v>0</v>
      </c>
      <c r="BI353" s="203">
        <f>IF(N353="nulová",J353,0)</f>
        <v>0</v>
      </c>
      <c r="BJ353" s="17" t="s">
        <v>82</v>
      </c>
      <c r="BK353" s="203">
        <f>ROUND(I353*H353,2)</f>
        <v>0</v>
      </c>
      <c r="BL353" s="17" t="s">
        <v>175</v>
      </c>
      <c r="BM353" s="202" t="s">
        <v>431</v>
      </c>
    </row>
    <row r="354" spans="1:65" s="2" customFormat="1">
      <c r="A354" s="34"/>
      <c r="B354" s="35"/>
      <c r="C354" s="36"/>
      <c r="D354" s="204" t="s">
        <v>177</v>
      </c>
      <c r="E354" s="36"/>
      <c r="F354" s="205" t="s">
        <v>432</v>
      </c>
      <c r="G354" s="36"/>
      <c r="H354" s="36"/>
      <c r="I354" s="206"/>
      <c r="J354" s="36"/>
      <c r="K354" s="36"/>
      <c r="L354" s="39"/>
      <c r="M354" s="207"/>
      <c r="N354" s="208"/>
      <c r="O354" s="71"/>
      <c r="P354" s="71"/>
      <c r="Q354" s="71"/>
      <c r="R354" s="71"/>
      <c r="S354" s="71"/>
      <c r="T354" s="72"/>
      <c r="U354" s="34"/>
      <c r="V354" s="34"/>
      <c r="W354" s="34"/>
      <c r="X354" s="34"/>
      <c r="Y354" s="34"/>
      <c r="Z354" s="34"/>
      <c r="AA354" s="34"/>
      <c r="AB354" s="34"/>
      <c r="AC354" s="34"/>
      <c r="AD354" s="34"/>
      <c r="AE354" s="34"/>
      <c r="AT354" s="17" t="s">
        <v>177</v>
      </c>
      <c r="AU354" s="17" t="s">
        <v>168</v>
      </c>
    </row>
    <row r="355" spans="1:65" s="13" customFormat="1" ht="21.3">
      <c r="B355" s="209"/>
      <c r="C355" s="210"/>
      <c r="D355" s="211" t="s">
        <v>179</v>
      </c>
      <c r="E355" s="212" t="s">
        <v>1</v>
      </c>
      <c r="F355" s="213" t="s">
        <v>180</v>
      </c>
      <c r="G355" s="210"/>
      <c r="H355" s="212" t="s">
        <v>1</v>
      </c>
      <c r="I355" s="214"/>
      <c r="J355" s="210"/>
      <c r="K355" s="210"/>
      <c r="L355" s="215"/>
      <c r="M355" s="216"/>
      <c r="N355" s="217"/>
      <c r="O355" s="217"/>
      <c r="P355" s="217"/>
      <c r="Q355" s="217"/>
      <c r="R355" s="217"/>
      <c r="S355" s="217"/>
      <c r="T355" s="218"/>
      <c r="AT355" s="219" t="s">
        <v>179</v>
      </c>
      <c r="AU355" s="219" t="s">
        <v>168</v>
      </c>
      <c r="AV355" s="13" t="s">
        <v>82</v>
      </c>
      <c r="AW355" s="13" t="s">
        <v>31</v>
      </c>
      <c r="AX355" s="13" t="s">
        <v>75</v>
      </c>
      <c r="AY355" s="219" t="s">
        <v>167</v>
      </c>
    </row>
    <row r="356" spans="1:65" s="13" customFormat="1">
      <c r="B356" s="209"/>
      <c r="C356" s="210"/>
      <c r="D356" s="211" t="s">
        <v>179</v>
      </c>
      <c r="E356" s="212" t="s">
        <v>1</v>
      </c>
      <c r="F356" s="213" t="s">
        <v>181</v>
      </c>
      <c r="G356" s="210"/>
      <c r="H356" s="212" t="s">
        <v>1</v>
      </c>
      <c r="I356" s="214"/>
      <c r="J356" s="210"/>
      <c r="K356" s="210"/>
      <c r="L356" s="215"/>
      <c r="M356" s="216"/>
      <c r="N356" s="217"/>
      <c r="O356" s="217"/>
      <c r="P356" s="217"/>
      <c r="Q356" s="217"/>
      <c r="R356" s="217"/>
      <c r="S356" s="217"/>
      <c r="T356" s="218"/>
      <c r="AT356" s="219" t="s">
        <v>179</v>
      </c>
      <c r="AU356" s="219" t="s">
        <v>168</v>
      </c>
      <c r="AV356" s="13" t="s">
        <v>82</v>
      </c>
      <c r="AW356" s="13" t="s">
        <v>31</v>
      </c>
      <c r="AX356" s="13" t="s">
        <v>75</v>
      </c>
      <c r="AY356" s="219" t="s">
        <v>167</v>
      </c>
    </row>
    <row r="357" spans="1:65" s="14" customFormat="1">
      <c r="B357" s="220"/>
      <c r="C357" s="221"/>
      <c r="D357" s="211" t="s">
        <v>179</v>
      </c>
      <c r="E357" s="222" t="s">
        <v>1</v>
      </c>
      <c r="F357" s="223" t="s">
        <v>433</v>
      </c>
      <c r="G357" s="221"/>
      <c r="H357" s="224">
        <v>11.94</v>
      </c>
      <c r="I357" s="225"/>
      <c r="J357" s="221"/>
      <c r="K357" s="221"/>
      <c r="L357" s="226"/>
      <c r="M357" s="227"/>
      <c r="N357" s="228"/>
      <c r="O357" s="228"/>
      <c r="P357" s="228"/>
      <c r="Q357" s="228"/>
      <c r="R357" s="228"/>
      <c r="S357" s="228"/>
      <c r="T357" s="229"/>
      <c r="AT357" s="230" t="s">
        <v>179</v>
      </c>
      <c r="AU357" s="230" t="s">
        <v>168</v>
      </c>
      <c r="AV357" s="14" t="s">
        <v>84</v>
      </c>
      <c r="AW357" s="14" t="s">
        <v>31</v>
      </c>
      <c r="AX357" s="14" t="s">
        <v>75</v>
      </c>
      <c r="AY357" s="230" t="s">
        <v>167</v>
      </c>
    </row>
    <row r="358" spans="1:65" s="14" customFormat="1">
      <c r="B358" s="220"/>
      <c r="C358" s="221"/>
      <c r="D358" s="211" t="s">
        <v>179</v>
      </c>
      <c r="E358" s="222" t="s">
        <v>1</v>
      </c>
      <c r="F358" s="223" t="s">
        <v>434</v>
      </c>
      <c r="G358" s="221"/>
      <c r="H358" s="224">
        <v>57.4</v>
      </c>
      <c r="I358" s="225"/>
      <c r="J358" s="221"/>
      <c r="K358" s="221"/>
      <c r="L358" s="226"/>
      <c r="M358" s="227"/>
      <c r="N358" s="228"/>
      <c r="O358" s="228"/>
      <c r="P358" s="228"/>
      <c r="Q358" s="228"/>
      <c r="R358" s="228"/>
      <c r="S358" s="228"/>
      <c r="T358" s="229"/>
      <c r="AT358" s="230" t="s">
        <v>179</v>
      </c>
      <c r="AU358" s="230" t="s">
        <v>168</v>
      </c>
      <c r="AV358" s="14" t="s">
        <v>84</v>
      </c>
      <c r="AW358" s="14" t="s">
        <v>31</v>
      </c>
      <c r="AX358" s="14" t="s">
        <v>75</v>
      </c>
      <c r="AY358" s="230" t="s">
        <v>167</v>
      </c>
    </row>
    <row r="359" spans="1:65" s="2" customFormat="1" ht="21.8" customHeight="1">
      <c r="A359" s="34"/>
      <c r="B359" s="35"/>
      <c r="C359" s="191" t="s">
        <v>435</v>
      </c>
      <c r="D359" s="191" t="s">
        <v>170</v>
      </c>
      <c r="E359" s="192" t="s">
        <v>436</v>
      </c>
      <c r="F359" s="193" t="s">
        <v>437</v>
      </c>
      <c r="G359" s="194" t="s">
        <v>186</v>
      </c>
      <c r="H359" s="195">
        <v>70.275000000000006</v>
      </c>
      <c r="I359" s="196"/>
      <c r="J359" s="197">
        <f>ROUND(I359*H359,2)</f>
        <v>0</v>
      </c>
      <c r="K359" s="193" t="s">
        <v>174</v>
      </c>
      <c r="L359" s="39"/>
      <c r="M359" s="198" t="s">
        <v>1</v>
      </c>
      <c r="N359" s="199" t="s">
        <v>40</v>
      </c>
      <c r="O359" s="71"/>
      <c r="P359" s="200">
        <f>O359*H359</f>
        <v>0</v>
      </c>
      <c r="Q359" s="200">
        <v>0</v>
      </c>
      <c r="R359" s="200">
        <f>Q359*H359</f>
        <v>0</v>
      </c>
      <c r="S359" s="200">
        <v>2.9999999999999997E-4</v>
      </c>
      <c r="T359" s="201">
        <f>S359*H359</f>
        <v>2.1082500000000001E-2</v>
      </c>
      <c r="U359" s="34"/>
      <c r="V359" s="34"/>
      <c r="W359" s="34"/>
      <c r="X359" s="34"/>
      <c r="Y359" s="34"/>
      <c r="Z359" s="34"/>
      <c r="AA359" s="34"/>
      <c r="AB359" s="34"/>
      <c r="AC359" s="34"/>
      <c r="AD359" s="34"/>
      <c r="AE359" s="34"/>
      <c r="AR359" s="202" t="s">
        <v>175</v>
      </c>
      <c r="AT359" s="202" t="s">
        <v>170</v>
      </c>
      <c r="AU359" s="202" t="s">
        <v>168</v>
      </c>
      <c r="AY359" s="17" t="s">
        <v>167</v>
      </c>
      <c r="BE359" s="203">
        <f>IF(N359="základní",J359,0)</f>
        <v>0</v>
      </c>
      <c r="BF359" s="203">
        <f>IF(N359="snížená",J359,0)</f>
        <v>0</v>
      </c>
      <c r="BG359" s="203">
        <f>IF(N359="zákl. přenesená",J359,0)</f>
        <v>0</v>
      </c>
      <c r="BH359" s="203">
        <f>IF(N359="sníž. přenesená",J359,0)</f>
        <v>0</v>
      </c>
      <c r="BI359" s="203">
        <f>IF(N359="nulová",J359,0)</f>
        <v>0</v>
      </c>
      <c r="BJ359" s="17" t="s">
        <v>82</v>
      </c>
      <c r="BK359" s="203">
        <f>ROUND(I359*H359,2)</f>
        <v>0</v>
      </c>
      <c r="BL359" s="17" t="s">
        <v>175</v>
      </c>
      <c r="BM359" s="202" t="s">
        <v>438</v>
      </c>
    </row>
    <row r="360" spans="1:65" s="2" customFormat="1">
      <c r="A360" s="34"/>
      <c r="B360" s="35"/>
      <c r="C360" s="36"/>
      <c r="D360" s="204" t="s">
        <v>177</v>
      </c>
      <c r="E360" s="36"/>
      <c r="F360" s="205" t="s">
        <v>439</v>
      </c>
      <c r="G360" s="36"/>
      <c r="H360" s="36"/>
      <c r="I360" s="206"/>
      <c r="J360" s="36"/>
      <c r="K360" s="36"/>
      <c r="L360" s="39"/>
      <c r="M360" s="207"/>
      <c r="N360" s="208"/>
      <c r="O360" s="71"/>
      <c r="P360" s="71"/>
      <c r="Q360" s="71"/>
      <c r="R360" s="71"/>
      <c r="S360" s="71"/>
      <c r="T360" s="72"/>
      <c r="U360" s="34"/>
      <c r="V360" s="34"/>
      <c r="W360" s="34"/>
      <c r="X360" s="34"/>
      <c r="Y360" s="34"/>
      <c r="Z360" s="34"/>
      <c r="AA360" s="34"/>
      <c r="AB360" s="34"/>
      <c r="AC360" s="34"/>
      <c r="AD360" s="34"/>
      <c r="AE360" s="34"/>
      <c r="AT360" s="17" t="s">
        <v>177</v>
      </c>
      <c r="AU360" s="17" t="s">
        <v>168</v>
      </c>
    </row>
    <row r="361" spans="1:65" s="13" customFormat="1" ht="21.3">
      <c r="B361" s="209"/>
      <c r="C361" s="210"/>
      <c r="D361" s="211" t="s">
        <v>179</v>
      </c>
      <c r="E361" s="212" t="s">
        <v>1</v>
      </c>
      <c r="F361" s="213" t="s">
        <v>180</v>
      </c>
      <c r="G361" s="210"/>
      <c r="H361" s="212" t="s">
        <v>1</v>
      </c>
      <c r="I361" s="214"/>
      <c r="J361" s="210"/>
      <c r="K361" s="210"/>
      <c r="L361" s="215"/>
      <c r="M361" s="216"/>
      <c r="N361" s="217"/>
      <c r="O361" s="217"/>
      <c r="P361" s="217"/>
      <c r="Q361" s="217"/>
      <c r="R361" s="217"/>
      <c r="S361" s="217"/>
      <c r="T361" s="218"/>
      <c r="AT361" s="219" t="s">
        <v>179</v>
      </c>
      <c r="AU361" s="219" t="s">
        <v>168</v>
      </c>
      <c r="AV361" s="13" t="s">
        <v>82</v>
      </c>
      <c r="AW361" s="13" t="s">
        <v>31</v>
      </c>
      <c r="AX361" s="13" t="s">
        <v>75</v>
      </c>
      <c r="AY361" s="219" t="s">
        <v>167</v>
      </c>
    </row>
    <row r="362" spans="1:65" s="13" customFormat="1">
      <c r="B362" s="209"/>
      <c r="C362" s="210"/>
      <c r="D362" s="211" t="s">
        <v>179</v>
      </c>
      <c r="E362" s="212" t="s">
        <v>1</v>
      </c>
      <c r="F362" s="213" t="s">
        <v>181</v>
      </c>
      <c r="G362" s="210"/>
      <c r="H362" s="212" t="s">
        <v>1</v>
      </c>
      <c r="I362" s="214"/>
      <c r="J362" s="210"/>
      <c r="K362" s="210"/>
      <c r="L362" s="215"/>
      <c r="M362" s="216"/>
      <c r="N362" s="217"/>
      <c r="O362" s="217"/>
      <c r="P362" s="217"/>
      <c r="Q362" s="217"/>
      <c r="R362" s="217"/>
      <c r="S362" s="217"/>
      <c r="T362" s="218"/>
      <c r="AT362" s="219" t="s">
        <v>179</v>
      </c>
      <c r="AU362" s="219" t="s">
        <v>168</v>
      </c>
      <c r="AV362" s="13" t="s">
        <v>82</v>
      </c>
      <c r="AW362" s="13" t="s">
        <v>31</v>
      </c>
      <c r="AX362" s="13" t="s">
        <v>75</v>
      </c>
      <c r="AY362" s="219" t="s">
        <v>167</v>
      </c>
    </row>
    <row r="363" spans="1:65" s="14" customFormat="1">
      <c r="B363" s="220"/>
      <c r="C363" s="221"/>
      <c r="D363" s="211" t="s">
        <v>179</v>
      </c>
      <c r="E363" s="222" t="s">
        <v>1</v>
      </c>
      <c r="F363" s="223" t="s">
        <v>440</v>
      </c>
      <c r="G363" s="221"/>
      <c r="H363" s="224">
        <v>9.0250000000000004</v>
      </c>
      <c r="I363" s="225"/>
      <c r="J363" s="221"/>
      <c r="K363" s="221"/>
      <c r="L363" s="226"/>
      <c r="M363" s="227"/>
      <c r="N363" s="228"/>
      <c r="O363" s="228"/>
      <c r="P363" s="228"/>
      <c r="Q363" s="228"/>
      <c r="R363" s="228"/>
      <c r="S363" s="228"/>
      <c r="T363" s="229"/>
      <c r="AT363" s="230" t="s">
        <v>179</v>
      </c>
      <c r="AU363" s="230" t="s">
        <v>168</v>
      </c>
      <c r="AV363" s="14" t="s">
        <v>84</v>
      </c>
      <c r="AW363" s="14" t="s">
        <v>31</v>
      </c>
      <c r="AX363" s="14" t="s">
        <v>75</v>
      </c>
      <c r="AY363" s="230" t="s">
        <v>167</v>
      </c>
    </row>
    <row r="364" spans="1:65" s="14" customFormat="1">
      <c r="B364" s="220"/>
      <c r="C364" s="221"/>
      <c r="D364" s="211" t="s">
        <v>179</v>
      </c>
      <c r="E364" s="222" t="s">
        <v>1</v>
      </c>
      <c r="F364" s="223" t="s">
        <v>441</v>
      </c>
      <c r="G364" s="221"/>
      <c r="H364" s="224">
        <v>61.25</v>
      </c>
      <c r="I364" s="225"/>
      <c r="J364" s="221"/>
      <c r="K364" s="221"/>
      <c r="L364" s="226"/>
      <c r="M364" s="227"/>
      <c r="N364" s="228"/>
      <c r="O364" s="228"/>
      <c r="P364" s="228"/>
      <c r="Q364" s="228"/>
      <c r="R364" s="228"/>
      <c r="S364" s="228"/>
      <c r="T364" s="229"/>
      <c r="AT364" s="230" t="s">
        <v>179</v>
      </c>
      <c r="AU364" s="230" t="s">
        <v>168</v>
      </c>
      <c r="AV364" s="14" t="s">
        <v>84</v>
      </c>
      <c r="AW364" s="14" t="s">
        <v>31</v>
      </c>
      <c r="AX364" s="14" t="s">
        <v>75</v>
      </c>
      <c r="AY364" s="230" t="s">
        <v>167</v>
      </c>
    </row>
    <row r="365" spans="1:65" s="2" customFormat="1" ht="21.8" customHeight="1">
      <c r="A365" s="34"/>
      <c r="B365" s="35"/>
      <c r="C365" s="191" t="s">
        <v>442</v>
      </c>
      <c r="D365" s="191" t="s">
        <v>170</v>
      </c>
      <c r="E365" s="192" t="s">
        <v>443</v>
      </c>
      <c r="F365" s="193" t="s">
        <v>444</v>
      </c>
      <c r="G365" s="194" t="s">
        <v>173</v>
      </c>
      <c r="H365" s="195">
        <v>17.100000000000001</v>
      </c>
      <c r="I365" s="196"/>
      <c r="J365" s="197">
        <f>ROUND(I365*H365,2)</f>
        <v>0</v>
      </c>
      <c r="K365" s="193" t="s">
        <v>174</v>
      </c>
      <c r="L365" s="39"/>
      <c r="M365" s="198" t="s">
        <v>1</v>
      </c>
      <c r="N365" s="199" t="s">
        <v>40</v>
      </c>
      <c r="O365" s="71"/>
      <c r="P365" s="200">
        <f>O365*H365</f>
        <v>0</v>
      </c>
      <c r="Q365" s="200">
        <v>0</v>
      </c>
      <c r="R365" s="200">
        <f>Q365*H365</f>
        <v>0</v>
      </c>
      <c r="S365" s="200">
        <v>0.26100000000000001</v>
      </c>
      <c r="T365" s="201">
        <f>S365*H365</f>
        <v>4.4631000000000007</v>
      </c>
      <c r="U365" s="34"/>
      <c r="V365" s="34"/>
      <c r="W365" s="34"/>
      <c r="X365" s="34"/>
      <c r="Y365" s="34"/>
      <c r="Z365" s="34"/>
      <c r="AA365" s="34"/>
      <c r="AB365" s="34"/>
      <c r="AC365" s="34"/>
      <c r="AD365" s="34"/>
      <c r="AE365" s="34"/>
      <c r="AR365" s="202" t="s">
        <v>175</v>
      </c>
      <c r="AT365" s="202" t="s">
        <v>170</v>
      </c>
      <c r="AU365" s="202" t="s">
        <v>168</v>
      </c>
      <c r="AY365" s="17" t="s">
        <v>167</v>
      </c>
      <c r="BE365" s="203">
        <f>IF(N365="základní",J365,0)</f>
        <v>0</v>
      </c>
      <c r="BF365" s="203">
        <f>IF(N365="snížená",J365,0)</f>
        <v>0</v>
      </c>
      <c r="BG365" s="203">
        <f>IF(N365="zákl. přenesená",J365,0)</f>
        <v>0</v>
      </c>
      <c r="BH365" s="203">
        <f>IF(N365="sníž. přenesená",J365,0)</f>
        <v>0</v>
      </c>
      <c r="BI365" s="203">
        <f>IF(N365="nulová",J365,0)</f>
        <v>0</v>
      </c>
      <c r="BJ365" s="17" t="s">
        <v>82</v>
      </c>
      <c r="BK365" s="203">
        <f>ROUND(I365*H365,2)</f>
        <v>0</v>
      </c>
      <c r="BL365" s="17" t="s">
        <v>175</v>
      </c>
      <c r="BM365" s="202" t="s">
        <v>445</v>
      </c>
    </row>
    <row r="366" spans="1:65" s="2" customFormat="1">
      <c r="A366" s="34"/>
      <c r="B366" s="35"/>
      <c r="C366" s="36"/>
      <c r="D366" s="204" t="s">
        <v>177</v>
      </c>
      <c r="E366" s="36"/>
      <c r="F366" s="205" t="s">
        <v>446</v>
      </c>
      <c r="G366" s="36"/>
      <c r="H366" s="36"/>
      <c r="I366" s="206"/>
      <c r="J366" s="36"/>
      <c r="K366" s="36"/>
      <c r="L366" s="39"/>
      <c r="M366" s="207"/>
      <c r="N366" s="208"/>
      <c r="O366" s="71"/>
      <c r="P366" s="71"/>
      <c r="Q366" s="71"/>
      <c r="R366" s="71"/>
      <c r="S366" s="71"/>
      <c r="T366" s="72"/>
      <c r="U366" s="34"/>
      <c r="V366" s="34"/>
      <c r="W366" s="34"/>
      <c r="X366" s="34"/>
      <c r="Y366" s="34"/>
      <c r="Z366" s="34"/>
      <c r="AA366" s="34"/>
      <c r="AB366" s="34"/>
      <c r="AC366" s="34"/>
      <c r="AD366" s="34"/>
      <c r="AE366" s="34"/>
      <c r="AT366" s="17" t="s">
        <v>177</v>
      </c>
      <c r="AU366" s="17" t="s">
        <v>168</v>
      </c>
    </row>
    <row r="367" spans="1:65" s="13" customFormat="1" ht="21.3">
      <c r="B367" s="209"/>
      <c r="C367" s="210"/>
      <c r="D367" s="211" t="s">
        <v>179</v>
      </c>
      <c r="E367" s="212" t="s">
        <v>1</v>
      </c>
      <c r="F367" s="213" t="s">
        <v>180</v>
      </c>
      <c r="G367" s="210"/>
      <c r="H367" s="212" t="s">
        <v>1</v>
      </c>
      <c r="I367" s="214"/>
      <c r="J367" s="210"/>
      <c r="K367" s="210"/>
      <c r="L367" s="215"/>
      <c r="M367" s="216"/>
      <c r="N367" s="217"/>
      <c r="O367" s="217"/>
      <c r="P367" s="217"/>
      <c r="Q367" s="217"/>
      <c r="R367" s="217"/>
      <c r="S367" s="217"/>
      <c r="T367" s="218"/>
      <c r="AT367" s="219" t="s">
        <v>179</v>
      </c>
      <c r="AU367" s="219" t="s">
        <v>168</v>
      </c>
      <c r="AV367" s="13" t="s">
        <v>82</v>
      </c>
      <c r="AW367" s="13" t="s">
        <v>31</v>
      </c>
      <c r="AX367" s="13" t="s">
        <v>75</v>
      </c>
      <c r="AY367" s="219" t="s">
        <v>167</v>
      </c>
    </row>
    <row r="368" spans="1:65" s="13" customFormat="1">
      <c r="B368" s="209"/>
      <c r="C368" s="210"/>
      <c r="D368" s="211" t="s">
        <v>179</v>
      </c>
      <c r="E368" s="212" t="s">
        <v>1</v>
      </c>
      <c r="F368" s="213" t="s">
        <v>181</v>
      </c>
      <c r="G368" s="210"/>
      <c r="H368" s="212" t="s">
        <v>1</v>
      </c>
      <c r="I368" s="214"/>
      <c r="J368" s="210"/>
      <c r="K368" s="210"/>
      <c r="L368" s="215"/>
      <c r="M368" s="216"/>
      <c r="N368" s="217"/>
      <c r="O368" s="217"/>
      <c r="P368" s="217"/>
      <c r="Q368" s="217"/>
      <c r="R368" s="217"/>
      <c r="S368" s="217"/>
      <c r="T368" s="218"/>
      <c r="AT368" s="219" t="s">
        <v>179</v>
      </c>
      <c r="AU368" s="219" t="s">
        <v>168</v>
      </c>
      <c r="AV368" s="13" t="s">
        <v>82</v>
      </c>
      <c r="AW368" s="13" t="s">
        <v>31</v>
      </c>
      <c r="AX368" s="13" t="s">
        <v>75</v>
      </c>
      <c r="AY368" s="219" t="s">
        <v>167</v>
      </c>
    </row>
    <row r="369" spans="1:65" s="14" customFormat="1">
      <c r="B369" s="220"/>
      <c r="C369" s="221"/>
      <c r="D369" s="211" t="s">
        <v>179</v>
      </c>
      <c r="E369" s="222" t="s">
        <v>1</v>
      </c>
      <c r="F369" s="223" t="s">
        <v>447</v>
      </c>
      <c r="G369" s="221"/>
      <c r="H369" s="224">
        <v>17.100000000000001</v>
      </c>
      <c r="I369" s="225"/>
      <c r="J369" s="221"/>
      <c r="K369" s="221"/>
      <c r="L369" s="226"/>
      <c r="M369" s="227"/>
      <c r="N369" s="228"/>
      <c r="O369" s="228"/>
      <c r="P369" s="228"/>
      <c r="Q369" s="228"/>
      <c r="R369" s="228"/>
      <c r="S369" s="228"/>
      <c r="T369" s="229"/>
      <c r="AT369" s="230" t="s">
        <v>179</v>
      </c>
      <c r="AU369" s="230" t="s">
        <v>168</v>
      </c>
      <c r="AV369" s="14" t="s">
        <v>84</v>
      </c>
      <c r="AW369" s="14" t="s">
        <v>31</v>
      </c>
      <c r="AX369" s="14" t="s">
        <v>75</v>
      </c>
      <c r="AY369" s="230" t="s">
        <v>167</v>
      </c>
    </row>
    <row r="370" spans="1:65" s="2" customFormat="1" ht="24.3" customHeight="1">
      <c r="A370" s="34"/>
      <c r="B370" s="35"/>
      <c r="C370" s="191" t="s">
        <v>448</v>
      </c>
      <c r="D370" s="191" t="s">
        <v>170</v>
      </c>
      <c r="E370" s="192" t="s">
        <v>449</v>
      </c>
      <c r="F370" s="193" t="s">
        <v>450</v>
      </c>
      <c r="G370" s="194" t="s">
        <v>289</v>
      </c>
      <c r="H370" s="195">
        <v>0.91600000000000004</v>
      </c>
      <c r="I370" s="196"/>
      <c r="J370" s="197">
        <f>ROUND(I370*H370,2)</f>
        <v>0</v>
      </c>
      <c r="K370" s="193" t="s">
        <v>174</v>
      </c>
      <c r="L370" s="39"/>
      <c r="M370" s="198" t="s">
        <v>1</v>
      </c>
      <c r="N370" s="199" t="s">
        <v>40</v>
      </c>
      <c r="O370" s="71"/>
      <c r="P370" s="200">
        <f>O370*H370</f>
        <v>0</v>
      </c>
      <c r="Q370" s="200">
        <v>0</v>
      </c>
      <c r="R370" s="200">
        <f>Q370*H370</f>
        <v>0</v>
      </c>
      <c r="S370" s="200">
        <v>1.8</v>
      </c>
      <c r="T370" s="201">
        <f>S370*H370</f>
        <v>1.6488</v>
      </c>
      <c r="U370" s="34"/>
      <c r="V370" s="34"/>
      <c r="W370" s="34"/>
      <c r="X370" s="34"/>
      <c r="Y370" s="34"/>
      <c r="Z370" s="34"/>
      <c r="AA370" s="34"/>
      <c r="AB370" s="34"/>
      <c r="AC370" s="34"/>
      <c r="AD370" s="34"/>
      <c r="AE370" s="34"/>
      <c r="AR370" s="202" t="s">
        <v>175</v>
      </c>
      <c r="AT370" s="202" t="s">
        <v>170</v>
      </c>
      <c r="AU370" s="202" t="s">
        <v>168</v>
      </c>
      <c r="AY370" s="17" t="s">
        <v>167</v>
      </c>
      <c r="BE370" s="203">
        <f>IF(N370="základní",J370,0)</f>
        <v>0</v>
      </c>
      <c r="BF370" s="203">
        <f>IF(N370="snížená",J370,0)</f>
        <v>0</v>
      </c>
      <c r="BG370" s="203">
        <f>IF(N370="zákl. přenesená",J370,0)</f>
        <v>0</v>
      </c>
      <c r="BH370" s="203">
        <f>IF(N370="sníž. přenesená",J370,0)</f>
        <v>0</v>
      </c>
      <c r="BI370" s="203">
        <f>IF(N370="nulová",J370,0)</f>
        <v>0</v>
      </c>
      <c r="BJ370" s="17" t="s">
        <v>82</v>
      </c>
      <c r="BK370" s="203">
        <f>ROUND(I370*H370,2)</f>
        <v>0</v>
      </c>
      <c r="BL370" s="17" t="s">
        <v>175</v>
      </c>
      <c r="BM370" s="202" t="s">
        <v>451</v>
      </c>
    </row>
    <row r="371" spans="1:65" s="2" customFormat="1">
      <c r="A371" s="34"/>
      <c r="B371" s="35"/>
      <c r="C371" s="36"/>
      <c r="D371" s="204" t="s">
        <v>177</v>
      </c>
      <c r="E371" s="36"/>
      <c r="F371" s="205" t="s">
        <v>452</v>
      </c>
      <c r="G371" s="36"/>
      <c r="H371" s="36"/>
      <c r="I371" s="206"/>
      <c r="J371" s="36"/>
      <c r="K371" s="36"/>
      <c r="L371" s="39"/>
      <c r="M371" s="207"/>
      <c r="N371" s="208"/>
      <c r="O371" s="71"/>
      <c r="P371" s="71"/>
      <c r="Q371" s="71"/>
      <c r="R371" s="71"/>
      <c r="S371" s="71"/>
      <c r="T371" s="72"/>
      <c r="U371" s="34"/>
      <c r="V371" s="34"/>
      <c r="W371" s="34"/>
      <c r="X371" s="34"/>
      <c r="Y371" s="34"/>
      <c r="Z371" s="34"/>
      <c r="AA371" s="34"/>
      <c r="AB371" s="34"/>
      <c r="AC371" s="34"/>
      <c r="AD371" s="34"/>
      <c r="AE371" s="34"/>
      <c r="AT371" s="17" t="s">
        <v>177</v>
      </c>
      <c r="AU371" s="17" t="s">
        <v>168</v>
      </c>
    </row>
    <row r="372" spans="1:65" s="13" customFormat="1" ht="21.3">
      <c r="B372" s="209"/>
      <c r="C372" s="210"/>
      <c r="D372" s="211" t="s">
        <v>179</v>
      </c>
      <c r="E372" s="212" t="s">
        <v>1</v>
      </c>
      <c r="F372" s="213" t="s">
        <v>180</v>
      </c>
      <c r="G372" s="210"/>
      <c r="H372" s="212" t="s">
        <v>1</v>
      </c>
      <c r="I372" s="214"/>
      <c r="J372" s="210"/>
      <c r="K372" s="210"/>
      <c r="L372" s="215"/>
      <c r="M372" s="216"/>
      <c r="N372" s="217"/>
      <c r="O372" s="217"/>
      <c r="P372" s="217"/>
      <c r="Q372" s="217"/>
      <c r="R372" s="217"/>
      <c r="S372" s="217"/>
      <c r="T372" s="218"/>
      <c r="AT372" s="219" t="s">
        <v>179</v>
      </c>
      <c r="AU372" s="219" t="s">
        <v>168</v>
      </c>
      <c r="AV372" s="13" t="s">
        <v>82</v>
      </c>
      <c r="AW372" s="13" t="s">
        <v>31</v>
      </c>
      <c r="AX372" s="13" t="s">
        <v>75</v>
      </c>
      <c r="AY372" s="219" t="s">
        <v>167</v>
      </c>
    </row>
    <row r="373" spans="1:65" s="13" customFormat="1">
      <c r="B373" s="209"/>
      <c r="C373" s="210"/>
      <c r="D373" s="211" t="s">
        <v>179</v>
      </c>
      <c r="E373" s="212" t="s">
        <v>1</v>
      </c>
      <c r="F373" s="213" t="s">
        <v>181</v>
      </c>
      <c r="G373" s="210"/>
      <c r="H373" s="212" t="s">
        <v>1</v>
      </c>
      <c r="I373" s="214"/>
      <c r="J373" s="210"/>
      <c r="K373" s="210"/>
      <c r="L373" s="215"/>
      <c r="M373" s="216"/>
      <c r="N373" s="217"/>
      <c r="O373" s="217"/>
      <c r="P373" s="217"/>
      <c r="Q373" s="217"/>
      <c r="R373" s="217"/>
      <c r="S373" s="217"/>
      <c r="T373" s="218"/>
      <c r="AT373" s="219" t="s">
        <v>179</v>
      </c>
      <c r="AU373" s="219" t="s">
        <v>168</v>
      </c>
      <c r="AV373" s="13" t="s">
        <v>82</v>
      </c>
      <c r="AW373" s="13" t="s">
        <v>31</v>
      </c>
      <c r="AX373" s="13" t="s">
        <v>75</v>
      </c>
      <c r="AY373" s="219" t="s">
        <v>167</v>
      </c>
    </row>
    <row r="374" spans="1:65" s="13" customFormat="1">
      <c r="B374" s="209"/>
      <c r="C374" s="210"/>
      <c r="D374" s="211" t="s">
        <v>179</v>
      </c>
      <c r="E374" s="212" t="s">
        <v>1</v>
      </c>
      <c r="F374" s="213" t="s">
        <v>453</v>
      </c>
      <c r="G374" s="210"/>
      <c r="H374" s="212" t="s">
        <v>1</v>
      </c>
      <c r="I374" s="214"/>
      <c r="J374" s="210"/>
      <c r="K374" s="210"/>
      <c r="L374" s="215"/>
      <c r="M374" s="216"/>
      <c r="N374" s="217"/>
      <c r="O374" s="217"/>
      <c r="P374" s="217"/>
      <c r="Q374" s="217"/>
      <c r="R374" s="217"/>
      <c r="S374" s="217"/>
      <c r="T374" s="218"/>
      <c r="AT374" s="219" t="s">
        <v>179</v>
      </c>
      <c r="AU374" s="219" t="s">
        <v>168</v>
      </c>
      <c r="AV374" s="13" t="s">
        <v>82</v>
      </c>
      <c r="AW374" s="13" t="s">
        <v>31</v>
      </c>
      <c r="AX374" s="13" t="s">
        <v>75</v>
      </c>
      <c r="AY374" s="219" t="s">
        <v>167</v>
      </c>
    </row>
    <row r="375" spans="1:65" s="14" customFormat="1">
      <c r="B375" s="220"/>
      <c r="C375" s="221"/>
      <c r="D375" s="211" t="s">
        <v>179</v>
      </c>
      <c r="E375" s="222" t="s">
        <v>1</v>
      </c>
      <c r="F375" s="223" t="s">
        <v>454</v>
      </c>
      <c r="G375" s="221"/>
      <c r="H375" s="224">
        <v>0.91600000000000004</v>
      </c>
      <c r="I375" s="225"/>
      <c r="J375" s="221"/>
      <c r="K375" s="221"/>
      <c r="L375" s="226"/>
      <c r="M375" s="227"/>
      <c r="N375" s="228"/>
      <c r="O375" s="228"/>
      <c r="P375" s="228"/>
      <c r="Q375" s="228"/>
      <c r="R375" s="228"/>
      <c r="S375" s="228"/>
      <c r="T375" s="229"/>
      <c r="AT375" s="230" t="s">
        <v>179</v>
      </c>
      <c r="AU375" s="230" t="s">
        <v>168</v>
      </c>
      <c r="AV375" s="14" t="s">
        <v>84</v>
      </c>
      <c r="AW375" s="14" t="s">
        <v>31</v>
      </c>
      <c r="AX375" s="14" t="s">
        <v>75</v>
      </c>
      <c r="AY375" s="230" t="s">
        <v>167</v>
      </c>
    </row>
    <row r="376" spans="1:65" s="2" customFormat="1" ht="21.8" customHeight="1">
      <c r="A376" s="34"/>
      <c r="B376" s="35"/>
      <c r="C376" s="191" t="s">
        <v>455</v>
      </c>
      <c r="D376" s="191" t="s">
        <v>170</v>
      </c>
      <c r="E376" s="192" t="s">
        <v>456</v>
      </c>
      <c r="F376" s="193" t="s">
        <v>457</v>
      </c>
      <c r="G376" s="194" t="s">
        <v>173</v>
      </c>
      <c r="H376" s="195">
        <v>149.16999999999999</v>
      </c>
      <c r="I376" s="196"/>
      <c r="J376" s="197">
        <f>ROUND(I376*H376,2)</f>
        <v>0</v>
      </c>
      <c r="K376" s="193" t="s">
        <v>174</v>
      </c>
      <c r="L376" s="39"/>
      <c r="M376" s="198" t="s">
        <v>1</v>
      </c>
      <c r="N376" s="199" t="s">
        <v>40</v>
      </c>
      <c r="O376" s="71"/>
      <c r="P376" s="200">
        <f>O376*H376</f>
        <v>0</v>
      </c>
      <c r="Q376" s="200">
        <v>0</v>
      </c>
      <c r="R376" s="200">
        <f>Q376*H376</f>
        <v>0</v>
      </c>
      <c r="S376" s="200">
        <v>0</v>
      </c>
      <c r="T376" s="201">
        <f>S376*H376</f>
        <v>0</v>
      </c>
      <c r="U376" s="34"/>
      <c r="V376" s="34"/>
      <c r="W376" s="34"/>
      <c r="X376" s="34"/>
      <c r="Y376" s="34"/>
      <c r="Z376" s="34"/>
      <c r="AA376" s="34"/>
      <c r="AB376" s="34"/>
      <c r="AC376" s="34"/>
      <c r="AD376" s="34"/>
      <c r="AE376" s="34"/>
      <c r="AR376" s="202" t="s">
        <v>175</v>
      </c>
      <c r="AT376" s="202" t="s">
        <v>170</v>
      </c>
      <c r="AU376" s="202" t="s">
        <v>168</v>
      </c>
      <c r="AY376" s="17" t="s">
        <v>167</v>
      </c>
      <c r="BE376" s="203">
        <f>IF(N376="základní",J376,0)</f>
        <v>0</v>
      </c>
      <c r="BF376" s="203">
        <f>IF(N376="snížená",J376,0)</f>
        <v>0</v>
      </c>
      <c r="BG376" s="203">
        <f>IF(N376="zákl. přenesená",J376,0)</f>
        <v>0</v>
      </c>
      <c r="BH376" s="203">
        <f>IF(N376="sníž. přenesená",J376,0)</f>
        <v>0</v>
      </c>
      <c r="BI376" s="203">
        <f>IF(N376="nulová",J376,0)</f>
        <v>0</v>
      </c>
      <c r="BJ376" s="17" t="s">
        <v>82</v>
      </c>
      <c r="BK376" s="203">
        <f>ROUND(I376*H376,2)</f>
        <v>0</v>
      </c>
      <c r="BL376" s="17" t="s">
        <v>175</v>
      </c>
      <c r="BM376" s="202" t="s">
        <v>458</v>
      </c>
    </row>
    <row r="377" spans="1:65" s="2" customFormat="1">
      <c r="A377" s="34"/>
      <c r="B377" s="35"/>
      <c r="C377" s="36"/>
      <c r="D377" s="204" t="s">
        <v>177</v>
      </c>
      <c r="E377" s="36"/>
      <c r="F377" s="205" t="s">
        <v>459</v>
      </c>
      <c r="G377" s="36"/>
      <c r="H377" s="36"/>
      <c r="I377" s="206"/>
      <c r="J377" s="36"/>
      <c r="K377" s="36"/>
      <c r="L377" s="39"/>
      <c r="M377" s="207"/>
      <c r="N377" s="208"/>
      <c r="O377" s="71"/>
      <c r="P377" s="71"/>
      <c r="Q377" s="71"/>
      <c r="R377" s="71"/>
      <c r="S377" s="71"/>
      <c r="T377" s="72"/>
      <c r="U377" s="34"/>
      <c r="V377" s="34"/>
      <c r="W377" s="34"/>
      <c r="X377" s="34"/>
      <c r="Y377" s="34"/>
      <c r="Z377" s="34"/>
      <c r="AA377" s="34"/>
      <c r="AB377" s="34"/>
      <c r="AC377" s="34"/>
      <c r="AD377" s="34"/>
      <c r="AE377" s="34"/>
      <c r="AT377" s="17" t="s">
        <v>177</v>
      </c>
      <c r="AU377" s="17" t="s">
        <v>168</v>
      </c>
    </row>
    <row r="378" spans="1:65" s="2" customFormat="1" ht="47">
      <c r="A378" s="34"/>
      <c r="B378" s="35"/>
      <c r="C378" s="36"/>
      <c r="D378" s="211" t="s">
        <v>222</v>
      </c>
      <c r="E378" s="36"/>
      <c r="F378" s="231" t="s">
        <v>460</v>
      </c>
      <c r="G378" s="36"/>
      <c r="H378" s="36"/>
      <c r="I378" s="206"/>
      <c r="J378" s="36"/>
      <c r="K378" s="36"/>
      <c r="L378" s="39"/>
      <c r="M378" s="207"/>
      <c r="N378" s="208"/>
      <c r="O378" s="71"/>
      <c r="P378" s="71"/>
      <c r="Q378" s="71"/>
      <c r="R378" s="71"/>
      <c r="S378" s="71"/>
      <c r="T378" s="72"/>
      <c r="U378" s="34"/>
      <c r="V378" s="34"/>
      <c r="W378" s="34"/>
      <c r="X378" s="34"/>
      <c r="Y378" s="34"/>
      <c r="Z378" s="34"/>
      <c r="AA378" s="34"/>
      <c r="AB378" s="34"/>
      <c r="AC378" s="34"/>
      <c r="AD378" s="34"/>
      <c r="AE378" s="34"/>
      <c r="AT378" s="17" t="s">
        <v>222</v>
      </c>
      <c r="AU378" s="17" t="s">
        <v>168</v>
      </c>
    </row>
    <row r="379" spans="1:65" s="13" customFormat="1" ht="21.3">
      <c r="B379" s="209"/>
      <c r="C379" s="210"/>
      <c r="D379" s="211" t="s">
        <v>179</v>
      </c>
      <c r="E379" s="212" t="s">
        <v>1</v>
      </c>
      <c r="F379" s="213" t="s">
        <v>180</v>
      </c>
      <c r="G379" s="210"/>
      <c r="H379" s="212" t="s">
        <v>1</v>
      </c>
      <c r="I379" s="214"/>
      <c r="J379" s="210"/>
      <c r="K379" s="210"/>
      <c r="L379" s="215"/>
      <c r="M379" s="216"/>
      <c r="N379" s="217"/>
      <c r="O379" s="217"/>
      <c r="P379" s="217"/>
      <c r="Q379" s="217"/>
      <c r="R379" s="217"/>
      <c r="S379" s="217"/>
      <c r="T379" s="218"/>
      <c r="AT379" s="219" t="s">
        <v>179</v>
      </c>
      <c r="AU379" s="219" t="s">
        <v>168</v>
      </c>
      <c r="AV379" s="13" t="s">
        <v>82</v>
      </c>
      <c r="AW379" s="13" t="s">
        <v>31</v>
      </c>
      <c r="AX379" s="13" t="s">
        <v>75</v>
      </c>
      <c r="AY379" s="219" t="s">
        <v>167</v>
      </c>
    </row>
    <row r="380" spans="1:65" s="13" customFormat="1">
      <c r="B380" s="209"/>
      <c r="C380" s="210"/>
      <c r="D380" s="211" t="s">
        <v>179</v>
      </c>
      <c r="E380" s="212" t="s">
        <v>1</v>
      </c>
      <c r="F380" s="213" t="s">
        <v>181</v>
      </c>
      <c r="G380" s="210"/>
      <c r="H380" s="212" t="s">
        <v>1</v>
      </c>
      <c r="I380" s="214"/>
      <c r="J380" s="210"/>
      <c r="K380" s="210"/>
      <c r="L380" s="215"/>
      <c r="M380" s="216"/>
      <c r="N380" s="217"/>
      <c r="O380" s="217"/>
      <c r="P380" s="217"/>
      <c r="Q380" s="217"/>
      <c r="R380" s="217"/>
      <c r="S380" s="217"/>
      <c r="T380" s="218"/>
      <c r="AT380" s="219" t="s">
        <v>179</v>
      </c>
      <c r="AU380" s="219" t="s">
        <v>168</v>
      </c>
      <c r="AV380" s="13" t="s">
        <v>82</v>
      </c>
      <c r="AW380" s="13" t="s">
        <v>31</v>
      </c>
      <c r="AX380" s="13" t="s">
        <v>75</v>
      </c>
      <c r="AY380" s="219" t="s">
        <v>167</v>
      </c>
    </row>
    <row r="381" spans="1:65" s="14" customFormat="1">
      <c r="B381" s="220"/>
      <c r="C381" s="221"/>
      <c r="D381" s="211" t="s">
        <v>179</v>
      </c>
      <c r="E381" s="222" t="s">
        <v>1</v>
      </c>
      <c r="F381" s="223" t="s">
        <v>433</v>
      </c>
      <c r="G381" s="221"/>
      <c r="H381" s="224">
        <v>11.94</v>
      </c>
      <c r="I381" s="225"/>
      <c r="J381" s="221"/>
      <c r="K381" s="221"/>
      <c r="L381" s="226"/>
      <c r="M381" s="227"/>
      <c r="N381" s="228"/>
      <c r="O381" s="228"/>
      <c r="P381" s="228"/>
      <c r="Q381" s="228"/>
      <c r="R381" s="228"/>
      <c r="S381" s="228"/>
      <c r="T381" s="229"/>
      <c r="AT381" s="230" t="s">
        <v>179</v>
      </c>
      <c r="AU381" s="230" t="s">
        <v>168</v>
      </c>
      <c r="AV381" s="14" t="s">
        <v>84</v>
      </c>
      <c r="AW381" s="14" t="s">
        <v>31</v>
      </c>
      <c r="AX381" s="14" t="s">
        <v>75</v>
      </c>
      <c r="AY381" s="230" t="s">
        <v>167</v>
      </c>
    </row>
    <row r="382" spans="1:65" s="14" customFormat="1">
      <c r="B382" s="220"/>
      <c r="C382" s="221"/>
      <c r="D382" s="211" t="s">
        <v>179</v>
      </c>
      <c r="E382" s="222" t="s">
        <v>1</v>
      </c>
      <c r="F382" s="223" t="s">
        <v>461</v>
      </c>
      <c r="G382" s="221"/>
      <c r="H382" s="224">
        <v>29.774999999999999</v>
      </c>
      <c r="I382" s="225"/>
      <c r="J382" s="221"/>
      <c r="K382" s="221"/>
      <c r="L382" s="226"/>
      <c r="M382" s="227"/>
      <c r="N382" s="228"/>
      <c r="O382" s="228"/>
      <c r="P382" s="228"/>
      <c r="Q382" s="228"/>
      <c r="R382" s="228"/>
      <c r="S382" s="228"/>
      <c r="T382" s="229"/>
      <c r="AT382" s="230" t="s">
        <v>179</v>
      </c>
      <c r="AU382" s="230" t="s">
        <v>168</v>
      </c>
      <c r="AV382" s="14" t="s">
        <v>84</v>
      </c>
      <c r="AW382" s="14" t="s">
        <v>31</v>
      </c>
      <c r="AX382" s="14" t="s">
        <v>75</v>
      </c>
      <c r="AY382" s="230" t="s">
        <v>167</v>
      </c>
    </row>
    <row r="383" spans="1:65" s="14" customFormat="1">
      <c r="B383" s="220"/>
      <c r="C383" s="221"/>
      <c r="D383" s="211" t="s">
        <v>179</v>
      </c>
      <c r="E383" s="222" t="s">
        <v>1</v>
      </c>
      <c r="F383" s="223" t="s">
        <v>434</v>
      </c>
      <c r="G383" s="221"/>
      <c r="H383" s="224">
        <v>57.4</v>
      </c>
      <c r="I383" s="225"/>
      <c r="J383" s="221"/>
      <c r="K383" s="221"/>
      <c r="L383" s="226"/>
      <c r="M383" s="227"/>
      <c r="N383" s="228"/>
      <c r="O383" s="228"/>
      <c r="P383" s="228"/>
      <c r="Q383" s="228"/>
      <c r="R383" s="228"/>
      <c r="S383" s="228"/>
      <c r="T383" s="229"/>
      <c r="AT383" s="230" t="s">
        <v>179</v>
      </c>
      <c r="AU383" s="230" t="s">
        <v>168</v>
      </c>
      <c r="AV383" s="14" t="s">
        <v>84</v>
      </c>
      <c r="AW383" s="14" t="s">
        <v>31</v>
      </c>
      <c r="AX383" s="14" t="s">
        <v>75</v>
      </c>
      <c r="AY383" s="230" t="s">
        <v>167</v>
      </c>
    </row>
    <row r="384" spans="1:65" s="14" customFormat="1">
      <c r="B384" s="220"/>
      <c r="C384" s="221"/>
      <c r="D384" s="211" t="s">
        <v>179</v>
      </c>
      <c r="E384" s="222" t="s">
        <v>1</v>
      </c>
      <c r="F384" s="223" t="s">
        <v>462</v>
      </c>
      <c r="G384" s="221"/>
      <c r="H384" s="224">
        <v>24.105</v>
      </c>
      <c r="I384" s="225"/>
      <c r="J384" s="221"/>
      <c r="K384" s="221"/>
      <c r="L384" s="226"/>
      <c r="M384" s="227"/>
      <c r="N384" s="228"/>
      <c r="O384" s="228"/>
      <c r="P384" s="228"/>
      <c r="Q384" s="228"/>
      <c r="R384" s="228"/>
      <c r="S384" s="228"/>
      <c r="T384" s="229"/>
      <c r="AT384" s="230" t="s">
        <v>179</v>
      </c>
      <c r="AU384" s="230" t="s">
        <v>168</v>
      </c>
      <c r="AV384" s="14" t="s">
        <v>84</v>
      </c>
      <c r="AW384" s="14" t="s">
        <v>31</v>
      </c>
      <c r="AX384" s="14" t="s">
        <v>75</v>
      </c>
      <c r="AY384" s="230" t="s">
        <v>167</v>
      </c>
    </row>
    <row r="385" spans="1:65" s="14" customFormat="1">
      <c r="B385" s="220"/>
      <c r="C385" s="221"/>
      <c r="D385" s="211" t="s">
        <v>179</v>
      </c>
      <c r="E385" s="222" t="s">
        <v>1</v>
      </c>
      <c r="F385" s="223" t="s">
        <v>463</v>
      </c>
      <c r="G385" s="221"/>
      <c r="H385" s="224">
        <v>1.875</v>
      </c>
      <c r="I385" s="225"/>
      <c r="J385" s="221"/>
      <c r="K385" s="221"/>
      <c r="L385" s="226"/>
      <c r="M385" s="227"/>
      <c r="N385" s="228"/>
      <c r="O385" s="228"/>
      <c r="P385" s="228"/>
      <c r="Q385" s="228"/>
      <c r="R385" s="228"/>
      <c r="S385" s="228"/>
      <c r="T385" s="229"/>
      <c r="AT385" s="230" t="s">
        <v>179</v>
      </c>
      <c r="AU385" s="230" t="s">
        <v>168</v>
      </c>
      <c r="AV385" s="14" t="s">
        <v>84</v>
      </c>
      <c r="AW385" s="14" t="s">
        <v>31</v>
      </c>
      <c r="AX385" s="14" t="s">
        <v>75</v>
      </c>
      <c r="AY385" s="230" t="s">
        <v>167</v>
      </c>
    </row>
    <row r="386" spans="1:65" s="14" customFormat="1">
      <c r="B386" s="220"/>
      <c r="C386" s="221"/>
      <c r="D386" s="211" t="s">
        <v>179</v>
      </c>
      <c r="E386" s="222" t="s">
        <v>1</v>
      </c>
      <c r="F386" s="223" t="s">
        <v>464</v>
      </c>
      <c r="G386" s="221"/>
      <c r="H386" s="224">
        <v>22.2</v>
      </c>
      <c r="I386" s="225"/>
      <c r="J386" s="221"/>
      <c r="K386" s="221"/>
      <c r="L386" s="226"/>
      <c r="M386" s="227"/>
      <c r="N386" s="228"/>
      <c r="O386" s="228"/>
      <c r="P386" s="228"/>
      <c r="Q386" s="228"/>
      <c r="R386" s="228"/>
      <c r="S386" s="228"/>
      <c r="T386" s="229"/>
      <c r="AT386" s="230" t="s">
        <v>179</v>
      </c>
      <c r="AU386" s="230" t="s">
        <v>168</v>
      </c>
      <c r="AV386" s="14" t="s">
        <v>84</v>
      </c>
      <c r="AW386" s="14" t="s">
        <v>31</v>
      </c>
      <c r="AX386" s="14" t="s">
        <v>75</v>
      </c>
      <c r="AY386" s="230" t="s">
        <v>167</v>
      </c>
    </row>
    <row r="387" spans="1:65" s="14" customFormat="1">
      <c r="B387" s="220"/>
      <c r="C387" s="221"/>
      <c r="D387" s="211" t="s">
        <v>179</v>
      </c>
      <c r="E387" s="222" t="s">
        <v>1</v>
      </c>
      <c r="F387" s="223" t="s">
        <v>465</v>
      </c>
      <c r="G387" s="221"/>
      <c r="H387" s="224">
        <v>1.875</v>
      </c>
      <c r="I387" s="225"/>
      <c r="J387" s="221"/>
      <c r="K387" s="221"/>
      <c r="L387" s="226"/>
      <c r="M387" s="227"/>
      <c r="N387" s="228"/>
      <c r="O387" s="228"/>
      <c r="P387" s="228"/>
      <c r="Q387" s="228"/>
      <c r="R387" s="228"/>
      <c r="S387" s="228"/>
      <c r="T387" s="229"/>
      <c r="AT387" s="230" t="s">
        <v>179</v>
      </c>
      <c r="AU387" s="230" t="s">
        <v>168</v>
      </c>
      <c r="AV387" s="14" t="s">
        <v>84</v>
      </c>
      <c r="AW387" s="14" t="s">
        <v>31</v>
      </c>
      <c r="AX387" s="14" t="s">
        <v>75</v>
      </c>
      <c r="AY387" s="230" t="s">
        <v>167</v>
      </c>
    </row>
    <row r="388" spans="1:65" s="2" customFormat="1" ht="24.3" customHeight="1">
      <c r="A388" s="34"/>
      <c r="B388" s="35"/>
      <c r="C388" s="191" t="s">
        <v>466</v>
      </c>
      <c r="D388" s="191" t="s">
        <v>170</v>
      </c>
      <c r="E388" s="192" t="s">
        <v>467</v>
      </c>
      <c r="F388" s="193" t="s">
        <v>468</v>
      </c>
      <c r="G388" s="194" t="s">
        <v>173</v>
      </c>
      <c r="H388" s="195">
        <v>4.5</v>
      </c>
      <c r="I388" s="196"/>
      <c r="J388" s="197">
        <f>ROUND(I388*H388,2)</f>
        <v>0</v>
      </c>
      <c r="K388" s="193" t="s">
        <v>174</v>
      </c>
      <c r="L388" s="39"/>
      <c r="M388" s="198" t="s">
        <v>1</v>
      </c>
      <c r="N388" s="199" t="s">
        <v>40</v>
      </c>
      <c r="O388" s="71"/>
      <c r="P388" s="200">
        <f>O388*H388</f>
        <v>0</v>
      </c>
      <c r="Q388" s="200">
        <v>0.02</v>
      </c>
      <c r="R388" s="200">
        <f>Q388*H388</f>
        <v>0.09</v>
      </c>
      <c r="S388" s="200">
        <v>0</v>
      </c>
      <c r="T388" s="201">
        <f>S388*H388</f>
        <v>0</v>
      </c>
      <c r="U388" s="34"/>
      <c r="V388" s="34"/>
      <c r="W388" s="34"/>
      <c r="X388" s="34"/>
      <c r="Y388" s="34"/>
      <c r="Z388" s="34"/>
      <c r="AA388" s="34"/>
      <c r="AB388" s="34"/>
      <c r="AC388" s="34"/>
      <c r="AD388" s="34"/>
      <c r="AE388" s="34"/>
      <c r="AR388" s="202" t="s">
        <v>175</v>
      </c>
      <c r="AT388" s="202" t="s">
        <v>170</v>
      </c>
      <c r="AU388" s="202" t="s">
        <v>168</v>
      </c>
      <c r="AY388" s="17" t="s">
        <v>167</v>
      </c>
      <c r="BE388" s="203">
        <f>IF(N388="základní",J388,0)</f>
        <v>0</v>
      </c>
      <c r="BF388" s="203">
        <f>IF(N388="snížená",J388,0)</f>
        <v>0</v>
      </c>
      <c r="BG388" s="203">
        <f>IF(N388="zákl. přenesená",J388,0)</f>
        <v>0</v>
      </c>
      <c r="BH388" s="203">
        <f>IF(N388="sníž. přenesená",J388,0)</f>
        <v>0</v>
      </c>
      <c r="BI388" s="203">
        <f>IF(N388="nulová",J388,0)</f>
        <v>0</v>
      </c>
      <c r="BJ388" s="17" t="s">
        <v>82</v>
      </c>
      <c r="BK388" s="203">
        <f>ROUND(I388*H388,2)</f>
        <v>0</v>
      </c>
      <c r="BL388" s="17" t="s">
        <v>175</v>
      </c>
      <c r="BM388" s="202" t="s">
        <v>469</v>
      </c>
    </row>
    <row r="389" spans="1:65" s="2" customFormat="1">
      <c r="A389" s="34"/>
      <c r="B389" s="35"/>
      <c r="C389" s="36"/>
      <c r="D389" s="204" t="s">
        <v>177</v>
      </c>
      <c r="E389" s="36"/>
      <c r="F389" s="205" t="s">
        <v>470</v>
      </c>
      <c r="G389" s="36"/>
      <c r="H389" s="36"/>
      <c r="I389" s="206"/>
      <c r="J389" s="36"/>
      <c r="K389" s="36"/>
      <c r="L389" s="39"/>
      <c r="M389" s="207"/>
      <c r="N389" s="208"/>
      <c r="O389" s="71"/>
      <c r="P389" s="71"/>
      <c r="Q389" s="71"/>
      <c r="R389" s="71"/>
      <c r="S389" s="71"/>
      <c r="T389" s="72"/>
      <c r="U389" s="34"/>
      <c r="V389" s="34"/>
      <c r="W389" s="34"/>
      <c r="X389" s="34"/>
      <c r="Y389" s="34"/>
      <c r="Z389" s="34"/>
      <c r="AA389" s="34"/>
      <c r="AB389" s="34"/>
      <c r="AC389" s="34"/>
      <c r="AD389" s="34"/>
      <c r="AE389" s="34"/>
      <c r="AT389" s="17" t="s">
        <v>177</v>
      </c>
      <c r="AU389" s="17" t="s">
        <v>168</v>
      </c>
    </row>
    <row r="390" spans="1:65" s="13" customFormat="1" ht="21.3">
      <c r="B390" s="209"/>
      <c r="C390" s="210"/>
      <c r="D390" s="211" t="s">
        <v>179</v>
      </c>
      <c r="E390" s="212" t="s">
        <v>1</v>
      </c>
      <c r="F390" s="213" t="s">
        <v>180</v>
      </c>
      <c r="G390" s="210"/>
      <c r="H390" s="212" t="s">
        <v>1</v>
      </c>
      <c r="I390" s="214"/>
      <c r="J390" s="210"/>
      <c r="K390" s="210"/>
      <c r="L390" s="215"/>
      <c r="M390" s="216"/>
      <c r="N390" s="217"/>
      <c r="O390" s="217"/>
      <c r="P390" s="217"/>
      <c r="Q390" s="217"/>
      <c r="R390" s="217"/>
      <c r="S390" s="217"/>
      <c r="T390" s="218"/>
      <c r="AT390" s="219" t="s">
        <v>179</v>
      </c>
      <c r="AU390" s="219" t="s">
        <v>168</v>
      </c>
      <c r="AV390" s="13" t="s">
        <v>82</v>
      </c>
      <c r="AW390" s="13" t="s">
        <v>31</v>
      </c>
      <c r="AX390" s="13" t="s">
        <v>75</v>
      </c>
      <c r="AY390" s="219" t="s">
        <v>167</v>
      </c>
    </row>
    <row r="391" spans="1:65" s="13" customFormat="1">
      <c r="B391" s="209"/>
      <c r="C391" s="210"/>
      <c r="D391" s="211" t="s">
        <v>179</v>
      </c>
      <c r="E391" s="212" t="s">
        <v>1</v>
      </c>
      <c r="F391" s="213" t="s">
        <v>181</v>
      </c>
      <c r="G391" s="210"/>
      <c r="H391" s="212" t="s">
        <v>1</v>
      </c>
      <c r="I391" s="214"/>
      <c r="J391" s="210"/>
      <c r="K391" s="210"/>
      <c r="L391" s="215"/>
      <c r="M391" s="216"/>
      <c r="N391" s="217"/>
      <c r="O391" s="217"/>
      <c r="P391" s="217"/>
      <c r="Q391" s="217"/>
      <c r="R391" s="217"/>
      <c r="S391" s="217"/>
      <c r="T391" s="218"/>
      <c r="AT391" s="219" t="s">
        <v>179</v>
      </c>
      <c r="AU391" s="219" t="s">
        <v>168</v>
      </c>
      <c r="AV391" s="13" t="s">
        <v>82</v>
      </c>
      <c r="AW391" s="13" t="s">
        <v>31</v>
      </c>
      <c r="AX391" s="13" t="s">
        <v>75</v>
      </c>
      <c r="AY391" s="219" t="s">
        <v>167</v>
      </c>
    </row>
    <row r="392" spans="1:65" s="13" customFormat="1">
      <c r="B392" s="209"/>
      <c r="C392" s="210"/>
      <c r="D392" s="211" t="s">
        <v>179</v>
      </c>
      <c r="E392" s="212" t="s">
        <v>1</v>
      </c>
      <c r="F392" s="213" t="s">
        <v>471</v>
      </c>
      <c r="G392" s="210"/>
      <c r="H392" s="212" t="s">
        <v>1</v>
      </c>
      <c r="I392" s="214"/>
      <c r="J392" s="210"/>
      <c r="K392" s="210"/>
      <c r="L392" s="215"/>
      <c r="M392" s="216"/>
      <c r="N392" s="217"/>
      <c r="O392" s="217"/>
      <c r="P392" s="217"/>
      <c r="Q392" s="217"/>
      <c r="R392" s="217"/>
      <c r="S392" s="217"/>
      <c r="T392" s="218"/>
      <c r="AT392" s="219" t="s">
        <v>179</v>
      </c>
      <c r="AU392" s="219" t="s">
        <v>168</v>
      </c>
      <c r="AV392" s="13" t="s">
        <v>82</v>
      </c>
      <c r="AW392" s="13" t="s">
        <v>31</v>
      </c>
      <c r="AX392" s="13" t="s">
        <v>75</v>
      </c>
      <c r="AY392" s="219" t="s">
        <v>167</v>
      </c>
    </row>
    <row r="393" spans="1:65" s="13" customFormat="1">
      <c r="B393" s="209"/>
      <c r="C393" s="210"/>
      <c r="D393" s="211" t="s">
        <v>179</v>
      </c>
      <c r="E393" s="212" t="s">
        <v>1</v>
      </c>
      <c r="F393" s="213" t="s">
        <v>472</v>
      </c>
      <c r="G393" s="210"/>
      <c r="H393" s="212" t="s">
        <v>1</v>
      </c>
      <c r="I393" s="214"/>
      <c r="J393" s="210"/>
      <c r="K393" s="210"/>
      <c r="L393" s="215"/>
      <c r="M393" s="216"/>
      <c r="N393" s="217"/>
      <c r="O393" s="217"/>
      <c r="P393" s="217"/>
      <c r="Q393" s="217"/>
      <c r="R393" s="217"/>
      <c r="S393" s="217"/>
      <c r="T393" s="218"/>
      <c r="AT393" s="219" t="s">
        <v>179</v>
      </c>
      <c r="AU393" s="219" t="s">
        <v>168</v>
      </c>
      <c r="AV393" s="13" t="s">
        <v>82</v>
      </c>
      <c r="AW393" s="13" t="s">
        <v>31</v>
      </c>
      <c r="AX393" s="13" t="s">
        <v>75</v>
      </c>
      <c r="AY393" s="219" t="s">
        <v>167</v>
      </c>
    </row>
    <row r="394" spans="1:65" s="14" customFormat="1">
      <c r="B394" s="220"/>
      <c r="C394" s="221"/>
      <c r="D394" s="211" t="s">
        <v>179</v>
      </c>
      <c r="E394" s="222" t="s">
        <v>1</v>
      </c>
      <c r="F394" s="223" t="s">
        <v>473</v>
      </c>
      <c r="G394" s="221"/>
      <c r="H394" s="224">
        <v>4.5</v>
      </c>
      <c r="I394" s="225"/>
      <c r="J394" s="221"/>
      <c r="K394" s="221"/>
      <c r="L394" s="226"/>
      <c r="M394" s="227"/>
      <c r="N394" s="228"/>
      <c r="O394" s="228"/>
      <c r="P394" s="228"/>
      <c r="Q394" s="228"/>
      <c r="R394" s="228"/>
      <c r="S394" s="228"/>
      <c r="T394" s="229"/>
      <c r="AT394" s="230" t="s">
        <v>179</v>
      </c>
      <c r="AU394" s="230" t="s">
        <v>168</v>
      </c>
      <c r="AV394" s="14" t="s">
        <v>84</v>
      </c>
      <c r="AW394" s="14" t="s">
        <v>31</v>
      </c>
      <c r="AX394" s="14" t="s">
        <v>75</v>
      </c>
      <c r="AY394" s="230" t="s">
        <v>167</v>
      </c>
    </row>
    <row r="395" spans="1:65" s="2" customFormat="1" ht="24.3" customHeight="1">
      <c r="A395" s="34"/>
      <c r="B395" s="35"/>
      <c r="C395" s="191" t="s">
        <v>474</v>
      </c>
      <c r="D395" s="191" t="s">
        <v>170</v>
      </c>
      <c r="E395" s="192" t="s">
        <v>475</v>
      </c>
      <c r="F395" s="193" t="s">
        <v>476</v>
      </c>
      <c r="G395" s="194" t="s">
        <v>173</v>
      </c>
      <c r="H395" s="195">
        <v>4.5</v>
      </c>
      <c r="I395" s="196"/>
      <c r="J395" s="197">
        <f>ROUND(I395*H395,2)</f>
        <v>0</v>
      </c>
      <c r="K395" s="193" t="s">
        <v>1</v>
      </c>
      <c r="L395" s="39"/>
      <c r="M395" s="198" t="s">
        <v>1</v>
      </c>
      <c r="N395" s="199" t="s">
        <v>40</v>
      </c>
      <c r="O395" s="71"/>
      <c r="P395" s="200">
        <f>O395*H395</f>
        <v>0</v>
      </c>
      <c r="Q395" s="200">
        <v>5.0000000000000001E-3</v>
      </c>
      <c r="R395" s="200">
        <f>Q395*H395</f>
        <v>2.2499999999999999E-2</v>
      </c>
      <c r="S395" s="200">
        <v>0</v>
      </c>
      <c r="T395" s="201">
        <f>S395*H395</f>
        <v>0</v>
      </c>
      <c r="U395" s="34"/>
      <c r="V395" s="34"/>
      <c r="W395" s="34"/>
      <c r="X395" s="34"/>
      <c r="Y395" s="34"/>
      <c r="Z395" s="34"/>
      <c r="AA395" s="34"/>
      <c r="AB395" s="34"/>
      <c r="AC395" s="34"/>
      <c r="AD395" s="34"/>
      <c r="AE395" s="34"/>
      <c r="AR395" s="202" t="s">
        <v>175</v>
      </c>
      <c r="AT395" s="202" t="s">
        <v>170</v>
      </c>
      <c r="AU395" s="202" t="s">
        <v>168</v>
      </c>
      <c r="AY395" s="17" t="s">
        <v>167</v>
      </c>
      <c r="BE395" s="203">
        <f>IF(N395="základní",J395,0)</f>
        <v>0</v>
      </c>
      <c r="BF395" s="203">
        <f>IF(N395="snížená",J395,0)</f>
        <v>0</v>
      </c>
      <c r="BG395" s="203">
        <f>IF(N395="zákl. přenesená",J395,0)</f>
        <v>0</v>
      </c>
      <c r="BH395" s="203">
        <f>IF(N395="sníž. přenesená",J395,0)</f>
        <v>0</v>
      </c>
      <c r="BI395" s="203">
        <f>IF(N395="nulová",J395,0)</f>
        <v>0</v>
      </c>
      <c r="BJ395" s="17" t="s">
        <v>82</v>
      </c>
      <c r="BK395" s="203">
        <f>ROUND(I395*H395,2)</f>
        <v>0</v>
      </c>
      <c r="BL395" s="17" t="s">
        <v>175</v>
      </c>
      <c r="BM395" s="202" t="s">
        <v>477</v>
      </c>
    </row>
    <row r="396" spans="1:65" s="13" customFormat="1" ht="21.3">
      <c r="B396" s="209"/>
      <c r="C396" s="210"/>
      <c r="D396" s="211" t="s">
        <v>179</v>
      </c>
      <c r="E396" s="212" t="s">
        <v>1</v>
      </c>
      <c r="F396" s="213" t="s">
        <v>180</v>
      </c>
      <c r="G396" s="210"/>
      <c r="H396" s="212" t="s">
        <v>1</v>
      </c>
      <c r="I396" s="214"/>
      <c r="J396" s="210"/>
      <c r="K396" s="210"/>
      <c r="L396" s="215"/>
      <c r="M396" s="216"/>
      <c r="N396" s="217"/>
      <c r="O396" s="217"/>
      <c r="P396" s="217"/>
      <c r="Q396" s="217"/>
      <c r="R396" s="217"/>
      <c r="S396" s="217"/>
      <c r="T396" s="218"/>
      <c r="AT396" s="219" t="s">
        <v>179</v>
      </c>
      <c r="AU396" s="219" t="s">
        <v>168</v>
      </c>
      <c r="AV396" s="13" t="s">
        <v>82</v>
      </c>
      <c r="AW396" s="13" t="s">
        <v>31</v>
      </c>
      <c r="AX396" s="13" t="s">
        <v>75</v>
      </c>
      <c r="AY396" s="219" t="s">
        <v>167</v>
      </c>
    </row>
    <row r="397" spans="1:65" s="13" customFormat="1">
      <c r="B397" s="209"/>
      <c r="C397" s="210"/>
      <c r="D397" s="211" t="s">
        <v>179</v>
      </c>
      <c r="E397" s="212" t="s">
        <v>1</v>
      </c>
      <c r="F397" s="213" t="s">
        <v>181</v>
      </c>
      <c r="G397" s="210"/>
      <c r="H397" s="212" t="s">
        <v>1</v>
      </c>
      <c r="I397" s="214"/>
      <c r="J397" s="210"/>
      <c r="K397" s="210"/>
      <c r="L397" s="215"/>
      <c r="M397" s="216"/>
      <c r="N397" s="217"/>
      <c r="O397" s="217"/>
      <c r="P397" s="217"/>
      <c r="Q397" s="217"/>
      <c r="R397" s="217"/>
      <c r="S397" s="217"/>
      <c r="T397" s="218"/>
      <c r="AT397" s="219" t="s">
        <v>179</v>
      </c>
      <c r="AU397" s="219" t="s">
        <v>168</v>
      </c>
      <c r="AV397" s="13" t="s">
        <v>82</v>
      </c>
      <c r="AW397" s="13" t="s">
        <v>31</v>
      </c>
      <c r="AX397" s="13" t="s">
        <v>75</v>
      </c>
      <c r="AY397" s="219" t="s">
        <v>167</v>
      </c>
    </row>
    <row r="398" spans="1:65" s="13" customFormat="1">
      <c r="B398" s="209"/>
      <c r="C398" s="210"/>
      <c r="D398" s="211" t="s">
        <v>179</v>
      </c>
      <c r="E398" s="212" t="s">
        <v>1</v>
      </c>
      <c r="F398" s="213" t="s">
        <v>471</v>
      </c>
      <c r="G398" s="210"/>
      <c r="H398" s="212" t="s">
        <v>1</v>
      </c>
      <c r="I398" s="214"/>
      <c r="J398" s="210"/>
      <c r="K398" s="210"/>
      <c r="L398" s="215"/>
      <c r="M398" s="216"/>
      <c r="N398" s="217"/>
      <c r="O398" s="217"/>
      <c r="P398" s="217"/>
      <c r="Q398" s="217"/>
      <c r="R398" s="217"/>
      <c r="S398" s="217"/>
      <c r="T398" s="218"/>
      <c r="AT398" s="219" t="s">
        <v>179</v>
      </c>
      <c r="AU398" s="219" t="s">
        <v>168</v>
      </c>
      <c r="AV398" s="13" t="s">
        <v>82</v>
      </c>
      <c r="AW398" s="13" t="s">
        <v>31</v>
      </c>
      <c r="AX398" s="13" t="s">
        <v>75</v>
      </c>
      <c r="AY398" s="219" t="s">
        <v>167</v>
      </c>
    </row>
    <row r="399" spans="1:65" s="13" customFormat="1">
      <c r="B399" s="209"/>
      <c r="C399" s="210"/>
      <c r="D399" s="211" t="s">
        <v>179</v>
      </c>
      <c r="E399" s="212" t="s">
        <v>1</v>
      </c>
      <c r="F399" s="213" t="s">
        <v>478</v>
      </c>
      <c r="G399" s="210"/>
      <c r="H399" s="212" t="s">
        <v>1</v>
      </c>
      <c r="I399" s="214"/>
      <c r="J399" s="210"/>
      <c r="K399" s="210"/>
      <c r="L399" s="215"/>
      <c r="M399" s="216"/>
      <c r="N399" s="217"/>
      <c r="O399" s="217"/>
      <c r="P399" s="217"/>
      <c r="Q399" s="217"/>
      <c r="R399" s="217"/>
      <c r="S399" s="217"/>
      <c r="T399" s="218"/>
      <c r="AT399" s="219" t="s">
        <v>179</v>
      </c>
      <c r="AU399" s="219" t="s">
        <v>168</v>
      </c>
      <c r="AV399" s="13" t="s">
        <v>82</v>
      </c>
      <c r="AW399" s="13" t="s">
        <v>31</v>
      </c>
      <c r="AX399" s="13" t="s">
        <v>75</v>
      </c>
      <c r="AY399" s="219" t="s">
        <v>167</v>
      </c>
    </row>
    <row r="400" spans="1:65" s="14" customFormat="1">
      <c r="B400" s="220"/>
      <c r="C400" s="221"/>
      <c r="D400" s="211" t="s">
        <v>179</v>
      </c>
      <c r="E400" s="222" t="s">
        <v>1</v>
      </c>
      <c r="F400" s="223" t="s">
        <v>473</v>
      </c>
      <c r="G400" s="221"/>
      <c r="H400" s="224">
        <v>4.5</v>
      </c>
      <c r="I400" s="225"/>
      <c r="J400" s="221"/>
      <c r="K400" s="221"/>
      <c r="L400" s="226"/>
      <c r="M400" s="227"/>
      <c r="N400" s="228"/>
      <c r="O400" s="228"/>
      <c r="P400" s="228"/>
      <c r="Q400" s="228"/>
      <c r="R400" s="228"/>
      <c r="S400" s="228"/>
      <c r="T400" s="229"/>
      <c r="AT400" s="230" t="s">
        <v>179</v>
      </c>
      <c r="AU400" s="230" t="s">
        <v>168</v>
      </c>
      <c r="AV400" s="14" t="s">
        <v>84</v>
      </c>
      <c r="AW400" s="14" t="s">
        <v>31</v>
      </c>
      <c r="AX400" s="14" t="s">
        <v>75</v>
      </c>
      <c r="AY400" s="230" t="s">
        <v>167</v>
      </c>
    </row>
    <row r="401" spans="1:65" s="2" customFormat="1" ht="21.8" customHeight="1">
      <c r="A401" s="34"/>
      <c r="B401" s="35"/>
      <c r="C401" s="191" t="s">
        <v>479</v>
      </c>
      <c r="D401" s="191" t="s">
        <v>170</v>
      </c>
      <c r="E401" s="192" t="s">
        <v>480</v>
      </c>
      <c r="F401" s="193" t="s">
        <v>481</v>
      </c>
      <c r="G401" s="194" t="s">
        <v>173</v>
      </c>
      <c r="H401" s="195">
        <v>3.36</v>
      </c>
      <c r="I401" s="196"/>
      <c r="J401" s="197">
        <f>ROUND(I401*H401,2)</f>
        <v>0</v>
      </c>
      <c r="K401" s="193" t="s">
        <v>174</v>
      </c>
      <c r="L401" s="39"/>
      <c r="M401" s="198" t="s">
        <v>1</v>
      </c>
      <c r="N401" s="199" t="s">
        <v>40</v>
      </c>
      <c r="O401" s="71"/>
      <c r="P401" s="200">
        <f>O401*H401</f>
        <v>0</v>
      </c>
      <c r="Q401" s="200">
        <v>0</v>
      </c>
      <c r="R401" s="200">
        <f>Q401*H401</f>
        <v>0</v>
      </c>
      <c r="S401" s="200">
        <v>7.5999999999999998E-2</v>
      </c>
      <c r="T401" s="201">
        <f>S401*H401</f>
        <v>0.25535999999999998</v>
      </c>
      <c r="U401" s="34"/>
      <c r="V401" s="34"/>
      <c r="W401" s="34"/>
      <c r="X401" s="34"/>
      <c r="Y401" s="34"/>
      <c r="Z401" s="34"/>
      <c r="AA401" s="34"/>
      <c r="AB401" s="34"/>
      <c r="AC401" s="34"/>
      <c r="AD401" s="34"/>
      <c r="AE401" s="34"/>
      <c r="AR401" s="202" t="s">
        <v>175</v>
      </c>
      <c r="AT401" s="202" t="s">
        <v>170</v>
      </c>
      <c r="AU401" s="202" t="s">
        <v>168</v>
      </c>
      <c r="AY401" s="17" t="s">
        <v>167</v>
      </c>
      <c r="BE401" s="203">
        <f>IF(N401="základní",J401,0)</f>
        <v>0</v>
      </c>
      <c r="BF401" s="203">
        <f>IF(N401="snížená",J401,0)</f>
        <v>0</v>
      </c>
      <c r="BG401" s="203">
        <f>IF(N401="zákl. přenesená",J401,0)</f>
        <v>0</v>
      </c>
      <c r="BH401" s="203">
        <f>IF(N401="sníž. přenesená",J401,0)</f>
        <v>0</v>
      </c>
      <c r="BI401" s="203">
        <f>IF(N401="nulová",J401,0)</f>
        <v>0</v>
      </c>
      <c r="BJ401" s="17" t="s">
        <v>82</v>
      </c>
      <c r="BK401" s="203">
        <f>ROUND(I401*H401,2)</f>
        <v>0</v>
      </c>
      <c r="BL401" s="17" t="s">
        <v>175</v>
      </c>
      <c r="BM401" s="202" t="s">
        <v>482</v>
      </c>
    </row>
    <row r="402" spans="1:65" s="2" customFormat="1">
      <c r="A402" s="34"/>
      <c r="B402" s="35"/>
      <c r="C402" s="36"/>
      <c r="D402" s="204" t="s">
        <v>177</v>
      </c>
      <c r="E402" s="36"/>
      <c r="F402" s="205" t="s">
        <v>483</v>
      </c>
      <c r="G402" s="36"/>
      <c r="H402" s="36"/>
      <c r="I402" s="206"/>
      <c r="J402" s="36"/>
      <c r="K402" s="36"/>
      <c r="L402" s="39"/>
      <c r="M402" s="207"/>
      <c r="N402" s="208"/>
      <c r="O402" s="71"/>
      <c r="P402" s="71"/>
      <c r="Q402" s="71"/>
      <c r="R402" s="71"/>
      <c r="S402" s="71"/>
      <c r="T402" s="72"/>
      <c r="U402" s="34"/>
      <c r="V402" s="34"/>
      <c r="W402" s="34"/>
      <c r="X402" s="34"/>
      <c r="Y402" s="34"/>
      <c r="Z402" s="34"/>
      <c r="AA402" s="34"/>
      <c r="AB402" s="34"/>
      <c r="AC402" s="34"/>
      <c r="AD402" s="34"/>
      <c r="AE402" s="34"/>
      <c r="AT402" s="17" t="s">
        <v>177</v>
      </c>
      <c r="AU402" s="17" t="s">
        <v>168</v>
      </c>
    </row>
    <row r="403" spans="1:65" s="13" customFormat="1" ht="21.3">
      <c r="B403" s="209"/>
      <c r="C403" s="210"/>
      <c r="D403" s="211" t="s">
        <v>179</v>
      </c>
      <c r="E403" s="212" t="s">
        <v>1</v>
      </c>
      <c r="F403" s="213" t="s">
        <v>180</v>
      </c>
      <c r="G403" s="210"/>
      <c r="H403" s="212" t="s">
        <v>1</v>
      </c>
      <c r="I403" s="214"/>
      <c r="J403" s="210"/>
      <c r="K403" s="210"/>
      <c r="L403" s="215"/>
      <c r="M403" s="216"/>
      <c r="N403" s="217"/>
      <c r="O403" s="217"/>
      <c r="P403" s="217"/>
      <c r="Q403" s="217"/>
      <c r="R403" s="217"/>
      <c r="S403" s="217"/>
      <c r="T403" s="218"/>
      <c r="AT403" s="219" t="s">
        <v>179</v>
      </c>
      <c r="AU403" s="219" t="s">
        <v>168</v>
      </c>
      <c r="AV403" s="13" t="s">
        <v>82</v>
      </c>
      <c r="AW403" s="13" t="s">
        <v>31</v>
      </c>
      <c r="AX403" s="13" t="s">
        <v>75</v>
      </c>
      <c r="AY403" s="219" t="s">
        <v>167</v>
      </c>
    </row>
    <row r="404" spans="1:65" s="13" customFormat="1">
      <c r="B404" s="209"/>
      <c r="C404" s="210"/>
      <c r="D404" s="211" t="s">
        <v>179</v>
      </c>
      <c r="E404" s="212" t="s">
        <v>1</v>
      </c>
      <c r="F404" s="213" t="s">
        <v>181</v>
      </c>
      <c r="G404" s="210"/>
      <c r="H404" s="212" t="s">
        <v>1</v>
      </c>
      <c r="I404" s="214"/>
      <c r="J404" s="210"/>
      <c r="K404" s="210"/>
      <c r="L404" s="215"/>
      <c r="M404" s="216"/>
      <c r="N404" s="217"/>
      <c r="O404" s="217"/>
      <c r="P404" s="217"/>
      <c r="Q404" s="217"/>
      <c r="R404" s="217"/>
      <c r="S404" s="217"/>
      <c r="T404" s="218"/>
      <c r="AT404" s="219" t="s">
        <v>179</v>
      </c>
      <c r="AU404" s="219" t="s">
        <v>168</v>
      </c>
      <c r="AV404" s="13" t="s">
        <v>82</v>
      </c>
      <c r="AW404" s="13" t="s">
        <v>31</v>
      </c>
      <c r="AX404" s="13" t="s">
        <v>75</v>
      </c>
      <c r="AY404" s="219" t="s">
        <v>167</v>
      </c>
    </row>
    <row r="405" spans="1:65" s="14" customFormat="1">
      <c r="B405" s="220"/>
      <c r="C405" s="221"/>
      <c r="D405" s="211" t="s">
        <v>179</v>
      </c>
      <c r="E405" s="222" t="s">
        <v>1</v>
      </c>
      <c r="F405" s="223" t="s">
        <v>484</v>
      </c>
      <c r="G405" s="221"/>
      <c r="H405" s="224">
        <v>3.36</v>
      </c>
      <c r="I405" s="225"/>
      <c r="J405" s="221"/>
      <c r="K405" s="221"/>
      <c r="L405" s="226"/>
      <c r="M405" s="227"/>
      <c r="N405" s="228"/>
      <c r="O405" s="228"/>
      <c r="P405" s="228"/>
      <c r="Q405" s="228"/>
      <c r="R405" s="228"/>
      <c r="S405" s="228"/>
      <c r="T405" s="229"/>
      <c r="AT405" s="230" t="s">
        <v>179</v>
      </c>
      <c r="AU405" s="230" t="s">
        <v>168</v>
      </c>
      <c r="AV405" s="14" t="s">
        <v>84</v>
      </c>
      <c r="AW405" s="14" t="s">
        <v>31</v>
      </c>
      <c r="AX405" s="14" t="s">
        <v>75</v>
      </c>
      <c r="AY405" s="230" t="s">
        <v>167</v>
      </c>
    </row>
    <row r="406" spans="1:65" s="2" customFormat="1" ht="21.8" customHeight="1">
      <c r="A406" s="34"/>
      <c r="B406" s="35"/>
      <c r="C406" s="191" t="s">
        <v>485</v>
      </c>
      <c r="D406" s="191" t="s">
        <v>170</v>
      </c>
      <c r="E406" s="192" t="s">
        <v>486</v>
      </c>
      <c r="F406" s="193" t="s">
        <v>487</v>
      </c>
      <c r="G406" s="194" t="s">
        <v>173</v>
      </c>
      <c r="H406" s="195">
        <v>2.31</v>
      </c>
      <c r="I406" s="196"/>
      <c r="J406" s="197">
        <f>ROUND(I406*H406,2)</f>
        <v>0</v>
      </c>
      <c r="K406" s="193" t="s">
        <v>174</v>
      </c>
      <c r="L406" s="39"/>
      <c r="M406" s="198" t="s">
        <v>1</v>
      </c>
      <c r="N406" s="199" t="s">
        <v>40</v>
      </c>
      <c r="O406" s="71"/>
      <c r="P406" s="200">
        <f>O406*H406</f>
        <v>0</v>
      </c>
      <c r="Q406" s="200">
        <v>0</v>
      </c>
      <c r="R406" s="200">
        <f>Q406*H406</f>
        <v>0</v>
      </c>
      <c r="S406" s="200">
        <v>6.3E-2</v>
      </c>
      <c r="T406" s="201">
        <f>S406*H406</f>
        <v>0.14552999999999999</v>
      </c>
      <c r="U406" s="34"/>
      <c r="V406" s="34"/>
      <c r="W406" s="34"/>
      <c r="X406" s="34"/>
      <c r="Y406" s="34"/>
      <c r="Z406" s="34"/>
      <c r="AA406" s="34"/>
      <c r="AB406" s="34"/>
      <c r="AC406" s="34"/>
      <c r="AD406" s="34"/>
      <c r="AE406" s="34"/>
      <c r="AR406" s="202" t="s">
        <v>175</v>
      </c>
      <c r="AT406" s="202" t="s">
        <v>170</v>
      </c>
      <c r="AU406" s="202" t="s">
        <v>168</v>
      </c>
      <c r="AY406" s="17" t="s">
        <v>167</v>
      </c>
      <c r="BE406" s="203">
        <f>IF(N406="základní",J406,0)</f>
        <v>0</v>
      </c>
      <c r="BF406" s="203">
        <f>IF(N406="snížená",J406,0)</f>
        <v>0</v>
      </c>
      <c r="BG406" s="203">
        <f>IF(N406="zákl. přenesená",J406,0)</f>
        <v>0</v>
      </c>
      <c r="BH406" s="203">
        <f>IF(N406="sníž. přenesená",J406,0)</f>
        <v>0</v>
      </c>
      <c r="BI406" s="203">
        <f>IF(N406="nulová",J406,0)</f>
        <v>0</v>
      </c>
      <c r="BJ406" s="17" t="s">
        <v>82</v>
      </c>
      <c r="BK406" s="203">
        <f>ROUND(I406*H406,2)</f>
        <v>0</v>
      </c>
      <c r="BL406" s="17" t="s">
        <v>175</v>
      </c>
      <c r="BM406" s="202" t="s">
        <v>488</v>
      </c>
    </row>
    <row r="407" spans="1:65" s="2" customFormat="1">
      <c r="A407" s="34"/>
      <c r="B407" s="35"/>
      <c r="C407" s="36"/>
      <c r="D407" s="204" t="s">
        <v>177</v>
      </c>
      <c r="E407" s="36"/>
      <c r="F407" s="205" t="s">
        <v>489</v>
      </c>
      <c r="G407" s="36"/>
      <c r="H407" s="36"/>
      <c r="I407" s="206"/>
      <c r="J407" s="36"/>
      <c r="K407" s="36"/>
      <c r="L407" s="39"/>
      <c r="M407" s="207"/>
      <c r="N407" s="208"/>
      <c r="O407" s="71"/>
      <c r="P407" s="71"/>
      <c r="Q407" s="71"/>
      <c r="R407" s="71"/>
      <c r="S407" s="71"/>
      <c r="T407" s="72"/>
      <c r="U407" s="34"/>
      <c r="V407" s="34"/>
      <c r="W407" s="34"/>
      <c r="X407" s="34"/>
      <c r="Y407" s="34"/>
      <c r="Z407" s="34"/>
      <c r="AA407" s="34"/>
      <c r="AB407" s="34"/>
      <c r="AC407" s="34"/>
      <c r="AD407" s="34"/>
      <c r="AE407" s="34"/>
      <c r="AT407" s="17" t="s">
        <v>177</v>
      </c>
      <c r="AU407" s="17" t="s">
        <v>168</v>
      </c>
    </row>
    <row r="408" spans="1:65" s="13" customFormat="1" ht="21.3">
      <c r="B408" s="209"/>
      <c r="C408" s="210"/>
      <c r="D408" s="211" t="s">
        <v>179</v>
      </c>
      <c r="E408" s="212" t="s">
        <v>1</v>
      </c>
      <c r="F408" s="213" t="s">
        <v>180</v>
      </c>
      <c r="G408" s="210"/>
      <c r="H408" s="212" t="s">
        <v>1</v>
      </c>
      <c r="I408" s="214"/>
      <c r="J408" s="210"/>
      <c r="K408" s="210"/>
      <c r="L408" s="215"/>
      <c r="M408" s="216"/>
      <c r="N408" s="217"/>
      <c r="O408" s="217"/>
      <c r="P408" s="217"/>
      <c r="Q408" s="217"/>
      <c r="R408" s="217"/>
      <c r="S408" s="217"/>
      <c r="T408" s="218"/>
      <c r="AT408" s="219" t="s">
        <v>179</v>
      </c>
      <c r="AU408" s="219" t="s">
        <v>168</v>
      </c>
      <c r="AV408" s="13" t="s">
        <v>82</v>
      </c>
      <c r="AW408" s="13" t="s">
        <v>31</v>
      </c>
      <c r="AX408" s="13" t="s">
        <v>75</v>
      </c>
      <c r="AY408" s="219" t="s">
        <v>167</v>
      </c>
    </row>
    <row r="409" spans="1:65" s="13" customFormat="1">
      <c r="B409" s="209"/>
      <c r="C409" s="210"/>
      <c r="D409" s="211" t="s">
        <v>179</v>
      </c>
      <c r="E409" s="212" t="s">
        <v>1</v>
      </c>
      <c r="F409" s="213" t="s">
        <v>181</v>
      </c>
      <c r="G409" s="210"/>
      <c r="H409" s="212" t="s">
        <v>1</v>
      </c>
      <c r="I409" s="214"/>
      <c r="J409" s="210"/>
      <c r="K409" s="210"/>
      <c r="L409" s="215"/>
      <c r="M409" s="216"/>
      <c r="N409" s="217"/>
      <c r="O409" s="217"/>
      <c r="P409" s="217"/>
      <c r="Q409" s="217"/>
      <c r="R409" s="217"/>
      <c r="S409" s="217"/>
      <c r="T409" s="218"/>
      <c r="AT409" s="219" t="s">
        <v>179</v>
      </c>
      <c r="AU409" s="219" t="s">
        <v>168</v>
      </c>
      <c r="AV409" s="13" t="s">
        <v>82</v>
      </c>
      <c r="AW409" s="13" t="s">
        <v>31</v>
      </c>
      <c r="AX409" s="13" t="s">
        <v>75</v>
      </c>
      <c r="AY409" s="219" t="s">
        <v>167</v>
      </c>
    </row>
    <row r="410" spans="1:65" s="14" customFormat="1">
      <c r="B410" s="220"/>
      <c r="C410" s="221"/>
      <c r="D410" s="211" t="s">
        <v>179</v>
      </c>
      <c r="E410" s="222" t="s">
        <v>1</v>
      </c>
      <c r="F410" s="223" t="s">
        <v>490</v>
      </c>
      <c r="G410" s="221"/>
      <c r="H410" s="224">
        <v>2.31</v>
      </c>
      <c r="I410" s="225"/>
      <c r="J410" s="221"/>
      <c r="K410" s="221"/>
      <c r="L410" s="226"/>
      <c r="M410" s="227"/>
      <c r="N410" s="228"/>
      <c r="O410" s="228"/>
      <c r="P410" s="228"/>
      <c r="Q410" s="228"/>
      <c r="R410" s="228"/>
      <c r="S410" s="228"/>
      <c r="T410" s="229"/>
      <c r="AT410" s="230" t="s">
        <v>179</v>
      </c>
      <c r="AU410" s="230" t="s">
        <v>168</v>
      </c>
      <c r="AV410" s="14" t="s">
        <v>84</v>
      </c>
      <c r="AW410" s="14" t="s">
        <v>31</v>
      </c>
      <c r="AX410" s="14" t="s">
        <v>75</v>
      </c>
      <c r="AY410" s="230" t="s">
        <v>167</v>
      </c>
    </row>
    <row r="411" spans="1:65" s="2" customFormat="1" ht="24.3" customHeight="1">
      <c r="A411" s="34"/>
      <c r="B411" s="35"/>
      <c r="C411" s="191" t="s">
        <v>491</v>
      </c>
      <c r="D411" s="191" t="s">
        <v>170</v>
      </c>
      <c r="E411" s="192" t="s">
        <v>492</v>
      </c>
      <c r="F411" s="193" t="s">
        <v>493</v>
      </c>
      <c r="G411" s="194" t="s">
        <v>186</v>
      </c>
      <c r="H411" s="195">
        <v>33.69</v>
      </c>
      <c r="I411" s="196"/>
      <c r="J411" s="197">
        <f>ROUND(I411*H411,2)</f>
        <v>0</v>
      </c>
      <c r="K411" s="193" t="s">
        <v>174</v>
      </c>
      <c r="L411" s="39"/>
      <c r="M411" s="198" t="s">
        <v>1</v>
      </c>
      <c r="N411" s="199" t="s">
        <v>40</v>
      </c>
      <c r="O411" s="71"/>
      <c r="P411" s="200">
        <f>O411*H411</f>
        <v>0</v>
      </c>
      <c r="Q411" s="200">
        <v>0</v>
      </c>
      <c r="R411" s="200">
        <f>Q411*H411</f>
        <v>0</v>
      </c>
      <c r="S411" s="200">
        <v>0</v>
      </c>
      <c r="T411" s="201">
        <f>S411*H411</f>
        <v>0</v>
      </c>
      <c r="U411" s="34"/>
      <c r="V411" s="34"/>
      <c r="W411" s="34"/>
      <c r="X411" s="34"/>
      <c r="Y411" s="34"/>
      <c r="Z411" s="34"/>
      <c r="AA411" s="34"/>
      <c r="AB411" s="34"/>
      <c r="AC411" s="34"/>
      <c r="AD411" s="34"/>
      <c r="AE411" s="34"/>
      <c r="AR411" s="202" t="s">
        <v>175</v>
      </c>
      <c r="AT411" s="202" t="s">
        <v>170</v>
      </c>
      <c r="AU411" s="202" t="s">
        <v>168</v>
      </c>
      <c r="AY411" s="17" t="s">
        <v>167</v>
      </c>
      <c r="BE411" s="203">
        <f>IF(N411="základní",J411,0)</f>
        <v>0</v>
      </c>
      <c r="BF411" s="203">
        <f>IF(N411="snížená",J411,0)</f>
        <v>0</v>
      </c>
      <c r="BG411" s="203">
        <f>IF(N411="zákl. přenesená",J411,0)</f>
        <v>0</v>
      </c>
      <c r="BH411" s="203">
        <f>IF(N411="sníž. přenesená",J411,0)</f>
        <v>0</v>
      </c>
      <c r="BI411" s="203">
        <f>IF(N411="nulová",J411,0)</f>
        <v>0</v>
      </c>
      <c r="BJ411" s="17" t="s">
        <v>82</v>
      </c>
      <c r="BK411" s="203">
        <f>ROUND(I411*H411,2)</f>
        <v>0</v>
      </c>
      <c r="BL411" s="17" t="s">
        <v>175</v>
      </c>
      <c r="BM411" s="202" t="s">
        <v>494</v>
      </c>
    </row>
    <row r="412" spans="1:65" s="2" customFormat="1">
      <c r="A412" s="34"/>
      <c r="B412" s="35"/>
      <c r="C412" s="36"/>
      <c r="D412" s="204" t="s">
        <v>177</v>
      </c>
      <c r="E412" s="36"/>
      <c r="F412" s="205" t="s">
        <v>495</v>
      </c>
      <c r="G412" s="36"/>
      <c r="H412" s="36"/>
      <c r="I412" s="206"/>
      <c r="J412" s="36"/>
      <c r="K412" s="36"/>
      <c r="L412" s="39"/>
      <c r="M412" s="207"/>
      <c r="N412" s="208"/>
      <c r="O412" s="71"/>
      <c r="P412" s="71"/>
      <c r="Q412" s="71"/>
      <c r="R412" s="71"/>
      <c r="S412" s="71"/>
      <c r="T412" s="72"/>
      <c r="U412" s="34"/>
      <c r="V412" s="34"/>
      <c r="W412" s="34"/>
      <c r="X412" s="34"/>
      <c r="Y412" s="34"/>
      <c r="Z412" s="34"/>
      <c r="AA412" s="34"/>
      <c r="AB412" s="34"/>
      <c r="AC412" s="34"/>
      <c r="AD412" s="34"/>
      <c r="AE412" s="34"/>
      <c r="AT412" s="17" t="s">
        <v>177</v>
      </c>
      <c r="AU412" s="17" t="s">
        <v>168</v>
      </c>
    </row>
    <row r="413" spans="1:65" s="13" customFormat="1" ht="21.3">
      <c r="B413" s="209"/>
      <c r="C413" s="210"/>
      <c r="D413" s="211" t="s">
        <v>179</v>
      </c>
      <c r="E413" s="212" t="s">
        <v>1</v>
      </c>
      <c r="F413" s="213" t="s">
        <v>180</v>
      </c>
      <c r="G413" s="210"/>
      <c r="H413" s="212" t="s">
        <v>1</v>
      </c>
      <c r="I413" s="214"/>
      <c r="J413" s="210"/>
      <c r="K413" s="210"/>
      <c r="L413" s="215"/>
      <c r="M413" s="216"/>
      <c r="N413" s="217"/>
      <c r="O413" s="217"/>
      <c r="P413" s="217"/>
      <c r="Q413" s="217"/>
      <c r="R413" s="217"/>
      <c r="S413" s="217"/>
      <c r="T413" s="218"/>
      <c r="AT413" s="219" t="s">
        <v>179</v>
      </c>
      <c r="AU413" s="219" t="s">
        <v>168</v>
      </c>
      <c r="AV413" s="13" t="s">
        <v>82</v>
      </c>
      <c r="AW413" s="13" t="s">
        <v>31</v>
      </c>
      <c r="AX413" s="13" t="s">
        <v>75</v>
      </c>
      <c r="AY413" s="219" t="s">
        <v>167</v>
      </c>
    </row>
    <row r="414" spans="1:65" s="13" customFormat="1">
      <c r="B414" s="209"/>
      <c r="C414" s="210"/>
      <c r="D414" s="211" t="s">
        <v>179</v>
      </c>
      <c r="E414" s="212" t="s">
        <v>1</v>
      </c>
      <c r="F414" s="213" t="s">
        <v>181</v>
      </c>
      <c r="G414" s="210"/>
      <c r="H414" s="212" t="s">
        <v>1</v>
      </c>
      <c r="I414" s="214"/>
      <c r="J414" s="210"/>
      <c r="K414" s="210"/>
      <c r="L414" s="215"/>
      <c r="M414" s="216"/>
      <c r="N414" s="217"/>
      <c r="O414" s="217"/>
      <c r="P414" s="217"/>
      <c r="Q414" s="217"/>
      <c r="R414" s="217"/>
      <c r="S414" s="217"/>
      <c r="T414" s="218"/>
      <c r="AT414" s="219" t="s">
        <v>179</v>
      </c>
      <c r="AU414" s="219" t="s">
        <v>168</v>
      </c>
      <c r="AV414" s="13" t="s">
        <v>82</v>
      </c>
      <c r="AW414" s="13" t="s">
        <v>31</v>
      </c>
      <c r="AX414" s="13" t="s">
        <v>75</v>
      </c>
      <c r="AY414" s="219" t="s">
        <v>167</v>
      </c>
    </row>
    <row r="415" spans="1:65" s="13" customFormat="1">
      <c r="B415" s="209"/>
      <c r="C415" s="210"/>
      <c r="D415" s="211" t="s">
        <v>179</v>
      </c>
      <c r="E415" s="212" t="s">
        <v>1</v>
      </c>
      <c r="F415" s="213" t="s">
        <v>496</v>
      </c>
      <c r="G415" s="210"/>
      <c r="H415" s="212" t="s">
        <v>1</v>
      </c>
      <c r="I415" s="214"/>
      <c r="J415" s="210"/>
      <c r="K415" s="210"/>
      <c r="L415" s="215"/>
      <c r="M415" s="216"/>
      <c r="N415" s="217"/>
      <c r="O415" s="217"/>
      <c r="P415" s="217"/>
      <c r="Q415" s="217"/>
      <c r="R415" s="217"/>
      <c r="S415" s="217"/>
      <c r="T415" s="218"/>
      <c r="AT415" s="219" t="s">
        <v>179</v>
      </c>
      <c r="AU415" s="219" t="s">
        <v>168</v>
      </c>
      <c r="AV415" s="13" t="s">
        <v>82</v>
      </c>
      <c r="AW415" s="13" t="s">
        <v>31</v>
      </c>
      <c r="AX415" s="13" t="s">
        <v>75</v>
      </c>
      <c r="AY415" s="219" t="s">
        <v>167</v>
      </c>
    </row>
    <row r="416" spans="1:65" s="14" customFormat="1">
      <c r="B416" s="220"/>
      <c r="C416" s="221"/>
      <c r="D416" s="211" t="s">
        <v>179</v>
      </c>
      <c r="E416" s="222" t="s">
        <v>1</v>
      </c>
      <c r="F416" s="223" t="s">
        <v>497</v>
      </c>
      <c r="G416" s="221"/>
      <c r="H416" s="224">
        <v>23.09</v>
      </c>
      <c r="I416" s="225"/>
      <c r="J416" s="221"/>
      <c r="K416" s="221"/>
      <c r="L416" s="226"/>
      <c r="M416" s="227"/>
      <c r="N416" s="228"/>
      <c r="O416" s="228"/>
      <c r="P416" s="228"/>
      <c r="Q416" s="228"/>
      <c r="R416" s="228"/>
      <c r="S416" s="228"/>
      <c r="T416" s="229"/>
      <c r="AT416" s="230" t="s">
        <v>179</v>
      </c>
      <c r="AU416" s="230" t="s">
        <v>168</v>
      </c>
      <c r="AV416" s="14" t="s">
        <v>84</v>
      </c>
      <c r="AW416" s="14" t="s">
        <v>31</v>
      </c>
      <c r="AX416" s="14" t="s">
        <v>75</v>
      </c>
      <c r="AY416" s="230" t="s">
        <v>167</v>
      </c>
    </row>
    <row r="417" spans="1:65" s="14" customFormat="1">
      <c r="B417" s="220"/>
      <c r="C417" s="221"/>
      <c r="D417" s="211" t="s">
        <v>179</v>
      </c>
      <c r="E417" s="222" t="s">
        <v>1</v>
      </c>
      <c r="F417" s="223" t="s">
        <v>498</v>
      </c>
      <c r="G417" s="221"/>
      <c r="H417" s="224">
        <v>10.6</v>
      </c>
      <c r="I417" s="225"/>
      <c r="J417" s="221"/>
      <c r="K417" s="221"/>
      <c r="L417" s="226"/>
      <c r="M417" s="227"/>
      <c r="N417" s="228"/>
      <c r="O417" s="228"/>
      <c r="P417" s="228"/>
      <c r="Q417" s="228"/>
      <c r="R417" s="228"/>
      <c r="S417" s="228"/>
      <c r="T417" s="229"/>
      <c r="AT417" s="230" t="s">
        <v>179</v>
      </c>
      <c r="AU417" s="230" t="s">
        <v>168</v>
      </c>
      <c r="AV417" s="14" t="s">
        <v>84</v>
      </c>
      <c r="AW417" s="14" t="s">
        <v>31</v>
      </c>
      <c r="AX417" s="14" t="s">
        <v>75</v>
      </c>
      <c r="AY417" s="230" t="s">
        <v>167</v>
      </c>
    </row>
    <row r="418" spans="1:65" s="2" customFormat="1" ht="24.3" customHeight="1">
      <c r="A418" s="34"/>
      <c r="B418" s="35"/>
      <c r="C418" s="191" t="s">
        <v>499</v>
      </c>
      <c r="D418" s="191" t="s">
        <v>170</v>
      </c>
      <c r="E418" s="192" t="s">
        <v>500</v>
      </c>
      <c r="F418" s="193" t="s">
        <v>501</v>
      </c>
      <c r="G418" s="194" t="s">
        <v>186</v>
      </c>
      <c r="H418" s="195">
        <v>7.5</v>
      </c>
      <c r="I418" s="196"/>
      <c r="J418" s="197">
        <f>ROUND(I418*H418,2)</f>
        <v>0</v>
      </c>
      <c r="K418" s="193" t="s">
        <v>174</v>
      </c>
      <c r="L418" s="39"/>
      <c r="M418" s="198" t="s">
        <v>1</v>
      </c>
      <c r="N418" s="199" t="s">
        <v>40</v>
      </c>
      <c r="O418" s="71"/>
      <c r="P418" s="200">
        <f>O418*H418</f>
        <v>0</v>
      </c>
      <c r="Q418" s="200">
        <v>8.0000000000000007E-5</v>
      </c>
      <c r="R418" s="200">
        <f>Q418*H418</f>
        <v>6.0000000000000006E-4</v>
      </c>
      <c r="S418" s="200">
        <v>0</v>
      </c>
      <c r="T418" s="201">
        <f>S418*H418</f>
        <v>0</v>
      </c>
      <c r="U418" s="34"/>
      <c r="V418" s="34"/>
      <c r="W418" s="34"/>
      <c r="X418" s="34"/>
      <c r="Y418" s="34"/>
      <c r="Z418" s="34"/>
      <c r="AA418" s="34"/>
      <c r="AB418" s="34"/>
      <c r="AC418" s="34"/>
      <c r="AD418" s="34"/>
      <c r="AE418" s="34"/>
      <c r="AR418" s="202" t="s">
        <v>175</v>
      </c>
      <c r="AT418" s="202" t="s">
        <v>170</v>
      </c>
      <c r="AU418" s="202" t="s">
        <v>168</v>
      </c>
      <c r="AY418" s="17" t="s">
        <v>167</v>
      </c>
      <c r="BE418" s="203">
        <f>IF(N418="základní",J418,0)</f>
        <v>0</v>
      </c>
      <c r="BF418" s="203">
        <f>IF(N418="snížená",J418,0)</f>
        <v>0</v>
      </c>
      <c r="BG418" s="203">
        <f>IF(N418="zákl. přenesená",J418,0)</f>
        <v>0</v>
      </c>
      <c r="BH418" s="203">
        <f>IF(N418="sníž. přenesená",J418,0)</f>
        <v>0</v>
      </c>
      <c r="BI418" s="203">
        <f>IF(N418="nulová",J418,0)</f>
        <v>0</v>
      </c>
      <c r="BJ418" s="17" t="s">
        <v>82</v>
      </c>
      <c r="BK418" s="203">
        <f>ROUND(I418*H418,2)</f>
        <v>0</v>
      </c>
      <c r="BL418" s="17" t="s">
        <v>175</v>
      </c>
      <c r="BM418" s="202" t="s">
        <v>502</v>
      </c>
    </row>
    <row r="419" spans="1:65" s="2" customFormat="1">
      <c r="A419" s="34"/>
      <c r="B419" s="35"/>
      <c r="C419" s="36"/>
      <c r="D419" s="204" t="s">
        <v>177</v>
      </c>
      <c r="E419" s="36"/>
      <c r="F419" s="205" t="s">
        <v>503</v>
      </c>
      <c r="G419" s="36"/>
      <c r="H419" s="36"/>
      <c r="I419" s="206"/>
      <c r="J419" s="36"/>
      <c r="K419" s="36"/>
      <c r="L419" s="39"/>
      <c r="M419" s="207"/>
      <c r="N419" s="208"/>
      <c r="O419" s="71"/>
      <c r="P419" s="71"/>
      <c r="Q419" s="71"/>
      <c r="R419" s="71"/>
      <c r="S419" s="71"/>
      <c r="T419" s="72"/>
      <c r="U419" s="34"/>
      <c r="V419" s="34"/>
      <c r="W419" s="34"/>
      <c r="X419" s="34"/>
      <c r="Y419" s="34"/>
      <c r="Z419" s="34"/>
      <c r="AA419" s="34"/>
      <c r="AB419" s="34"/>
      <c r="AC419" s="34"/>
      <c r="AD419" s="34"/>
      <c r="AE419" s="34"/>
      <c r="AT419" s="17" t="s">
        <v>177</v>
      </c>
      <c r="AU419" s="17" t="s">
        <v>168</v>
      </c>
    </row>
    <row r="420" spans="1:65" s="2" customFormat="1" ht="65.75">
      <c r="A420" s="34"/>
      <c r="B420" s="35"/>
      <c r="C420" s="36"/>
      <c r="D420" s="211" t="s">
        <v>222</v>
      </c>
      <c r="E420" s="36"/>
      <c r="F420" s="231" t="s">
        <v>504</v>
      </c>
      <c r="G420" s="36"/>
      <c r="H420" s="36"/>
      <c r="I420" s="206"/>
      <c r="J420" s="36"/>
      <c r="K420" s="36"/>
      <c r="L420" s="39"/>
      <c r="M420" s="207"/>
      <c r="N420" s="208"/>
      <c r="O420" s="71"/>
      <c r="P420" s="71"/>
      <c r="Q420" s="71"/>
      <c r="R420" s="71"/>
      <c r="S420" s="71"/>
      <c r="T420" s="72"/>
      <c r="U420" s="34"/>
      <c r="V420" s="34"/>
      <c r="W420" s="34"/>
      <c r="X420" s="34"/>
      <c r="Y420" s="34"/>
      <c r="Z420" s="34"/>
      <c r="AA420" s="34"/>
      <c r="AB420" s="34"/>
      <c r="AC420" s="34"/>
      <c r="AD420" s="34"/>
      <c r="AE420" s="34"/>
      <c r="AT420" s="17" t="s">
        <v>222</v>
      </c>
      <c r="AU420" s="17" t="s">
        <v>168</v>
      </c>
    </row>
    <row r="421" spans="1:65" s="13" customFormat="1" ht="21.3">
      <c r="B421" s="209"/>
      <c r="C421" s="210"/>
      <c r="D421" s="211" t="s">
        <v>179</v>
      </c>
      <c r="E421" s="212" t="s">
        <v>1</v>
      </c>
      <c r="F421" s="213" t="s">
        <v>180</v>
      </c>
      <c r="G421" s="210"/>
      <c r="H421" s="212" t="s">
        <v>1</v>
      </c>
      <c r="I421" s="214"/>
      <c r="J421" s="210"/>
      <c r="K421" s="210"/>
      <c r="L421" s="215"/>
      <c r="M421" s="216"/>
      <c r="N421" s="217"/>
      <c r="O421" s="217"/>
      <c r="P421" s="217"/>
      <c r="Q421" s="217"/>
      <c r="R421" s="217"/>
      <c r="S421" s="217"/>
      <c r="T421" s="218"/>
      <c r="AT421" s="219" t="s">
        <v>179</v>
      </c>
      <c r="AU421" s="219" t="s">
        <v>168</v>
      </c>
      <c r="AV421" s="13" t="s">
        <v>82</v>
      </c>
      <c r="AW421" s="13" t="s">
        <v>31</v>
      </c>
      <c r="AX421" s="13" t="s">
        <v>75</v>
      </c>
      <c r="AY421" s="219" t="s">
        <v>167</v>
      </c>
    </row>
    <row r="422" spans="1:65" s="13" customFormat="1">
      <c r="B422" s="209"/>
      <c r="C422" s="210"/>
      <c r="D422" s="211" t="s">
        <v>179</v>
      </c>
      <c r="E422" s="212" t="s">
        <v>1</v>
      </c>
      <c r="F422" s="213" t="s">
        <v>181</v>
      </c>
      <c r="G422" s="210"/>
      <c r="H422" s="212" t="s">
        <v>1</v>
      </c>
      <c r="I422" s="214"/>
      <c r="J422" s="210"/>
      <c r="K422" s="210"/>
      <c r="L422" s="215"/>
      <c r="M422" s="216"/>
      <c r="N422" s="217"/>
      <c r="O422" s="217"/>
      <c r="P422" s="217"/>
      <c r="Q422" s="217"/>
      <c r="R422" s="217"/>
      <c r="S422" s="217"/>
      <c r="T422" s="218"/>
      <c r="AT422" s="219" t="s">
        <v>179</v>
      </c>
      <c r="AU422" s="219" t="s">
        <v>168</v>
      </c>
      <c r="AV422" s="13" t="s">
        <v>82</v>
      </c>
      <c r="AW422" s="13" t="s">
        <v>31</v>
      </c>
      <c r="AX422" s="13" t="s">
        <v>75</v>
      </c>
      <c r="AY422" s="219" t="s">
        <v>167</v>
      </c>
    </row>
    <row r="423" spans="1:65" s="13" customFormat="1">
      <c r="B423" s="209"/>
      <c r="C423" s="210"/>
      <c r="D423" s="211" t="s">
        <v>179</v>
      </c>
      <c r="E423" s="212" t="s">
        <v>1</v>
      </c>
      <c r="F423" s="213" t="s">
        <v>505</v>
      </c>
      <c r="G423" s="210"/>
      <c r="H423" s="212" t="s">
        <v>1</v>
      </c>
      <c r="I423" s="214"/>
      <c r="J423" s="210"/>
      <c r="K423" s="210"/>
      <c r="L423" s="215"/>
      <c r="M423" s="216"/>
      <c r="N423" s="217"/>
      <c r="O423" s="217"/>
      <c r="P423" s="217"/>
      <c r="Q423" s="217"/>
      <c r="R423" s="217"/>
      <c r="S423" s="217"/>
      <c r="T423" s="218"/>
      <c r="AT423" s="219" t="s">
        <v>179</v>
      </c>
      <c r="AU423" s="219" t="s">
        <v>168</v>
      </c>
      <c r="AV423" s="13" t="s">
        <v>82</v>
      </c>
      <c r="AW423" s="13" t="s">
        <v>31</v>
      </c>
      <c r="AX423" s="13" t="s">
        <v>75</v>
      </c>
      <c r="AY423" s="219" t="s">
        <v>167</v>
      </c>
    </row>
    <row r="424" spans="1:65" s="14" customFormat="1">
      <c r="B424" s="220"/>
      <c r="C424" s="221"/>
      <c r="D424" s="211" t="s">
        <v>179</v>
      </c>
      <c r="E424" s="222" t="s">
        <v>1</v>
      </c>
      <c r="F424" s="223" t="s">
        <v>506</v>
      </c>
      <c r="G424" s="221"/>
      <c r="H424" s="224">
        <v>7.5</v>
      </c>
      <c r="I424" s="225"/>
      <c r="J424" s="221"/>
      <c r="K424" s="221"/>
      <c r="L424" s="226"/>
      <c r="M424" s="227"/>
      <c r="N424" s="228"/>
      <c r="O424" s="228"/>
      <c r="P424" s="228"/>
      <c r="Q424" s="228"/>
      <c r="R424" s="228"/>
      <c r="S424" s="228"/>
      <c r="T424" s="229"/>
      <c r="AT424" s="230" t="s">
        <v>179</v>
      </c>
      <c r="AU424" s="230" t="s">
        <v>168</v>
      </c>
      <c r="AV424" s="14" t="s">
        <v>84</v>
      </c>
      <c r="AW424" s="14" t="s">
        <v>31</v>
      </c>
      <c r="AX424" s="14" t="s">
        <v>75</v>
      </c>
      <c r="AY424" s="230" t="s">
        <v>167</v>
      </c>
    </row>
    <row r="425" spans="1:65" s="2" customFormat="1" ht="24.3" customHeight="1">
      <c r="A425" s="34"/>
      <c r="B425" s="35"/>
      <c r="C425" s="191" t="s">
        <v>507</v>
      </c>
      <c r="D425" s="191" t="s">
        <v>170</v>
      </c>
      <c r="E425" s="192" t="s">
        <v>508</v>
      </c>
      <c r="F425" s="193" t="s">
        <v>509</v>
      </c>
      <c r="G425" s="194" t="s">
        <v>186</v>
      </c>
      <c r="H425" s="195">
        <v>3.7</v>
      </c>
      <c r="I425" s="196"/>
      <c r="J425" s="197">
        <f>ROUND(I425*H425,2)</f>
        <v>0</v>
      </c>
      <c r="K425" s="193" t="s">
        <v>174</v>
      </c>
      <c r="L425" s="39"/>
      <c r="M425" s="198" t="s">
        <v>1</v>
      </c>
      <c r="N425" s="199" t="s">
        <v>40</v>
      </c>
      <c r="O425" s="71"/>
      <c r="P425" s="200">
        <f>O425*H425</f>
        <v>0</v>
      </c>
      <c r="Q425" s="200">
        <v>4.4999999999999999E-4</v>
      </c>
      <c r="R425" s="200">
        <f>Q425*H425</f>
        <v>1.665E-3</v>
      </c>
      <c r="S425" s="200">
        <v>0</v>
      </c>
      <c r="T425" s="201">
        <f>S425*H425</f>
        <v>0</v>
      </c>
      <c r="U425" s="34"/>
      <c r="V425" s="34"/>
      <c r="W425" s="34"/>
      <c r="X425" s="34"/>
      <c r="Y425" s="34"/>
      <c r="Z425" s="34"/>
      <c r="AA425" s="34"/>
      <c r="AB425" s="34"/>
      <c r="AC425" s="34"/>
      <c r="AD425" s="34"/>
      <c r="AE425" s="34"/>
      <c r="AR425" s="202" t="s">
        <v>175</v>
      </c>
      <c r="AT425" s="202" t="s">
        <v>170</v>
      </c>
      <c r="AU425" s="202" t="s">
        <v>168</v>
      </c>
      <c r="AY425" s="17" t="s">
        <v>167</v>
      </c>
      <c r="BE425" s="203">
        <f>IF(N425="základní",J425,0)</f>
        <v>0</v>
      </c>
      <c r="BF425" s="203">
        <f>IF(N425="snížená",J425,0)</f>
        <v>0</v>
      </c>
      <c r="BG425" s="203">
        <f>IF(N425="zákl. přenesená",J425,0)</f>
        <v>0</v>
      </c>
      <c r="BH425" s="203">
        <f>IF(N425="sníž. přenesená",J425,0)</f>
        <v>0</v>
      </c>
      <c r="BI425" s="203">
        <f>IF(N425="nulová",J425,0)</f>
        <v>0</v>
      </c>
      <c r="BJ425" s="17" t="s">
        <v>82</v>
      </c>
      <c r="BK425" s="203">
        <f>ROUND(I425*H425,2)</f>
        <v>0</v>
      </c>
      <c r="BL425" s="17" t="s">
        <v>175</v>
      </c>
      <c r="BM425" s="202" t="s">
        <v>510</v>
      </c>
    </row>
    <row r="426" spans="1:65" s="2" customFormat="1">
      <c r="A426" s="34"/>
      <c r="B426" s="35"/>
      <c r="C426" s="36"/>
      <c r="D426" s="204" t="s">
        <v>177</v>
      </c>
      <c r="E426" s="36"/>
      <c r="F426" s="205" t="s">
        <v>511</v>
      </c>
      <c r="G426" s="36"/>
      <c r="H426" s="36"/>
      <c r="I426" s="206"/>
      <c r="J426" s="36"/>
      <c r="K426" s="36"/>
      <c r="L426" s="39"/>
      <c r="M426" s="207"/>
      <c r="N426" s="208"/>
      <c r="O426" s="71"/>
      <c r="P426" s="71"/>
      <c r="Q426" s="71"/>
      <c r="R426" s="71"/>
      <c r="S426" s="71"/>
      <c r="T426" s="72"/>
      <c r="U426" s="34"/>
      <c r="V426" s="34"/>
      <c r="W426" s="34"/>
      <c r="X426" s="34"/>
      <c r="Y426" s="34"/>
      <c r="Z426" s="34"/>
      <c r="AA426" s="34"/>
      <c r="AB426" s="34"/>
      <c r="AC426" s="34"/>
      <c r="AD426" s="34"/>
      <c r="AE426" s="34"/>
      <c r="AT426" s="17" t="s">
        <v>177</v>
      </c>
      <c r="AU426" s="17" t="s">
        <v>168</v>
      </c>
    </row>
    <row r="427" spans="1:65" s="13" customFormat="1" ht="21.3">
      <c r="B427" s="209"/>
      <c r="C427" s="210"/>
      <c r="D427" s="211" t="s">
        <v>179</v>
      </c>
      <c r="E427" s="212" t="s">
        <v>1</v>
      </c>
      <c r="F427" s="213" t="s">
        <v>180</v>
      </c>
      <c r="G427" s="210"/>
      <c r="H427" s="212" t="s">
        <v>1</v>
      </c>
      <c r="I427" s="214"/>
      <c r="J427" s="210"/>
      <c r="K427" s="210"/>
      <c r="L427" s="215"/>
      <c r="M427" s="216"/>
      <c r="N427" s="217"/>
      <c r="O427" s="217"/>
      <c r="P427" s="217"/>
      <c r="Q427" s="217"/>
      <c r="R427" s="217"/>
      <c r="S427" s="217"/>
      <c r="T427" s="218"/>
      <c r="AT427" s="219" t="s">
        <v>179</v>
      </c>
      <c r="AU427" s="219" t="s">
        <v>168</v>
      </c>
      <c r="AV427" s="13" t="s">
        <v>82</v>
      </c>
      <c r="AW427" s="13" t="s">
        <v>31</v>
      </c>
      <c r="AX427" s="13" t="s">
        <v>75</v>
      </c>
      <c r="AY427" s="219" t="s">
        <v>167</v>
      </c>
    </row>
    <row r="428" spans="1:65" s="13" customFormat="1">
      <c r="B428" s="209"/>
      <c r="C428" s="210"/>
      <c r="D428" s="211" t="s">
        <v>179</v>
      </c>
      <c r="E428" s="212" t="s">
        <v>1</v>
      </c>
      <c r="F428" s="213" t="s">
        <v>181</v>
      </c>
      <c r="G428" s="210"/>
      <c r="H428" s="212" t="s">
        <v>1</v>
      </c>
      <c r="I428" s="214"/>
      <c r="J428" s="210"/>
      <c r="K428" s="210"/>
      <c r="L428" s="215"/>
      <c r="M428" s="216"/>
      <c r="N428" s="217"/>
      <c r="O428" s="217"/>
      <c r="P428" s="217"/>
      <c r="Q428" s="217"/>
      <c r="R428" s="217"/>
      <c r="S428" s="217"/>
      <c r="T428" s="218"/>
      <c r="AT428" s="219" t="s">
        <v>179</v>
      </c>
      <c r="AU428" s="219" t="s">
        <v>168</v>
      </c>
      <c r="AV428" s="13" t="s">
        <v>82</v>
      </c>
      <c r="AW428" s="13" t="s">
        <v>31</v>
      </c>
      <c r="AX428" s="13" t="s">
        <v>75</v>
      </c>
      <c r="AY428" s="219" t="s">
        <v>167</v>
      </c>
    </row>
    <row r="429" spans="1:65" s="13" customFormat="1">
      <c r="B429" s="209"/>
      <c r="C429" s="210"/>
      <c r="D429" s="211" t="s">
        <v>179</v>
      </c>
      <c r="E429" s="212" t="s">
        <v>1</v>
      </c>
      <c r="F429" s="213" t="s">
        <v>453</v>
      </c>
      <c r="G429" s="210"/>
      <c r="H429" s="212" t="s">
        <v>1</v>
      </c>
      <c r="I429" s="214"/>
      <c r="J429" s="210"/>
      <c r="K429" s="210"/>
      <c r="L429" s="215"/>
      <c r="M429" s="216"/>
      <c r="N429" s="217"/>
      <c r="O429" s="217"/>
      <c r="P429" s="217"/>
      <c r="Q429" s="217"/>
      <c r="R429" s="217"/>
      <c r="S429" s="217"/>
      <c r="T429" s="218"/>
      <c r="AT429" s="219" t="s">
        <v>179</v>
      </c>
      <c r="AU429" s="219" t="s">
        <v>168</v>
      </c>
      <c r="AV429" s="13" t="s">
        <v>82</v>
      </c>
      <c r="AW429" s="13" t="s">
        <v>31</v>
      </c>
      <c r="AX429" s="13" t="s">
        <v>75</v>
      </c>
      <c r="AY429" s="219" t="s">
        <v>167</v>
      </c>
    </row>
    <row r="430" spans="1:65" s="14" customFormat="1">
      <c r="B430" s="220"/>
      <c r="C430" s="221"/>
      <c r="D430" s="211" t="s">
        <v>179</v>
      </c>
      <c r="E430" s="222" t="s">
        <v>1</v>
      </c>
      <c r="F430" s="223" t="s">
        <v>512</v>
      </c>
      <c r="G430" s="221"/>
      <c r="H430" s="224">
        <v>3.7</v>
      </c>
      <c r="I430" s="225"/>
      <c r="J430" s="221"/>
      <c r="K430" s="221"/>
      <c r="L430" s="226"/>
      <c r="M430" s="227"/>
      <c r="N430" s="228"/>
      <c r="O430" s="228"/>
      <c r="P430" s="228"/>
      <c r="Q430" s="228"/>
      <c r="R430" s="228"/>
      <c r="S430" s="228"/>
      <c r="T430" s="229"/>
      <c r="AT430" s="230" t="s">
        <v>179</v>
      </c>
      <c r="AU430" s="230" t="s">
        <v>168</v>
      </c>
      <c r="AV430" s="14" t="s">
        <v>84</v>
      </c>
      <c r="AW430" s="14" t="s">
        <v>31</v>
      </c>
      <c r="AX430" s="14" t="s">
        <v>75</v>
      </c>
      <c r="AY430" s="230" t="s">
        <v>167</v>
      </c>
    </row>
    <row r="431" spans="1:65" s="2" customFormat="1" ht="24.3" customHeight="1">
      <c r="A431" s="34"/>
      <c r="B431" s="35"/>
      <c r="C431" s="191" t="s">
        <v>513</v>
      </c>
      <c r="D431" s="191" t="s">
        <v>170</v>
      </c>
      <c r="E431" s="192" t="s">
        <v>514</v>
      </c>
      <c r="F431" s="193" t="s">
        <v>515</v>
      </c>
      <c r="G431" s="194" t="s">
        <v>274</v>
      </c>
      <c r="H431" s="195">
        <v>7</v>
      </c>
      <c r="I431" s="196"/>
      <c r="J431" s="197">
        <f>ROUND(I431*H431,2)</f>
        <v>0</v>
      </c>
      <c r="K431" s="193" t="s">
        <v>174</v>
      </c>
      <c r="L431" s="39"/>
      <c r="M431" s="198" t="s">
        <v>1</v>
      </c>
      <c r="N431" s="199" t="s">
        <v>40</v>
      </c>
      <c r="O431" s="71"/>
      <c r="P431" s="200">
        <f>O431*H431</f>
        <v>0</v>
      </c>
      <c r="Q431" s="200">
        <v>0</v>
      </c>
      <c r="R431" s="200">
        <f>Q431*H431</f>
        <v>0</v>
      </c>
      <c r="S431" s="200">
        <v>6.9000000000000006E-2</v>
      </c>
      <c r="T431" s="201">
        <f>S431*H431</f>
        <v>0.48300000000000004</v>
      </c>
      <c r="U431" s="34"/>
      <c r="V431" s="34"/>
      <c r="W431" s="34"/>
      <c r="X431" s="34"/>
      <c r="Y431" s="34"/>
      <c r="Z431" s="34"/>
      <c r="AA431" s="34"/>
      <c r="AB431" s="34"/>
      <c r="AC431" s="34"/>
      <c r="AD431" s="34"/>
      <c r="AE431" s="34"/>
      <c r="AR431" s="202" t="s">
        <v>175</v>
      </c>
      <c r="AT431" s="202" t="s">
        <v>170</v>
      </c>
      <c r="AU431" s="202" t="s">
        <v>168</v>
      </c>
      <c r="AY431" s="17" t="s">
        <v>167</v>
      </c>
      <c r="BE431" s="203">
        <f>IF(N431="základní",J431,0)</f>
        <v>0</v>
      </c>
      <c r="BF431" s="203">
        <f>IF(N431="snížená",J431,0)</f>
        <v>0</v>
      </c>
      <c r="BG431" s="203">
        <f>IF(N431="zákl. přenesená",J431,0)</f>
        <v>0</v>
      </c>
      <c r="BH431" s="203">
        <f>IF(N431="sníž. přenesená",J431,0)</f>
        <v>0</v>
      </c>
      <c r="BI431" s="203">
        <f>IF(N431="nulová",J431,0)</f>
        <v>0</v>
      </c>
      <c r="BJ431" s="17" t="s">
        <v>82</v>
      </c>
      <c r="BK431" s="203">
        <f>ROUND(I431*H431,2)</f>
        <v>0</v>
      </c>
      <c r="BL431" s="17" t="s">
        <v>175</v>
      </c>
      <c r="BM431" s="202" t="s">
        <v>516</v>
      </c>
    </row>
    <row r="432" spans="1:65" s="2" customFormat="1">
      <c r="A432" s="34"/>
      <c r="B432" s="35"/>
      <c r="C432" s="36"/>
      <c r="D432" s="204" t="s">
        <v>177</v>
      </c>
      <c r="E432" s="36"/>
      <c r="F432" s="205" t="s">
        <v>517</v>
      </c>
      <c r="G432" s="36"/>
      <c r="H432" s="36"/>
      <c r="I432" s="206"/>
      <c r="J432" s="36"/>
      <c r="K432" s="36"/>
      <c r="L432" s="39"/>
      <c r="M432" s="207"/>
      <c r="N432" s="208"/>
      <c r="O432" s="71"/>
      <c r="P432" s="71"/>
      <c r="Q432" s="71"/>
      <c r="R432" s="71"/>
      <c r="S432" s="71"/>
      <c r="T432" s="72"/>
      <c r="U432" s="34"/>
      <c r="V432" s="34"/>
      <c r="W432" s="34"/>
      <c r="X432" s="34"/>
      <c r="Y432" s="34"/>
      <c r="Z432" s="34"/>
      <c r="AA432" s="34"/>
      <c r="AB432" s="34"/>
      <c r="AC432" s="34"/>
      <c r="AD432" s="34"/>
      <c r="AE432" s="34"/>
      <c r="AT432" s="17" t="s">
        <v>177</v>
      </c>
      <c r="AU432" s="17" t="s">
        <v>168</v>
      </c>
    </row>
    <row r="433" spans="1:65" s="13" customFormat="1" ht="21.3">
      <c r="B433" s="209"/>
      <c r="C433" s="210"/>
      <c r="D433" s="211" t="s">
        <v>179</v>
      </c>
      <c r="E433" s="212" t="s">
        <v>1</v>
      </c>
      <c r="F433" s="213" t="s">
        <v>180</v>
      </c>
      <c r="G433" s="210"/>
      <c r="H433" s="212" t="s">
        <v>1</v>
      </c>
      <c r="I433" s="214"/>
      <c r="J433" s="210"/>
      <c r="K433" s="210"/>
      <c r="L433" s="215"/>
      <c r="M433" s="216"/>
      <c r="N433" s="217"/>
      <c r="O433" s="217"/>
      <c r="P433" s="217"/>
      <c r="Q433" s="217"/>
      <c r="R433" s="217"/>
      <c r="S433" s="217"/>
      <c r="T433" s="218"/>
      <c r="AT433" s="219" t="s">
        <v>179</v>
      </c>
      <c r="AU433" s="219" t="s">
        <v>168</v>
      </c>
      <c r="AV433" s="13" t="s">
        <v>82</v>
      </c>
      <c r="AW433" s="13" t="s">
        <v>31</v>
      </c>
      <c r="AX433" s="13" t="s">
        <v>75</v>
      </c>
      <c r="AY433" s="219" t="s">
        <v>167</v>
      </c>
    </row>
    <row r="434" spans="1:65" s="13" customFormat="1">
      <c r="B434" s="209"/>
      <c r="C434" s="210"/>
      <c r="D434" s="211" t="s">
        <v>179</v>
      </c>
      <c r="E434" s="212" t="s">
        <v>1</v>
      </c>
      <c r="F434" s="213" t="s">
        <v>181</v>
      </c>
      <c r="G434" s="210"/>
      <c r="H434" s="212" t="s">
        <v>1</v>
      </c>
      <c r="I434" s="214"/>
      <c r="J434" s="210"/>
      <c r="K434" s="210"/>
      <c r="L434" s="215"/>
      <c r="M434" s="216"/>
      <c r="N434" s="217"/>
      <c r="O434" s="217"/>
      <c r="P434" s="217"/>
      <c r="Q434" s="217"/>
      <c r="R434" s="217"/>
      <c r="S434" s="217"/>
      <c r="T434" s="218"/>
      <c r="AT434" s="219" t="s">
        <v>179</v>
      </c>
      <c r="AU434" s="219" t="s">
        <v>168</v>
      </c>
      <c r="AV434" s="13" t="s">
        <v>82</v>
      </c>
      <c r="AW434" s="13" t="s">
        <v>31</v>
      </c>
      <c r="AX434" s="13" t="s">
        <v>75</v>
      </c>
      <c r="AY434" s="219" t="s">
        <v>167</v>
      </c>
    </row>
    <row r="435" spans="1:65" s="13" customFormat="1">
      <c r="B435" s="209"/>
      <c r="C435" s="210"/>
      <c r="D435" s="211" t="s">
        <v>179</v>
      </c>
      <c r="E435" s="212" t="s">
        <v>1</v>
      </c>
      <c r="F435" s="213" t="s">
        <v>237</v>
      </c>
      <c r="G435" s="210"/>
      <c r="H435" s="212" t="s">
        <v>1</v>
      </c>
      <c r="I435" s="214"/>
      <c r="J435" s="210"/>
      <c r="K435" s="210"/>
      <c r="L435" s="215"/>
      <c r="M435" s="216"/>
      <c r="N435" s="217"/>
      <c r="O435" s="217"/>
      <c r="P435" s="217"/>
      <c r="Q435" s="217"/>
      <c r="R435" s="217"/>
      <c r="S435" s="217"/>
      <c r="T435" s="218"/>
      <c r="AT435" s="219" t="s">
        <v>179</v>
      </c>
      <c r="AU435" s="219" t="s">
        <v>168</v>
      </c>
      <c r="AV435" s="13" t="s">
        <v>82</v>
      </c>
      <c r="AW435" s="13" t="s">
        <v>31</v>
      </c>
      <c r="AX435" s="13" t="s">
        <v>75</v>
      </c>
      <c r="AY435" s="219" t="s">
        <v>167</v>
      </c>
    </row>
    <row r="436" spans="1:65" s="14" customFormat="1">
      <c r="B436" s="220"/>
      <c r="C436" s="221"/>
      <c r="D436" s="211" t="s">
        <v>179</v>
      </c>
      <c r="E436" s="222" t="s">
        <v>1</v>
      </c>
      <c r="F436" s="223" t="s">
        <v>217</v>
      </c>
      <c r="G436" s="221"/>
      <c r="H436" s="224">
        <v>7</v>
      </c>
      <c r="I436" s="225"/>
      <c r="J436" s="221"/>
      <c r="K436" s="221"/>
      <c r="L436" s="226"/>
      <c r="M436" s="227"/>
      <c r="N436" s="228"/>
      <c r="O436" s="228"/>
      <c r="P436" s="228"/>
      <c r="Q436" s="228"/>
      <c r="R436" s="228"/>
      <c r="S436" s="228"/>
      <c r="T436" s="229"/>
      <c r="AT436" s="230" t="s">
        <v>179</v>
      </c>
      <c r="AU436" s="230" t="s">
        <v>168</v>
      </c>
      <c r="AV436" s="14" t="s">
        <v>84</v>
      </c>
      <c r="AW436" s="14" t="s">
        <v>31</v>
      </c>
      <c r="AX436" s="14" t="s">
        <v>75</v>
      </c>
      <c r="AY436" s="230" t="s">
        <v>167</v>
      </c>
    </row>
    <row r="437" spans="1:65" s="2" customFormat="1" ht="33.049999999999997" customHeight="1">
      <c r="A437" s="34"/>
      <c r="B437" s="35"/>
      <c r="C437" s="191" t="s">
        <v>518</v>
      </c>
      <c r="D437" s="191" t="s">
        <v>170</v>
      </c>
      <c r="E437" s="192" t="s">
        <v>519</v>
      </c>
      <c r="F437" s="193" t="s">
        <v>520</v>
      </c>
      <c r="G437" s="194" t="s">
        <v>274</v>
      </c>
      <c r="H437" s="195">
        <v>2</v>
      </c>
      <c r="I437" s="196"/>
      <c r="J437" s="197">
        <f>ROUND(I437*H437,2)</f>
        <v>0</v>
      </c>
      <c r="K437" s="193" t="s">
        <v>174</v>
      </c>
      <c r="L437" s="39"/>
      <c r="M437" s="198" t="s">
        <v>1</v>
      </c>
      <c r="N437" s="199" t="s">
        <v>40</v>
      </c>
      <c r="O437" s="71"/>
      <c r="P437" s="200">
        <f>O437*H437</f>
        <v>0</v>
      </c>
      <c r="Q437" s="200">
        <v>0</v>
      </c>
      <c r="R437" s="200">
        <f>Q437*H437</f>
        <v>0</v>
      </c>
      <c r="S437" s="200">
        <v>2E-3</v>
      </c>
      <c r="T437" s="201">
        <f>S437*H437</f>
        <v>4.0000000000000001E-3</v>
      </c>
      <c r="U437" s="34"/>
      <c r="V437" s="34"/>
      <c r="W437" s="34"/>
      <c r="X437" s="34"/>
      <c r="Y437" s="34"/>
      <c r="Z437" s="34"/>
      <c r="AA437" s="34"/>
      <c r="AB437" s="34"/>
      <c r="AC437" s="34"/>
      <c r="AD437" s="34"/>
      <c r="AE437" s="34"/>
      <c r="AR437" s="202" t="s">
        <v>175</v>
      </c>
      <c r="AT437" s="202" t="s">
        <v>170</v>
      </c>
      <c r="AU437" s="202" t="s">
        <v>168</v>
      </c>
      <c r="AY437" s="17" t="s">
        <v>167</v>
      </c>
      <c r="BE437" s="203">
        <f>IF(N437="základní",J437,0)</f>
        <v>0</v>
      </c>
      <c r="BF437" s="203">
        <f>IF(N437="snížená",J437,0)</f>
        <v>0</v>
      </c>
      <c r="BG437" s="203">
        <f>IF(N437="zákl. přenesená",J437,0)</f>
        <v>0</v>
      </c>
      <c r="BH437" s="203">
        <f>IF(N437="sníž. přenesená",J437,0)</f>
        <v>0</v>
      </c>
      <c r="BI437" s="203">
        <f>IF(N437="nulová",J437,0)</f>
        <v>0</v>
      </c>
      <c r="BJ437" s="17" t="s">
        <v>82</v>
      </c>
      <c r="BK437" s="203">
        <f>ROUND(I437*H437,2)</f>
        <v>0</v>
      </c>
      <c r="BL437" s="17" t="s">
        <v>175</v>
      </c>
      <c r="BM437" s="202" t="s">
        <v>521</v>
      </c>
    </row>
    <row r="438" spans="1:65" s="2" customFormat="1">
      <c r="A438" s="34"/>
      <c r="B438" s="35"/>
      <c r="C438" s="36"/>
      <c r="D438" s="204" t="s">
        <v>177</v>
      </c>
      <c r="E438" s="36"/>
      <c r="F438" s="205" t="s">
        <v>522</v>
      </c>
      <c r="G438" s="36"/>
      <c r="H438" s="36"/>
      <c r="I438" s="206"/>
      <c r="J438" s="36"/>
      <c r="K438" s="36"/>
      <c r="L438" s="39"/>
      <c r="M438" s="207"/>
      <c r="N438" s="208"/>
      <c r="O438" s="71"/>
      <c r="P438" s="71"/>
      <c r="Q438" s="71"/>
      <c r="R438" s="71"/>
      <c r="S438" s="71"/>
      <c r="T438" s="72"/>
      <c r="U438" s="34"/>
      <c r="V438" s="34"/>
      <c r="W438" s="34"/>
      <c r="X438" s="34"/>
      <c r="Y438" s="34"/>
      <c r="Z438" s="34"/>
      <c r="AA438" s="34"/>
      <c r="AB438" s="34"/>
      <c r="AC438" s="34"/>
      <c r="AD438" s="34"/>
      <c r="AE438" s="34"/>
      <c r="AT438" s="17" t="s">
        <v>177</v>
      </c>
      <c r="AU438" s="17" t="s">
        <v>168</v>
      </c>
    </row>
    <row r="439" spans="1:65" s="13" customFormat="1" ht="21.3">
      <c r="B439" s="209"/>
      <c r="C439" s="210"/>
      <c r="D439" s="211" t="s">
        <v>179</v>
      </c>
      <c r="E439" s="212" t="s">
        <v>1</v>
      </c>
      <c r="F439" s="213" t="s">
        <v>180</v>
      </c>
      <c r="G439" s="210"/>
      <c r="H439" s="212" t="s">
        <v>1</v>
      </c>
      <c r="I439" s="214"/>
      <c r="J439" s="210"/>
      <c r="K439" s="210"/>
      <c r="L439" s="215"/>
      <c r="M439" s="216"/>
      <c r="N439" s="217"/>
      <c r="O439" s="217"/>
      <c r="P439" s="217"/>
      <c r="Q439" s="217"/>
      <c r="R439" s="217"/>
      <c r="S439" s="217"/>
      <c r="T439" s="218"/>
      <c r="AT439" s="219" t="s">
        <v>179</v>
      </c>
      <c r="AU439" s="219" t="s">
        <v>168</v>
      </c>
      <c r="AV439" s="13" t="s">
        <v>82</v>
      </c>
      <c r="AW439" s="13" t="s">
        <v>31</v>
      </c>
      <c r="AX439" s="13" t="s">
        <v>75</v>
      </c>
      <c r="AY439" s="219" t="s">
        <v>167</v>
      </c>
    </row>
    <row r="440" spans="1:65" s="13" customFormat="1">
      <c r="B440" s="209"/>
      <c r="C440" s="210"/>
      <c r="D440" s="211" t="s">
        <v>179</v>
      </c>
      <c r="E440" s="212" t="s">
        <v>1</v>
      </c>
      <c r="F440" s="213" t="s">
        <v>181</v>
      </c>
      <c r="G440" s="210"/>
      <c r="H440" s="212" t="s">
        <v>1</v>
      </c>
      <c r="I440" s="214"/>
      <c r="J440" s="210"/>
      <c r="K440" s="210"/>
      <c r="L440" s="215"/>
      <c r="M440" s="216"/>
      <c r="N440" s="217"/>
      <c r="O440" s="217"/>
      <c r="P440" s="217"/>
      <c r="Q440" s="217"/>
      <c r="R440" s="217"/>
      <c r="S440" s="217"/>
      <c r="T440" s="218"/>
      <c r="AT440" s="219" t="s">
        <v>179</v>
      </c>
      <c r="AU440" s="219" t="s">
        <v>168</v>
      </c>
      <c r="AV440" s="13" t="s">
        <v>82</v>
      </c>
      <c r="AW440" s="13" t="s">
        <v>31</v>
      </c>
      <c r="AX440" s="13" t="s">
        <v>75</v>
      </c>
      <c r="AY440" s="219" t="s">
        <v>167</v>
      </c>
    </row>
    <row r="441" spans="1:65" s="13" customFormat="1">
      <c r="B441" s="209"/>
      <c r="C441" s="210"/>
      <c r="D441" s="211" t="s">
        <v>179</v>
      </c>
      <c r="E441" s="212" t="s">
        <v>1</v>
      </c>
      <c r="F441" s="213" t="s">
        <v>237</v>
      </c>
      <c r="G441" s="210"/>
      <c r="H441" s="212" t="s">
        <v>1</v>
      </c>
      <c r="I441" s="214"/>
      <c r="J441" s="210"/>
      <c r="K441" s="210"/>
      <c r="L441" s="215"/>
      <c r="M441" s="216"/>
      <c r="N441" s="217"/>
      <c r="O441" s="217"/>
      <c r="P441" s="217"/>
      <c r="Q441" s="217"/>
      <c r="R441" s="217"/>
      <c r="S441" s="217"/>
      <c r="T441" s="218"/>
      <c r="AT441" s="219" t="s">
        <v>179</v>
      </c>
      <c r="AU441" s="219" t="s">
        <v>168</v>
      </c>
      <c r="AV441" s="13" t="s">
        <v>82</v>
      </c>
      <c r="AW441" s="13" t="s">
        <v>31</v>
      </c>
      <c r="AX441" s="13" t="s">
        <v>75</v>
      </c>
      <c r="AY441" s="219" t="s">
        <v>167</v>
      </c>
    </row>
    <row r="442" spans="1:65" s="14" customFormat="1">
      <c r="B442" s="220"/>
      <c r="C442" s="221"/>
      <c r="D442" s="211" t="s">
        <v>179</v>
      </c>
      <c r="E442" s="222" t="s">
        <v>1</v>
      </c>
      <c r="F442" s="223" t="s">
        <v>84</v>
      </c>
      <c r="G442" s="221"/>
      <c r="H442" s="224">
        <v>2</v>
      </c>
      <c r="I442" s="225"/>
      <c r="J442" s="221"/>
      <c r="K442" s="221"/>
      <c r="L442" s="226"/>
      <c r="M442" s="227"/>
      <c r="N442" s="228"/>
      <c r="O442" s="228"/>
      <c r="P442" s="228"/>
      <c r="Q442" s="228"/>
      <c r="R442" s="228"/>
      <c r="S442" s="228"/>
      <c r="T442" s="229"/>
      <c r="AT442" s="230" t="s">
        <v>179</v>
      </c>
      <c r="AU442" s="230" t="s">
        <v>168</v>
      </c>
      <c r="AV442" s="14" t="s">
        <v>84</v>
      </c>
      <c r="AW442" s="14" t="s">
        <v>31</v>
      </c>
      <c r="AX442" s="14" t="s">
        <v>75</v>
      </c>
      <c r="AY442" s="230" t="s">
        <v>167</v>
      </c>
    </row>
    <row r="443" spans="1:65" s="2" customFormat="1" ht="24.3" customHeight="1">
      <c r="A443" s="34"/>
      <c r="B443" s="35"/>
      <c r="C443" s="191" t="s">
        <v>523</v>
      </c>
      <c r="D443" s="191" t="s">
        <v>170</v>
      </c>
      <c r="E443" s="192" t="s">
        <v>524</v>
      </c>
      <c r="F443" s="193" t="s">
        <v>525</v>
      </c>
      <c r="G443" s="194" t="s">
        <v>186</v>
      </c>
      <c r="H443" s="195">
        <v>15</v>
      </c>
      <c r="I443" s="196"/>
      <c r="J443" s="197">
        <f>ROUND(I443*H443,2)</f>
        <v>0</v>
      </c>
      <c r="K443" s="193" t="s">
        <v>174</v>
      </c>
      <c r="L443" s="39"/>
      <c r="M443" s="198" t="s">
        <v>1</v>
      </c>
      <c r="N443" s="199" t="s">
        <v>40</v>
      </c>
      <c r="O443" s="71"/>
      <c r="P443" s="200">
        <f>O443*H443</f>
        <v>0</v>
      </c>
      <c r="Q443" s="200">
        <v>0</v>
      </c>
      <c r="R443" s="200">
        <f>Q443*H443</f>
        <v>0</v>
      </c>
      <c r="S443" s="200">
        <v>8.9999999999999993E-3</v>
      </c>
      <c r="T443" s="201">
        <f>S443*H443</f>
        <v>0.13499999999999998</v>
      </c>
      <c r="U443" s="34"/>
      <c r="V443" s="34"/>
      <c r="W443" s="34"/>
      <c r="X443" s="34"/>
      <c r="Y443" s="34"/>
      <c r="Z443" s="34"/>
      <c r="AA443" s="34"/>
      <c r="AB443" s="34"/>
      <c r="AC443" s="34"/>
      <c r="AD443" s="34"/>
      <c r="AE443" s="34"/>
      <c r="AR443" s="202" t="s">
        <v>175</v>
      </c>
      <c r="AT443" s="202" t="s">
        <v>170</v>
      </c>
      <c r="AU443" s="202" t="s">
        <v>168</v>
      </c>
      <c r="AY443" s="17" t="s">
        <v>167</v>
      </c>
      <c r="BE443" s="203">
        <f>IF(N443="základní",J443,0)</f>
        <v>0</v>
      </c>
      <c r="BF443" s="203">
        <f>IF(N443="snížená",J443,0)</f>
        <v>0</v>
      </c>
      <c r="BG443" s="203">
        <f>IF(N443="zákl. přenesená",J443,0)</f>
        <v>0</v>
      </c>
      <c r="BH443" s="203">
        <f>IF(N443="sníž. přenesená",J443,0)</f>
        <v>0</v>
      </c>
      <c r="BI443" s="203">
        <f>IF(N443="nulová",J443,0)</f>
        <v>0</v>
      </c>
      <c r="BJ443" s="17" t="s">
        <v>82</v>
      </c>
      <c r="BK443" s="203">
        <f>ROUND(I443*H443,2)</f>
        <v>0</v>
      </c>
      <c r="BL443" s="17" t="s">
        <v>175</v>
      </c>
      <c r="BM443" s="202" t="s">
        <v>526</v>
      </c>
    </row>
    <row r="444" spans="1:65" s="2" customFormat="1">
      <c r="A444" s="34"/>
      <c r="B444" s="35"/>
      <c r="C444" s="36"/>
      <c r="D444" s="204" t="s">
        <v>177</v>
      </c>
      <c r="E444" s="36"/>
      <c r="F444" s="205" t="s">
        <v>527</v>
      </c>
      <c r="G444" s="36"/>
      <c r="H444" s="36"/>
      <c r="I444" s="206"/>
      <c r="J444" s="36"/>
      <c r="K444" s="36"/>
      <c r="L444" s="39"/>
      <c r="M444" s="207"/>
      <c r="N444" s="208"/>
      <c r="O444" s="71"/>
      <c r="P444" s="71"/>
      <c r="Q444" s="71"/>
      <c r="R444" s="71"/>
      <c r="S444" s="71"/>
      <c r="T444" s="72"/>
      <c r="U444" s="34"/>
      <c r="V444" s="34"/>
      <c r="W444" s="34"/>
      <c r="X444" s="34"/>
      <c r="Y444" s="34"/>
      <c r="Z444" s="34"/>
      <c r="AA444" s="34"/>
      <c r="AB444" s="34"/>
      <c r="AC444" s="34"/>
      <c r="AD444" s="34"/>
      <c r="AE444" s="34"/>
      <c r="AT444" s="17" t="s">
        <v>177</v>
      </c>
      <c r="AU444" s="17" t="s">
        <v>168</v>
      </c>
    </row>
    <row r="445" spans="1:65" s="13" customFormat="1" ht="21.3">
      <c r="B445" s="209"/>
      <c r="C445" s="210"/>
      <c r="D445" s="211" t="s">
        <v>179</v>
      </c>
      <c r="E445" s="212" t="s">
        <v>1</v>
      </c>
      <c r="F445" s="213" t="s">
        <v>180</v>
      </c>
      <c r="G445" s="210"/>
      <c r="H445" s="212" t="s">
        <v>1</v>
      </c>
      <c r="I445" s="214"/>
      <c r="J445" s="210"/>
      <c r="K445" s="210"/>
      <c r="L445" s="215"/>
      <c r="M445" s="216"/>
      <c r="N445" s="217"/>
      <c r="O445" s="217"/>
      <c r="P445" s="217"/>
      <c r="Q445" s="217"/>
      <c r="R445" s="217"/>
      <c r="S445" s="217"/>
      <c r="T445" s="218"/>
      <c r="AT445" s="219" t="s">
        <v>179</v>
      </c>
      <c r="AU445" s="219" t="s">
        <v>168</v>
      </c>
      <c r="AV445" s="13" t="s">
        <v>82</v>
      </c>
      <c r="AW445" s="13" t="s">
        <v>31</v>
      </c>
      <c r="AX445" s="13" t="s">
        <v>75</v>
      </c>
      <c r="AY445" s="219" t="s">
        <v>167</v>
      </c>
    </row>
    <row r="446" spans="1:65" s="13" customFormat="1">
      <c r="B446" s="209"/>
      <c r="C446" s="210"/>
      <c r="D446" s="211" t="s">
        <v>179</v>
      </c>
      <c r="E446" s="212" t="s">
        <v>1</v>
      </c>
      <c r="F446" s="213" t="s">
        <v>181</v>
      </c>
      <c r="G446" s="210"/>
      <c r="H446" s="212" t="s">
        <v>1</v>
      </c>
      <c r="I446" s="214"/>
      <c r="J446" s="210"/>
      <c r="K446" s="210"/>
      <c r="L446" s="215"/>
      <c r="M446" s="216"/>
      <c r="N446" s="217"/>
      <c r="O446" s="217"/>
      <c r="P446" s="217"/>
      <c r="Q446" s="217"/>
      <c r="R446" s="217"/>
      <c r="S446" s="217"/>
      <c r="T446" s="218"/>
      <c r="AT446" s="219" t="s">
        <v>179</v>
      </c>
      <c r="AU446" s="219" t="s">
        <v>168</v>
      </c>
      <c r="AV446" s="13" t="s">
        <v>82</v>
      </c>
      <c r="AW446" s="13" t="s">
        <v>31</v>
      </c>
      <c r="AX446" s="13" t="s">
        <v>75</v>
      </c>
      <c r="AY446" s="219" t="s">
        <v>167</v>
      </c>
    </row>
    <row r="447" spans="1:65" s="13" customFormat="1">
      <c r="B447" s="209"/>
      <c r="C447" s="210"/>
      <c r="D447" s="211" t="s">
        <v>179</v>
      </c>
      <c r="E447" s="212" t="s">
        <v>1</v>
      </c>
      <c r="F447" s="213" t="s">
        <v>528</v>
      </c>
      <c r="G447" s="210"/>
      <c r="H447" s="212" t="s">
        <v>1</v>
      </c>
      <c r="I447" s="214"/>
      <c r="J447" s="210"/>
      <c r="K447" s="210"/>
      <c r="L447" s="215"/>
      <c r="M447" s="216"/>
      <c r="N447" s="217"/>
      <c r="O447" s="217"/>
      <c r="P447" s="217"/>
      <c r="Q447" s="217"/>
      <c r="R447" s="217"/>
      <c r="S447" s="217"/>
      <c r="T447" s="218"/>
      <c r="AT447" s="219" t="s">
        <v>179</v>
      </c>
      <c r="AU447" s="219" t="s">
        <v>168</v>
      </c>
      <c r="AV447" s="13" t="s">
        <v>82</v>
      </c>
      <c r="AW447" s="13" t="s">
        <v>31</v>
      </c>
      <c r="AX447" s="13" t="s">
        <v>75</v>
      </c>
      <c r="AY447" s="219" t="s">
        <v>167</v>
      </c>
    </row>
    <row r="448" spans="1:65" s="14" customFormat="1">
      <c r="B448" s="220"/>
      <c r="C448" s="221"/>
      <c r="D448" s="211" t="s">
        <v>179</v>
      </c>
      <c r="E448" s="222" t="s">
        <v>1</v>
      </c>
      <c r="F448" s="223" t="s">
        <v>529</v>
      </c>
      <c r="G448" s="221"/>
      <c r="H448" s="224">
        <v>15</v>
      </c>
      <c r="I448" s="225"/>
      <c r="J448" s="221"/>
      <c r="K448" s="221"/>
      <c r="L448" s="226"/>
      <c r="M448" s="227"/>
      <c r="N448" s="228"/>
      <c r="O448" s="228"/>
      <c r="P448" s="228"/>
      <c r="Q448" s="228"/>
      <c r="R448" s="228"/>
      <c r="S448" s="228"/>
      <c r="T448" s="229"/>
      <c r="AT448" s="230" t="s">
        <v>179</v>
      </c>
      <c r="AU448" s="230" t="s">
        <v>168</v>
      </c>
      <c r="AV448" s="14" t="s">
        <v>84</v>
      </c>
      <c r="AW448" s="14" t="s">
        <v>31</v>
      </c>
      <c r="AX448" s="14" t="s">
        <v>75</v>
      </c>
      <c r="AY448" s="230" t="s">
        <v>167</v>
      </c>
    </row>
    <row r="449" spans="1:65" s="2" customFormat="1" ht="24.3" customHeight="1">
      <c r="A449" s="34"/>
      <c r="B449" s="35"/>
      <c r="C449" s="191" t="s">
        <v>530</v>
      </c>
      <c r="D449" s="191" t="s">
        <v>170</v>
      </c>
      <c r="E449" s="192" t="s">
        <v>531</v>
      </c>
      <c r="F449" s="193" t="s">
        <v>532</v>
      </c>
      <c r="G449" s="194" t="s">
        <v>186</v>
      </c>
      <c r="H449" s="195">
        <v>15</v>
      </c>
      <c r="I449" s="196"/>
      <c r="J449" s="197">
        <f>ROUND(I449*H449,2)</f>
        <v>0</v>
      </c>
      <c r="K449" s="193" t="s">
        <v>174</v>
      </c>
      <c r="L449" s="39"/>
      <c r="M449" s="198" t="s">
        <v>1</v>
      </c>
      <c r="N449" s="199" t="s">
        <v>40</v>
      </c>
      <c r="O449" s="71"/>
      <c r="P449" s="200">
        <f>O449*H449</f>
        <v>0</v>
      </c>
      <c r="Q449" s="200">
        <v>0</v>
      </c>
      <c r="R449" s="200">
        <f>Q449*H449</f>
        <v>0</v>
      </c>
      <c r="S449" s="200">
        <v>8.9999999999999993E-3</v>
      </c>
      <c r="T449" s="201">
        <f>S449*H449</f>
        <v>0.13499999999999998</v>
      </c>
      <c r="U449" s="34"/>
      <c r="V449" s="34"/>
      <c r="W449" s="34"/>
      <c r="X449" s="34"/>
      <c r="Y449" s="34"/>
      <c r="Z449" s="34"/>
      <c r="AA449" s="34"/>
      <c r="AB449" s="34"/>
      <c r="AC449" s="34"/>
      <c r="AD449" s="34"/>
      <c r="AE449" s="34"/>
      <c r="AR449" s="202" t="s">
        <v>175</v>
      </c>
      <c r="AT449" s="202" t="s">
        <v>170</v>
      </c>
      <c r="AU449" s="202" t="s">
        <v>168</v>
      </c>
      <c r="AY449" s="17" t="s">
        <v>167</v>
      </c>
      <c r="BE449" s="203">
        <f>IF(N449="základní",J449,0)</f>
        <v>0</v>
      </c>
      <c r="BF449" s="203">
        <f>IF(N449="snížená",J449,0)</f>
        <v>0</v>
      </c>
      <c r="BG449" s="203">
        <f>IF(N449="zákl. přenesená",J449,0)</f>
        <v>0</v>
      </c>
      <c r="BH449" s="203">
        <f>IF(N449="sníž. přenesená",J449,0)</f>
        <v>0</v>
      </c>
      <c r="BI449" s="203">
        <f>IF(N449="nulová",J449,0)</f>
        <v>0</v>
      </c>
      <c r="BJ449" s="17" t="s">
        <v>82</v>
      </c>
      <c r="BK449" s="203">
        <f>ROUND(I449*H449,2)</f>
        <v>0</v>
      </c>
      <c r="BL449" s="17" t="s">
        <v>175</v>
      </c>
      <c r="BM449" s="202" t="s">
        <v>533</v>
      </c>
    </row>
    <row r="450" spans="1:65" s="2" customFormat="1">
      <c r="A450" s="34"/>
      <c r="B450" s="35"/>
      <c r="C450" s="36"/>
      <c r="D450" s="204" t="s">
        <v>177</v>
      </c>
      <c r="E450" s="36"/>
      <c r="F450" s="205" t="s">
        <v>534</v>
      </c>
      <c r="G450" s="36"/>
      <c r="H450" s="36"/>
      <c r="I450" s="206"/>
      <c r="J450" s="36"/>
      <c r="K450" s="36"/>
      <c r="L450" s="39"/>
      <c r="M450" s="207"/>
      <c r="N450" s="208"/>
      <c r="O450" s="71"/>
      <c r="P450" s="71"/>
      <c r="Q450" s="71"/>
      <c r="R450" s="71"/>
      <c r="S450" s="71"/>
      <c r="T450" s="72"/>
      <c r="U450" s="34"/>
      <c r="V450" s="34"/>
      <c r="W450" s="34"/>
      <c r="X450" s="34"/>
      <c r="Y450" s="34"/>
      <c r="Z450" s="34"/>
      <c r="AA450" s="34"/>
      <c r="AB450" s="34"/>
      <c r="AC450" s="34"/>
      <c r="AD450" s="34"/>
      <c r="AE450" s="34"/>
      <c r="AT450" s="17" t="s">
        <v>177</v>
      </c>
      <c r="AU450" s="17" t="s">
        <v>168</v>
      </c>
    </row>
    <row r="451" spans="1:65" s="13" customFormat="1" ht="21.3">
      <c r="B451" s="209"/>
      <c r="C451" s="210"/>
      <c r="D451" s="211" t="s">
        <v>179</v>
      </c>
      <c r="E451" s="212" t="s">
        <v>1</v>
      </c>
      <c r="F451" s="213" t="s">
        <v>180</v>
      </c>
      <c r="G451" s="210"/>
      <c r="H451" s="212" t="s">
        <v>1</v>
      </c>
      <c r="I451" s="214"/>
      <c r="J451" s="210"/>
      <c r="K451" s="210"/>
      <c r="L451" s="215"/>
      <c r="M451" s="216"/>
      <c r="N451" s="217"/>
      <c r="O451" s="217"/>
      <c r="P451" s="217"/>
      <c r="Q451" s="217"/>
      <c r="R451" s="217"/>
      <c r="S451" s="217"/>
      <c r="T451" s="218"/>
      <c r="AT451" s="219" t="s">
        <v>179</v>
      </c>
      <c r="AU451" s="219" t="s">
        <v>168</v>
      </c>
      <c r="AV451" s="13" t="s">
        <v>82</v>
      </c>
      <c r="AW451" s="13" t="s">
        <v>31</v>
      </c>
      <c r="AX451" s="13" t="s">
        <v>75</v>
      </c>
      <c r="AY451" s="219" t="s">
        <v>167</v>
      </c>
    </row>
    <row r="452" spans="1:65" s="13" customFormat="1">
      <c r="B452" s="209"/>
      <c r="C452" s="210"/>
      <c r="D452" s="211" t="s">
        <v>179</v>
      </c>
      <c r="E452" s="212" t="s">
        <v>1</v>
      </c>
      <c r="F452" s="213" t="s">
        <v>181</v>
      </c>
      <c r="G452" s="210"/>
      <c r="H452" s="212" t="s">
        <v>1</v>
      </c>
      <c r="I452" s="214"/>
      <c r="J452" s="210"/>
      <c r="K452" s="210"/>
      <c r="L452" s="215"/>
      <c r="M452" s="216"/>
      <c r="N452" s="217"/>
      <c r="O452" s="217"/>
      <c r="P452" s="217"/>
      <c r="Q452" s="217"/>
      <c r="R452" s="217"/>
      <c r="S452" s="217"/>
      <c r="T452" s="218"/>
      <c r="AT452" s="219" t="s">
        <v>179</v>
      </c>
      <c r="AU452" s="219" t="s">
        <v>168</v>
      </c>
      <c r="AV452" s="13" t="s">
        <v>82</v>
      </c>
      <c r="AW452" s="13" t="s">
        <v>31</v>
      </c>
      <c r="AX452" s="13" t="s">
        <v>75</v>
      </c>
      <c r="AY452" s="219" t="s">
        <v>167</v>
      </c>
    </row>
    <row r="453" spans="1:65" s="13" customFormat="1">
      <c r="B453" s="209"/>
      <c r="C453" s="210"/>
      <c r="D453" s="211" t="s">
        <v>179</v>
      </c>
      <c r="E453" s="212" t="s">
        <v>1</v>
      </c>
      <c r="F453" s="213" t="s">
        <v>237</v>
      </c>
      <c r="G453" s="210"/>
      <c r="H453" s="212" t="s">
        <v>1</v>
      </c>
      <c r="I453" s="214"/>
      <c r="J453" s="210"/>
      <c r="K453" s="210"/>
      <c r="L453" s="215"/>
      <c r="M453" s="216"/>
      <c r="N453" s="217"/>
      <c r="O453" s="217"/>
      <c r="P453" s="217"/>
      <c r="Q453" s="217"/>
      <c r="R453" s="217"/>
      <c r="S453" s="217"/>
      <c r="T453" s="218"/>
      <c r="AT453" s="219" t="s">
        <v>179</v>
      </c>
      <c r="AU453" s="219" t="s">
        <v>168</v>
      </c>
      <c r="AV453" s="13" t="s">
        <v>82</v>
      </c>
      <c r="AW453" s="13" t="s">
        <v>31</v>
      </c>
      <c r="AX453" s="13" t="s">
        <v>75</v>
      </c>
      <c r="AY453" s="219" t="s">
        <v>167</v>
      </c>
    </row>
    <row r="454" spans="1:65" s="14" customFormat="1">
      <c r="B454" s="220"/>
      <c r="C454" s="221"/>
      <c r="D454" s="211" t="s">
        <v>179</v>
      </c>
      <c r="E454" s="222" t="s">
        <v>1</v>
      </c>
      <c r="F454" s="223" t="s">
        <v>529</v>
      </c>
      <c r="G454" s="221"/>
      <c r="H454" s="224">
        <v>15</v>
      </c>
      <c r="I454" s="225"/>
      <c r="J454" s="221"/>
      <c r="K454" s="221"/>
      <c r="L454" s="226"/>
      <c r="M454" s="227"/>
      <c r="N454" s="228"/>
      <c r="O454" s="228"/>
      <c r="P454" s="228"/>
      <c r="Q454" s="228"/>
      <c r="R454" s="228"/>
      <c r="S454" s="228"/>
      <c r="T454" s="229"/>
      <c r="AT454" s="230" t="s">
        <v>179</v>
      </c>
      <c r="AU454" s="230" t="s">
        <v>168</v>
      </c>
      <c r="AV454" s="14" t="s">
        <v>84</v>
      </c>
      <c r="AW454" s="14" t="s">
        <v>31</v>
      </c>
      <c r="AX454" s="14" t="s">
        <v>75</v>
      </c>
      <c r="AY454" s="230" t="s">
        <v>167</v>
      </c>
    </row>
    <row r="455" spans="1:65" s="2" customFormat="1" ht="24.3" customHeight="1">
      <c r="A455" s="34"/>
      <c r="B455" s="35"/>
      <c r="C455" s="191" t="s">
        <v>535</v>
      </c>
      <c r="D455" s="191" t="s">
        <v>170</v>
      </c>
      <c r="E455" s="192" t="s">
        <v>536</v>
      </c>
      <c r="F455" s="193" t="s">
        <v>537</v>
      </c>
      <c r="G455" s="194" t="s">
        <v>186</v>
      </c>
      <c r="H455" s="195">
        <v>24</v>
      </c>
      <c r="I455" s="196"/>
      <c r="J455" s="197">
        <f>ROUND(I455*H455,2)</f>
        <v>0</v>
      </c>
      <c r="K455" s="193" t="s">
        <v>174</v>
      </c>
      <c r="L455" s="39"/>
      <c r="M455" s="198" t="s">
        <v>1</v>
      </c>
      <c r="N455" s="199" t="s">
        <v>40</v>
      </c>
      <c r="O455" s="71"/>
      <c r="P455" s="200">
        <f>O455*H455</f>
        <v>0</v>
      </c>
      <c r="Q455" s="200">
        <v>0</v>
      </c>
      <c r="R455" s="200">
        <f>Q455*H455</f>
        <v>0</v>
      </c>
      <c r="S455" s="200">
        <v>5.3999999999999999E-2</v>
      </c>
      <c r="T455" s="201">
        <f>S455*H455</f>
        <v>1.296</v>
      </c>
      <c r="U455" s="34"/>
      <c r="V455" s="34"/>
      <c r="W455" s="34"/>
      <c r="X455" s="34"/>
      <c r="Y455" s="34"/>
      <c r="Z455" s="34"/>
      <c r="AA455" s="34"/>
      <c r="AB455" s="34"/>
      <c r="AC455" s="34"/>
      <c r="AD455" s="34"/>
      <c r="AE455" s="34"/>
      <c r="AR455" s="202" t="s">
        <v>175</v>
      </c>
      <c r="AT455" s="202" t="s">
        <v>170</v>
      </c>
      <c r="AU455" s="202" t="s">
        <v>168</v>
      </c>
      <c r="AY455" s="17" t="s">
        <v>167</v>
      </c>
      <c r="BE455" s="203">
        <f>IF(N455="základní",J455,0)</f>
        <v>0</v>
      </c>
      <c r="BF455" s="203">
        <f>IF(N455="snížená",J455,0)</f>
        <v>0</v>
      </c>
      <c r="BG455" s="203">
        <f>IF(N455="zákl. přenesená",J455,0)</f>
        <v>0</v>
      </c>
      <c r="BH455" s="203">
        <f>IF(N455="sníž. přenesená",J455,0)</f>
        <v>0</v>
      </c>
      <c r="BI455" s="203">
        <f>IF(N455="nulová",J455,0)</f>
        <v>0</v>
      </c>
      <c r="BJ455" s="17" t="s">
        <v>82</v>
      </c>
      <c r="BK455" s="203">
        <f>ROUND(I455*H455,2)</f>
        <v>0</v>
      </c>
      <c r="BL455" s="17" t="s">
        <v>175</v>
      </c>
      <c r="BM455" s="202" t="s">
        <v>538</v>
      </c>
    </row>
    <row r="456" spans="1:65" s="2" customFormat="1">
      <c r="A456" s="34"/>
      <c r="B456" s="35"/>
      <c r="C456" s="36"/>
      <c r="D456" s="204" t="s">
        <v>177</v>
      </c>
      <c r="E456" s="36"/>
      <c r="F456" s="205" t="s">
        <v>539</v>
      </c>
      <c r="G456" s="36"/>
      <c r="H456" s="36"/>
      <c r="I456" s="206"/>
      <c r="J456" s="36"/>
      <c r="K456" s="36"/>
      <c r="L456" s="39"/>
      <c r="M456" s="207"/>
      <c r="N456" s="208"/>
      <c r="O456" s="71"/>
      <c r="P456" s="71"/>
      <c r="Q456" s="71"/>
      <c r="R456" s="71"/>
      <c r="S456" s="71"/>
      <c r="T456" s="72"/>
      <c r="U456" s="34"/>
      <c r="V456" s="34"/>
      <c r="W456" s="34"/>
      <c r="X456" s="34"/>
      <c r="Y456" s="34"/>
      <c r="Z456" s="34"/>
      <c r="AA456" s="34"/>
      <c r="AB456" s="34"/>
      <c r="AC456" s="34"/>
      <c r="AD456" s="34"/>
      <c r="AE456" s="34"/>
      <c r="AT456" s="17" t="s">
        <v>177</v>
      </c>
      <c r="AU456" s="17" t="s">
        <v>168</v>
      </c>
    </row>
    <row r="457" spans="1:65" s="13" customFormat="1" ht="21.3">
      <c r="B457" s="209"/>
      <c r="C457" s="210"/>
      <c r="D457" s="211" t="s">
        <v>179</v>
      </c>
      <c r="E457" s="212" t="s">
        <v>1</v>
      </c>
      <c r="F457" s="213" t="s">
        <v>180</v>
      </c>
      <c r="G457" s="210"/>
      <c r="H457" s="212" t="s">
        <v>1</v>
      </c>
      <c r="I457" s="214"/>
      <c r="J457" s="210"/>
      <c r="K457" s="210"/>
      <c r="L457" s="215"/>
      <c r="M457" s="216"/>
      <c r="N457" s="217"/>
      <c r="O457" s="217"/>
      <c r="P457" s="217"/>
      <c r="Q457" s="217"/>
      <c r="R457" s="217"/>
      <c r="S457" s="217"/>
      <c r="T457" s="218"/>
      <c r="AT457" s="219" t="s">
        <v>179</v>
      </c>
      <c r="AU457" s="219" t="s">
        <v>168</v>
      </c>
      <c r="AV457" s="13" t="s">
        <v>82</v>
      </c>
      <c r="AW457" s="13" t="s">
        <v>31</v>
      </c>
      <c r="AX457" s="13" t="s">
        <v>75</v>
      </c>
      <c r="AY457" s="219" t="s">
        <v>167</v>
      </c>
    </row>
    <row r="458" spans="1:65" s="13" customFormat="1">
      <c r="B458" s="209"/>
      <c r="C458" s="210"/>
      <c r="D458" s="211" t="s">
        <v>179</v>
      </c>
      <c r="E458" s="212" t="s">
        <v>1</v>
      </c>
      <c r="F458" s="213" t="s">
        <v>181</v>
      </c>
      <c r="G458" s="210"/>
      <c r="H458" s="212" t="s">
        <v>1</v>
      </c>
      <c r="I458" s="214"/>
      <c r="J458" s="210"/>
      <c r="K458" s="210"/>
      <c r="L458" s="215"/>
      <c r="M458" s="216"/>
      <c r="N458" s="217"/>
      <c r="O458" s="217"/>
      <c r="P458" s="217"/>
      <c r="Q458" s="217"/>
      <c r="R458" s="217"/>
      <c r="S458" s="217"/>
      <c r="T458" s="218"/>
      <c r="AT458" s="219" t="s">
        <v>179</v>
      </c>
      <c r="AU458" s="219" t="s">
        <v>168</v>
      </c>
      <c r="AV458" s="13" t="s">
        <v>82</v>
      </c>
      <c r="AW458" s="13" t="s">
        <v>31</v>
      </c>
      <c r="AX458" s="13" t="s">
        <v>75</v>
      </c>
      <c r="AY458" s="219" t="s">
        <v>167</v>
      </c>
    </row>
    <row r="459" spans="1:65" s="13" customFormat="1">
      <c r="B459" s="209"/>
      <c r="C459" s="210"/>
      <c r="D459" s="211" t="s">
        <v>179</v>
      </c>
      <c r="E459" s="212" t="s">
        <v>1</v>
      </c>
      <c r="F459" s="213" t="s">
        <v>237</v>
      </c>
      <c r="G459" s="210"/>
      <c r="H459" s="212" t="s">
        <v>1</v>
      </c>
      <c r="I459" s="214"/>
      <c r="J459" s="210"/>
      <c r="K459" s="210"/>
      <c r="L459" s="215"/>
      <c r="M459" s="216"/>
      <c r="N459" s="217"/>
      <c r="O459" s="217"/>
      <c r="P459" s="217"/>
      <c r="Q459" s="217"/>
      <c r="R459" s="217"/>
      <c r="S459" s="217"/>
      <c r="T459" s="218"/>
      <c r="AT459" s="219" t="s">
        <v>179</v>
      </c>
      <c r="AU459" s="219" t="s">
        <v>168</v>
      </c>
      <c r="AV459" s="13" t="s">
        <v>82</v>
      </c>
      <c r="AW459" s="13" t="s">
        <v>31</v>
      </c>
      <c r="AX459" s="13" t="s">
        <v>75</v>
      </c>
      <c r="AY459" s="219" t="s">
        <v>167</v>
      </c>
    </row>
    <row r="460" spans="1:65" s="14" customFormat="1">
      <c r="B460" s="220"/>
      <c r="C460" s="221"/>
      <c r="D460" s="211" t="s">
        <v>179</v>
      </c>
      <c r="E460" s="222" t="s">
        <v>1</v>
      </c>
      <c r="F460" s="223" t="s">
        <v>540</v>
      </c>
      <c r="G460" s="221"/>
      <c r="H460" s="224">
        <v>24</v>
      </c>
      <c r="I460" s="225"/>
      <c r="J460" s="221"/>
      <c r="K460" s="221"/>
      <c r="L460" s="226"/>
      <c r="M460" s="227"/>
      <c r="N460" s="228"/>
      <c r="O460" s="228"/>
      <c r="P460" s="228"/>
      <c r="Q460" s="228"/>
      <c r="R460" s="228"/>
      <c r="S460" s="228"/>
      <c r="T460" s="229"/>
      <c r="AT460" s="230" t="s">
        <v>179</v>
      </c>
      <c r="AU460" s="230" t="s">
        <v>168</v>
      </c>
      <c r="AV460" s="14" t="s">
        <v>84</v>
      </c>
      <c r="AW460" s="14" t="s">
        <v>31</v>
      </c>
      <c r="AX460" s="14" t="s">
        <v>75</v>
      </c>
      <c r="AY460" s="230" t="s">
        <v>167</v>
      </c>
    </row>
    <row r="461" spans="1:65" s="2" customFormat="1" ht="24.3" customHeight="1">
      <c r="A461" s="34"/>
      <c r="B461" s="35"/>
      <c r="C461" s="191" t="s">
        <v>541</v>
      </c>
      <c r="D461" s="191" t="s">
        <v>170</v>
      </c>
      <c r="E461" s="192" t="s">
        <v>542</v>
      </c>
      <c r="F461" s="193" t="s">
        <v>543</v>
      </c>
      <c r="G461" s="194" t="s">
        <v>186</v>
      </c>
      <c r="H461" s="195">
        <v>16.844999999999999</v>
      </c>
      <c r="I461" s="196"/>
      <c r="J461" s="197">
        <f>ROUND(I461*H461,2)</f>
        <v>0</v>
      </c>
      <c r="K461" s="193" t="s">
        <v>174</v>
      </c>
      <c r="L461" s="39"/>
      <c r="M461" s="198" t="s">
        <v>1</v>
      </c>
      <c r="N461" s="199" t="s">
        <v>40</v>
      </c>
      <c r="O461" s="71"/>
      <c r="P461" s="200">
        <f>O461*H461</f>
        <v>0</v>
      </c>
      <c r="Q461" s="200">
        <v>0</v>
      </c>
      <c r="R461" s="200">
        <f>Q461*H461</f>
        <v>0</v>
      </c>
      <c r="S461" s="200">
        <v>0.05</v>
      </c>
      <c r="T461" s="201">
        <f>S461*H461</f>
        <v>0.84224999999999994</v>
      </c>
      <c r="U461" s="34"/>
      <c r="V461" s="34"/>
      <c r="W461" s="34"/>
      <c r="X461" s="34"/>
      <c r="Y461" s="34"/>
      <c r="Z461" s="34"/>
      <c r="AA461" s="34"/>
      <c r="AB461" s="34"/>
      <c r="AC461" s="34"/>
      <c r="AD461" s="34"/>
      <c r="AE461" s="34"/>
      <c r="AR461" s="202" t="s">
        <v>175</v>
      </c>
      <c r="AT461" s="202" t="s">
        <v>170</v>
      </c>
      <c r="AU461" s="202" t="s">
        <v>168</v>
      </c>
      <c r="AY461" s="17" t="s">
        <v>167</v>
      </c>
      <c r="BE461" s="203">
        <f>IF(N461="základní",J461,0)</f>
        <v>0</v>
      </c>
      <c r="BF461" s="203">
        <f>IF(N461="snížená",J461,0)</f>
        <v>0</v>
      </c>
      <c r="BG461" s="203">
        <f>IF(N461="zákl. přenesená",J461,0)</f>
        <v>0</v>
      </c>
      <c r="BH461" s="203">
        <f>IF(N461="sníž. přenesená",J461,0)</f>
        <v>0</v>
      </c>
      <c r="BI461" s="203">
        <f>IF(N461="nulová",J461,0)</f>
        <v>0</v>
      </c>
      <c r="BJ461" s="17" t="s">
        <v>82</v>
      </c>
      <c r="BK461" s="203">
        <f>ROUND(I461*H461,2)</f>
        <v>0</v>
      </c>
      <c r="BL461" s="17" t="s">
        <v>175</v>
      </c>
      <c r="BM461" s="202" t="s">
        <v>544</v>
      </c>
    </row>
    <row r="462" spans="1:65" s="2" customFormat="1">
      <c r="A462" s="34"/>
      <c r="B462" s="35"/>
      <c r="C462" s="36"/>
      <c r="D462" s="204" t="s">
        <v>177</v>
      </c>
      <c r="E462" s="36"/>
      <c r="F462" s="205" t="s">
        <v>545</v>
      </c>
      <c r="G462" s="36"/>
      <c r="H462" s="36"/>
      <c r="I462" s="206"/>
      <c r="J462" s="36"/>
      <c r="K462" s="36"/>
      <c r="L462" s="39"/>
      <c r="M462" s="207"/>
      <c r="N462" s="208"/>
      <c r="O462" s="71"/>
      <c r="P462" s="71"/>
      <c r="Q462" s="71"/>
      <c r="R462" s="71"/>
      <c r="S462" s="71"/>
      <c r="T462" s="72"/>
      <c r="U462" s="34"/>
      <c r="V462" s="34"/>
      <c r="W462" s="34"/>
      <c r="X462" s="34"/>
      <c r="Y462" s="34"/>
      <c r="Z462" s="34"/>
      <c r="AA462" s="34"/>
      <c r="AB462" s="34"/>
      <c r="AC462" s="34"/>
      <c r="AD462" s="34"/>
      <c r="AE462" s="34"/>
      <c r="AT462" s="17" t="s">
        <v>177</v>
      </c>
      <c r="AU462" s="17" t="s">
        <v>168</v>
      </c>
    </row>
    <row r="463" spans="1:65" s="13" customFormat="1" ht="21.3">
      <c r="B463" s="209"/>
      <c r="C463" s="210"/>
      <c r="D463" s="211" t="s">
        <v>179</v>
      </c>
      <c r="E463" s="212" t="s">
        <v>1</v>
      </c>
      <c r="F463" s="213" t="s">
        <v>180</v>
      </c>
      <c r="G463" s="210"/>
      <c r="H463" s="212" t="s">
        <v>1</v>
      </c>
      <c r="I463" s="214"/>
      <c r="J463" s="210"/>
      <c r="K463" s="210"/>
      <c r="L463" s="215"/>
      <c r="M463" s="216"/>
      <c r="N463" s="217"/>
      <c r="O463" s="217"/>
      <c r="P463" s="217"/>
      <c r="Q463" s="217"/>
      <c r="R463" s="217"/>
      <c r="S463" s="217"/>
      <c r="T463" s="218"/>
      <c r="AT463" s="219" t="s">
        <v>179</v>
      </c>
      <c r="AU463" s="219" t="s">
        <v>168</v>
      </c>
      <c r="AV463" s="13" t="s">
        <v>82</v>
      </c>
      <c r="AW463" s="13" t="s">
        <v>31</v>
      </c>
      <c r="AX463" s="13" t="s">
        <v>75</v>
      </c>
      <c r="AY463" s="219" t="s">
        <v>167</v>
      </c>
    </row>
    <row r="464" spans="1:65" s="13" customFormat="1">
      <c r="B464" s="209"/>
      <c r="C464" s="210"/>
      <c r="D464" s="211" t="s">
        <v>179</v>
      </c>
      <c r="E464" s="212" t="s">
        <v>1</v>
      </c>
      <c r="F464" s="213" t="s">
        <v>181</v>
      </c>
      <c r="G464" s="210"/>
      <c r="H464" s="212" t="s">
        <v>1</v>
      </c>
      <c r="I464" s="214"/>
      <c r="J464" s="210"/>
      <c r="K464" s="210"/>
      <c r="L464" s="215"/>
      <c r="M464" s="216"/>
      <c r="N464" s="217"/>
      <c r="O464" s="217"/>
      <c r="P464" s="217"/>
      <c r="Q464" s="217"/>
      <c r="R464" s="217"/>
      <c r="S464" s="217"/>
      <c r="T464" s="218"/>
      <c r="AT464" s="219" t="s">
        <v>179</v>
      </c>
      <c r="AU464" s="219" t="s">
        <v>168</v>
      </c>
      <c r="AV464" s="13" t="s">
        <v>82</v>
      </c>
      <c r="AW464" s="13" t="s">
        <v>31</v>
      </c>
      <c r="AX464" s="13" t="s">
        <v>75</v>
      </c>
      <c r="AY464" s="219" t="s">
        <v>167</v>
      </c>
    </row>
    <row r="465" spans="1:65" s="13" customFormat="1">
      <c r="B465" s="209"/>
      <c r="C465" s="210"/>
      <c r="D465" s="211" t="s">
        <v>179</v>
      </c>
      <c r="E465" s="212" t="s">
        <v>1</v>
      </c>
      <c r="F465" s="213" t="s">
        <v>496</v>
      </c>
      <c r="G465" s="210"/>
      <c r="H465" s="212" t="s">
        <v>1</v>
      </c>
      <c r="I465" s="214"/>
      <c r="J465" s="210"/>
      <c r="K465" s="210"/>
      <c r="L465" s="215"/>
      <c r="M465" s="216"/>
      <c r="N465" s="217"/>
      <c r="O465" s="217"/>
      <c r="P465" s="217"/>
      <c r="Q465" s="217"/>
      <c r="R465" s="217"/>
      <c r="S465" s="217"/>
      <c r="T465" s="218"/>
      <c r="AT465" s="219" t="s">
        <v>179</v>
      </c>
      <c r="AU465" s="219" t="s">
        <v>168</v>
      </c>
      <c r="AV465" s="13" t="s">
        <v>82</v>
      </c>
      <c r="AW465" s="13" t="s">
        <v>31</v>
      </c>
      <c r="AX465" s="13" t="s">
        <v>75</v>
      </c>
      <c r="AY465" s="219" t="s">
        <v>167</v>
      </c>
    </row>
    <row r="466" spans="1:65" s="14" customFormat="1">
      <c r="B466" s="220"/>
      <c r="C466" s="221"/>
      <c r="D466" s="211" t="s">
        <v>179</v>
      </c>
      <c r="E466" s="222" t="s">
        <v>1</v>
      </c>
      <c r="F466" s="223" t="s">
        <v>546</v>
      </c>
      <c r="G466" s="221"/>
      <c r="H466" s="224">
        <v>11.545</v>
      </c>
      <c r="I466" s="225"/>
      <c r="J466" s="221"/>
      <c r="K466" s="221"/>
      <c r="L466" s="226"/>
      <c r="M466" s="227"/>
      <c r="N466" s="228"/>
      <c r="O466" s="228"/>
      <c r="P466" s="228"/>
      <c r="Q466" s="228"/>
      <c r="R466" s="228"/>
      <c r="S466" s="228"/>
      <c r="T466" s="229"/>
      <c r="AT466" s="230" t="s">
        <v>179</v>
      </c>
      <c r="AU466" s="230" t="s">
        <v>168</v>
      </c>
      <c r="AV466" s="14" t="s">
        <v>84</v>
      </c>
      <c r="AW466" s="14" t="s">
        <v>31</v>
      </c>
      <c r="AX466" s="14" t="s">
        <v>75</v>
      </c>
      <c r="AY466" s="230" t="s">
        <v>167</v>
      </c>
    </row>
    <row r="467" spans="1:65" s="14" customFormat="1">
      <c r="B467" s="220"/>
      <c r="C467" s="221"/>
      <c r="D467" s="211" t="s">
        <v>179</v>
      </c>
      <c r="E467" s="222" t="s">
        <v>1</v>
      </c>
      <c r="F467" s="223" t="s">
        <v>547</v>
      </c>
      <c r="G467" s="221"/>
      <c r="H467" s="224">
        <v>5.3</v>
      </c>
      <c r="I467" s="225"/>
      <c r="J467" s="221"/>
      <c r="K467" s="221"/>
      <c r="L467" s="226"/>
      <c r="M467" s="227"/>
      <c r="N467" s="228"/>
      <c r="O467" s="228"/>
      <c r="P467" s="228"/>
      <c r="Q467" s="228"/>
      <c r="R467" s="228"/>
      <c r="S467" s="228"/>
      <c r="T467" s="229"/>
      <c r="AT467" s="230" t="s">
        <v>179</v>
      </c>
      <c r="AU467" s="230" t="s">
        <v>168</v>
      </c>
      <c r="AV467" s="14" t="s">
        <v>84</v>
      </c>
      <c r="AW467" s="14" t="s">
        <v>31</v>
      </c>
      <c r="AX467" s="14" t="s">
        <v>75</v>
      </c>
      <c r="AY467" s="230" t="s">
        <v>167</v>
      </c>
    </row>
    <row r="468" spans="1:65" s="2" customFormat="1" ht="24.3" customHeight="1">
      <c r="A468" s="34"/>
      <c r="B468" s="35"/>
      <c r="C468" s="191" t="s">
        <v>548</v>
      </c>
      <c r="D468" s="191" t="s">
        <v>170</v>
      </c>
      <c r="E468" s="192" t="s">
        <v>549</v>
      </c>
      <c r="F468" s="193" t="s">
        <v>550</v>
      </c>
      <c r="G468" s="194" t="s">
        <v>186</v>
      </c>
      <c r="H468" s="195">
        <v>1.5</v>
      </c>
      <c r="I468" s="196"/>
      <c r="J468" s="197">
        <f>ROUND(I468*H468,2)</f>
        <v>0</v>
      </c>
      <c r="K468" s="193" t="s">
        <v>174</v>
      </c>
      <c r="L468" s="39"/>
      <c r="M468" s="198" t="s">
        <v>1</v>
      </c>
      <c r="N468" s="199" t="s">
        <v>40</v>
      </c>
      <c r="O468" s="71"/>
      <c r="P468" s="200">
        <f>O468*H468</f>
        <v>0</v>
      </c>
      <c r="Q468" s="200">
        <v>9.7000000000000005E-4</v>
      </c>
      <c r="R468" s="200">
        <f>Q468*H468</f>
        <v>1.4550000000000001E-3</v>
      </c>
      <c r="S468" s="200">
        <v>4.3E-3</v>
      </c>
      <c r="T468" s="201">
        <f>S468*H468</f>
        <v>6.45E-3</v>
      </c>
      <c r="U468" s="34"/>
      <c r="V468" s="34"/>
      <c r="W468" s="34"/>
      <c r="X468" s="34"/>
      <c r="Y468" s="34"/>
      <c r="Z468" s="34"/>
      <c r="AA468" s="34"/>
      <c r="AB468" s="34"/>
      <c r="AC468" s="34"/>
      <c r="AD468" s="34"/>
      <c r="AE468" s="34"/>
      <c r="AR468" s="202" t="s">
        <v>175</v>
      </c>
      <c r="AT468" s="202" t="s">
        <v>170</v>
      </c>
      <c r="AU468" s="202" t="s">
        <v>168</v>
      </c>
      <c r="AY468" s="17" t="s">
        <v>167</v>
      </c>
      <c r="BE468" s="203">
        <f>IF(N468="základní",J468,0)</f>
        <v>0</v>
      </c>
      <c r="BF468" s="203">
        <f>IF(N468="snížená",J468,0)</f>
        <v>0</v>
      </c>
      <c r="BG468" s="203">
        <f>IF(N468="zákl. přenesená",J468,0)</f>
        <v>0</v>
      </c>
      <c r="BH468" s="203">
        <f>IF(N468="sníž. přenesená",J468,0)</f>
        <v>0</v>
      </c>
      <c r="BI468" s="203">
        <f>IF(N468="nulová",J468,0)</f>
        <v>0</v>
      </c>
      <c r="BJ468" s="17" t="s">
        <v>82</v>
      </c>
      <c r="BK468" s="203">
        <f>ROUND(I468*H468,2)</f>
        <v>0</v>
      </c>
      <c r="BL468" s="17" t="s">
        <v>175</v>
      </c>
      <c r="BM468" s="202" t="s">
        <v>551</v>
      </c>
    </row>
    <row r="469" spans="1:65" s="2" customFormat="1">
      <c r="A469" s="34"/>
      <c r="B469" s="35"/>
      <c r="C469" s="36"/>
      <c r="D469" s="204" t="s">
        <v>177</v>
      </c>
      <c r="E469" s="36"/>
      <c r="F469" s="205" t="s">
        <v>552</v>
      </c>
      <c r="G469" s="36"/>
      <c r="H469" s="36"/>
      <c r="I469" s="206"/>
      <c r="J469" s="36"/>
      <c r="K469" s="36"/>
      <c r="L469" s="39"/>
      <c r="M469" s="207"/>
      <c r="N469" s="208"/>
      <c r="O469" s="71"/>
      <c r="P469" s="71"/>
      <c r="Q469" s="71"/>
      <c r="R469" s="71"/>
      <c r="S469" s="71"/>
      <c r="T469" s="72"/>
      <c r="U469" s="34"/>
      <c r="V469" s="34"/>
      <c r="W469" s="34"/>
      <c r="X469" s="34"/>
      <c r="Y469" s="34"/>
      <c r="Z469" s="34"/>
      <c r="AA469" s="34"/>
      <c r="AB469" s="34"/>
      <c r="AC469" s="34"/>
      <c r="AD469" s="34"/>
      <c r="AE469" s="34"/>
      <c r="AT469" s="17" t="s">
        <v>177</v>
      </c>
      <c r="AU469" s="17" t="s">
        <v>168</v>
      </c>
    </row>
    <row r="470" spans="1:65" s="13" customFormat="1" ht="21.3">
      <c r="B470" s="209"/>
      <c r="C470" s="210"/>
      <c r="D470" s="211" t="s">
        <v>179</v>
      </c>
      <c r="E470" s="212" t="s">
        <v>1</v>
      </c>
      <c r="F470" s="213" t="s">
        <v>180</v>
      </c>
      <c r="G470" s="210"/>
      <c r="H470" s="212" t="s">
        <v>1</v>
      </c>
      <c r="I470" s="214"/>
      <c r="J470" s="210"/>
      <c r="K470" s="210"/>
      <c r="L470" s="215"/>
      <c r="M470" s="216"/>
      <c r="N470" s="217"/>
      <c r="O470" s="217"/>
      <c r="P470" s="217"/>
      <c r="Q470" s="217"/>
      <c r="R470" s="217"/>
      <c r="S470" s="217"/>
      <c r="T470" s="218"/>
      <c r="AT470" s="219" t="s">
        <v>179</v>
      </c>
      <c r="AU470" s="219" t="s">
        <v>168</v>
      </c>
      <c r="AV470" s="13" t="s">
        <v>82</v>
      </c>
      <c r="AW470" s="13" t="s">
        <v>31</v>
      </c>
      <c r="AX470" s="13" t="s">
        <v>75</v>
      </c>
      <c r="AY470" s="219" t="s">
        <v>167</v>
      </c>
    </row>
    <row r="471" spans="1:65" s="13" customFormat="1">
      <c r="B471" s="209"/>
      <c r="C471" s="210"/>
      <c r="D471" s="211" t="s">
        <v>179</v>
      </c>
      <c r="E471" s="212" t="s">
        <v>1</v>
      </c>
      <c r="F471" s="213" t="s">
        <v>181</v>
      </c>
      <c r="G471" s="210"/>
      <c r="H471" s="212" t="s">
        <v>1</v>
      </c>
      <c r="I471" s="214"/>
      <c r="J471" s="210"/>
      <c r="K471" s="210"/>
      <c r="L471" s="215"/>
      <c r="M471" s="216"/>
      <c r="N471" s="217"/>
      <c r="O471" s="217"/>
      <c r="P471" s="217"/>
      <c r="Q471" s="217"/>
      <c r="R471" s="217"/>
      <c r="S471" s="217"/>
      <c r="T471" s="218"/>
      <c r="AT471" s="219" t="s">
        <v>179</v>
      </c>
      <c r="AU471" s="219" t="s">
        <v>168</v>
      </c>
      <c r="AV471" s="13" t="s">
        <v>82</v>
      </c>
      <c r="AW471" s="13" t="s">
        <v>31</v>
      </c>
      <c r="AX471" s="13" t="s">
        <v>75</v>
      </c>
      <c r="AY471" s="219" t="s">
        <v>167</v>
      </c>
    </row>
    <row r="472" spans="1:65" s="13" customFormat="1">
      <c r="B472" s="209"/>
      <c r="C472" s="210"/>
      <c r="D472" s="211" t="s">
        <v>179</v>
      </c>
      <c r="E472" s="212" t="s">
        <v>1</v>
      </c>
      <c r="F472" s="213" t="s">
        <v>553</v>
      </c>
      <c r="G472" s="210"/>
      <c r="H472" s="212" t="s">
        <v>1</v>
      </c>
      <c r="I472" s="214"/>
      <c r="J472" s="210"/>
      <c r="K472" s="210"/>
      <c r="L472" s="215"/>
      <c r="M472" s="216"/>
      <c r="N472" s="217"/>
      <c r="O472" s="217"/>
      <c r="P472" s="217"/>
      <c r="Q472" s="217"/>
      <c r="R472" s="217"/>
      <c r="S472" s="217"/>
      <c r="T472" s="218"/>
      <c r="AT472" s="219" t="s">
        <v>179</v>
      </c>
      <c r="AU472" s="219" t="s">
        <v>168</v>
      </c>
      <c r="AV472" s="13" t="s">
        <v>82</v>
      </c>
      <c r="AW472" s="13" t="s">
        <v>31</v>
      </c>
      <c r="AX472" s="13" t="s">
        <v>75</v>
      </c>
      <c r="AY472" s="219" t="s">
        <v>167</v>
      </c>
    </row>
    <row r="473" spans="1:65" s="14" customFormat="1">
      <c r="B473" s="220"/>
      <c r="C473" s="221"/>
      <c r="D473" s="211" t="s">
        <v>179</v>
      </c>
      <c r="E473" s="222" t="s">
        <v>1</v>
      </c>
      <c r="F473" s="223" t="s">
        <v>554</v>
      </c>
      <c r="G473" s="221"/>
      <c r="H473" s="224">
        <v>1.5</v>
      </c>
      <c r="I473" s="225"/>
      <c r="J473" s="221"/>
      <c r="K473" s="221"/>
      <c r="L473" s="226"/>
      <c r="M473" s="227"/>
      <c r="N473" s="228"/>
      <c r="O473" s="228"/>
      <c r="P473" s="228"/>
      <c r="Q473" s="228"/>
      <c r="R473" s="228"/>
      <c r="S473" s="228"/>
      <c r="T473" s="229"/>
      <c r="AT473" s="230" t="s">
        <v>179</v>
      </c>
      <c r="AU473" s="230" t="s">
        <v>168</v>
      </c>
      <c r="AV473" s="14" t="s">
        <v>84</v>
      </c>
      <c r="AW473" s="14" t="s">
        <v>31</v>
      </c>
      <c r="AX473" s="14" t="s">
        <v>75</v>
      </c>
      <c r="AY473" s="230" t="s">
        <v>167</v>
      </c>
    </row>
    <row r="474" spans="1:65" s="2" customFormat="1" ht="24.3" customHeight="1">
      <c r="A474" s="34"/>
      <c r="B474" s="35"/>
      <c r="C474" s="191" t="s">
        <v>555</v>
      </c>
      <c r="D474" s="191" t="s">
        <v>170</v>
      </c>
      <c r="E474" s="192" t="s">
        <v>556</v>
      </c>
      <c r="F474" s="193" t="s">
        <v>557</v>
      </c>
      <c r="G474" s="194" t="s">
        <v>186</v>
      </c>
      <c r="H474" s="195">
        <v>2</v>
      </c>
      <c r="I474" s="196"/>
      <c r="J474" s="197">
        <f>ROUND(I474*H474,2)</f>
        <v>0</v>
      </c>
      <c r="K474" s="193" t="s">
        <v>174</v>
      </c>
      <c r="L474" s="39"/>
      <c r="M474" s="198" t="s">
        <v>1</v>
      </c>
      <c r="N474" s="199" t="s">
        <v>40</v>
      </c>
      <c r="O474" s="71"/>
      <c r="P474" s="200">
        <f>O474*H474</f>
        <v>0</v>
      </c>
      <c r="Q474" s="200">
        <v>1.23E-3</v>
      </c>
      <c r="R474" s="200">
        <f>Q474*H474</f>
        <v>2.4599999999999999E-3</v>
      </c>
      <c r="S474" s="200">
        <v>1.7000000000000001E-2</v>
      </c>
      <c r="T474" s="201">
        <f>S474*H474</f>
        <v>3.4000000000000002E-2</v>
      </c>
      <c r="U474" s="34"/>
      <c r="V474" s="34"/>
      <c r="W474" s="34"/>
      <c r="X474" s="34"/>
      <c r="Y474" s="34"/>
      <c r="Z474" s="34"/>
      <c r="AA474" s="34"/>
      <c r="AB474" s="34"/>
      <c r="AC474" s="34"/>
      <c r="AD474" s="34"/>
      <c r="AE474" s="34"/>
      <c r="AR474" s="202" t="s">
        <v>175</v>
      </c>
      <c r="AT474" s="202" t="s">
        <v>170</v>
      </c>
      <c r="AU474" s="202" t="s">
        <v>168</v>
      </c>
      <c r="AY474" s="17" t="s">
        <v>167</v>
      </c>
      <c r="BE474" s="203">
        <f>IF(N474="základní",J474,0)</f>
        <v>0</v>
      </c>
      <c r="BF474" s="203">
        <f>IF(N474="snížená",J474,0)</f>
        <v>0</v>
      </c>
      <c r="BG474" s="203">
        <f>IF(N474="zákl. přenesená",J474,0)</f>
        <v>0</v>
      </c>
      <c r="BH474" s="203">
        <f>IF(N474="sníž. přenesená",J474,0)</f>
        <v>0</v>
      </c>
      <c r="BI474" s="203">
        <f>IF(N474="nulová",J474,0)</f>
        <v>0</v>
      </c>
      <c r="BJ474" s="17" t="s">
        <v>82</v>
      </c>
      <c r="BK474" s="203">
        <f>ROUND(I474*H474,2)</f>
        <v>0</v>
      </c>
      <c r="BL474" s="17" t="s">
        <v>175</v>
      </c>
      <c r="BM474" s="202" t="s">
        <v>558</v>
      </c>
    </row>
    <row r="475" spans="1:65" s="2" customFormat="1">
      <c r="A475" s="34"/>
      <c r="B475" s="35"/>
      <c r="C475" s="36"/>
      <c r="D475" s="204" t="s">
        <v>177</v>
      </c>
      <c r="E475" s="36"/>
      <c r="F475" s="205" t="s">
        <v>559</v>
      </c>
      <c r="G475" s="36"/>
      <c r="H475" s="36"/>
      <c r="I475" s="206"/>
      <c r="J475" s="36"/>
      <c r="K475" s="36"/>
      <c r="L475" s="39"/>
      <c r="M475" s="207"/>
      <c r="N475" s="208"/>
      <c r="O475" s="71"/>
      <c r="P475" s="71"/>
      <c r="Q475" s="71"/>
      <c r="R475" s="71"/>
      <c r="S475" s="71"/>
      <c r="T475" s="72"/>
      <c r="U475" s="34"/>
      <c r="V475" s="34"/>
      <c r="W475" s="34"/>
      <c r="X475" s="34"/>
      <c r="Y475" s="34"/>
      <c r="Z475" s="34"/>
      <c r="AA475" s="34"/>
      <c r="AB475" s="34"/>
      <c r="AC475" s="34"/>
      <c r="AD475" s="34"/>
      <c r="AE475" s="34"/>
      <c r="AT475" s="17" t="s">
        <v>177</v>
      </c>
      <c r="AU475" s="17" t="s">
        <v>168</v>
      </c>
    </row>
    <row r="476" spans="1:65" s="13" customFormat="1" ht="21.3">
      <c r="B476" s="209"/>
      <c r="C476" s="210"/>
      <c r="D476" s="211" t="s">
        <v>179</v>
      </c>
      <c r="E476" s="212" t="s">
        <v>1</v>
      </c>
      <c r="F476" s="213" t="s">
        <v>180</v>
      </c>
      <c r="G476" s="210"/>
      <c r="H476" s="212" t="s">
        <v>1</v>
      </c>
      <c r="I476" s="214"/>
      <c r="J476" s="210"/>
      <c r="K476" s="210"/>
      <c r="L476" s="215"/>
      <c r="M476" s="216"/>
      <c r="N476" s="217"/>
      <c r="O476" s="217"/>
      <c r="P476" s="217"/>
      <c r="Q476" s="217"/>
      <c r="R476" s="217"/>
      <c r="S476" s="217"/>
      <c r="T476" s="218"/>
      <c r="AT476" s="219" t="s">
        <v>179</v>
      </c>
      <c r="AU476" s="219" t="s">
        <v>168</v>
      </c>
      <c r="AV476" s="13" t="s">
        <v>82</v>
      </c>
      <c r="AW476" s="13" t="s">
        <v>31</v>
      </c>
      <c r="AX476" s="13" t="s">
        <v>75</v>
      </c>
      <c r="AY476" s="219" t="s">
        <v>167</v>
      </c>
    </row>
    <row r="477" spans="1:65" s="13" customFormat="1">
      <c r="B477" s="209"/>
      <c r="C477" s="210"/>
      <c r="D477" s="211" t="s">
        <v>179</v>
      </c>
      <c r="E477" s="212" t="s">
        <v>1</v>
      </c>
      <c r="F477" s="213" t="s">
        <v>181</v>
      </c>
      <c r="G477" s="210"/>
      <c r="H477" s="212" t="s">
        <v>1</v>
      </c>
      <c r="I477" s="214"/>
      <c r="J477" s="210"/>
      <c r="K477" s="210"/>
      <c r="L477" s="215"/>
      <c r="M477" s="216"/>
      <c r="N477" s="217"/>
      <c r="O477" s="217"/>
      <c r="P477" s="217"/>
      <c r="Q477" s="217"/>
      <c r="R477" s="217"/>
      <c r="S477" s="217"/>
      <c r="T477" s="218"/>
      <c r="AT477" s="219" t="s">
        <v>179</v>
      </c>
      <c r="AU477" s="219" t="s">
        <v>168</v>
      </c>
      <c r="AV477" s="13" t="s">
        <v>82</v>
      </c>
      <c r="AW477" s="13" t="s">
        <v>31</v>
      </c>
      <c r="AX477" s="13" t="s">
        <v>75</v>
      </c>
      <c r="AY477" s="219" t="s">
        <v>167</v>
      </c>
    </row>
    <row r="478" spans="1:65" s="13" customFormat="1">
      <c r="B478" s="209"/>
      <c r="C478" s="210"/>
      <c r="D478" s="211" t="s">
        <v>179</v>
      </c>
      <c r="E478" s="212" t="s">
        <v>1</v>
      </c>
      <c r="F478" s="213" t="s">
        <v>528</v>
      </c>
      <c r="G478" s="210"/>
      <c r="H478" s="212" t="s">
        <v>1</v>
      </c>
      <c r="I478" s="214"/>
      <c r="J478" s="210"/>
      <c r="K478" s="210"/>
      <c r="L478" s="215"/>
      <c r="M478" s="216"/>
      <c r="N478" s="217"/>
      <c r="O478" s="217"/>
      <c r="P478" s="217"/>
      <c r="Q478" s="217"/>
      <c r="R478" s="217"/>
      <c r="S478" s="217"/>
      <c r="T478" s="218"/>
      <c r="AT478" s="219" t="s">
        <v>179</v>
      </c>
      <c r="AU478" s="219" t="s">
        <v>168</v>
      </c>
      <c r="AV478" s="13" t="s">
        <v>82</v>
      </c>
      <c r="AW478" s="13" t="s">
        <v>31</v>
      </c>
      <c r="AX478" s="13" t="s">
        <v>75</v>
      </c>
      <c r="AY478" s="219" t="s">
        <v>167</v>
      </c>
    </row>
    <row r="479" spans="1:65" s="14" customFormat="1">
      <c r="B479" s="220"/>
      <c r="C479" s="221"/>
      <c r="D479" s="211" t="s">
        <v>179</v>
      </c>
      <c r="E479" s="222" t="s">
        <v>1</v>
      </c>
      <c r="F479" s="223" t="s">
        <v>560</v>
      </c>
      <c r="G479" s="221"/>
      <c r="H479" s="224">
        <v>2</v>
      </c>
      <c r="I479" s="225"/>
      <c r="J479" s="221"/>
      <c r="K479" s="221"/>
      <c r="L479" s="226"/>
      <c r="M479" s="227"/>
      <c r="N479" s="228"/>
      <c r="O479" s="228"/>
      <c r="P479" s="228"/>
      <c r="Q479" s="228"/>
      <c r="R479" s="228"/>
      <c r="S479" s="228"/>
      <c r="T479" s="229"/>
      <c r="AT479" s="230" t="s">
        <v>179</v>
      </c>
      <c r="AU479" s="230" t="s">
        <v>168</v>
      </c>
      <c r="AV479" s="14" t="s">
        <v>84</v>
      </c>
      <c r="AW479" s="14" t="s">
        <v>31</v>
      </c>
      <c r="AX479" s="14" t="s">
        <v>75</v>
      </c>
      <c r="AY479" s="230" t="s">
        <v>167</v>
      </c>
    </row>
    <row r="480" spans="1:65" s="2" customFormat="1" ht="24.3" customHeight="1">
      <c r="A480" s="34"/>
      <c r="B480" s="35"/>
      <c r="C480" s="191" t="s">
        <v>561</v>
      </c>
      <c r="D480" s="191" t="s">
        <v>170</v>
      </c>
      <c r="E480" s="192" t="s">
        <v>562</v>
      </c>
      <c r="F480" s="193" t="s">
        <v>563</v>
      </c>
      <c r="G480" s="194" t="s">
        <v>186</v>
      </c>
      <c r="H480" s="195">
        <v>4</v>
      </c>
      <c r="I480" s="196"/>
      <c r="J480" s="197">
        <f>ROUND(I480*H480,2)</f>
        <v>0</v>
      </c>
      <c r="K480" s="193" t="s">
        <v>174</v>
      </c>
      <c r="L480" s="39"/>
      <c r="M480" s="198" t="s">
        <v>1</v>
      </c>
      <c r="N480" s="199" t="s">
        <v>40</v>
      </c>
      <c r="O480" s="71"/>
      <c r="P480" s="200">
        <f>O480*H480</f>
        <v>0</v>
      </c>
      <c r="Q480" s="200">
        <v>1.3699999999999999E-3</v>
      </c>
      <c r="R480" s="200">
        <f>Q480*H480</f>
        <v>5.4799999999999996E-3</v>
      </c>
      <c r="S480" s="200">
        <v>2.9000000000000001E-2</v>
      </c>
      <c r="T480" s="201">
        <f>S480*H480</f>
        <v>0.11600000000000001</v>
      </c>
      <c r="U480" s="34"/>
      <c r="V480" s="34"/>
      <c r="W480" s="34"/>
      <c r="X480" s="34"/>
      <c r="Y480" s="34"/>
      <c r="Z480" s="34"/>
      <c r="AA480" s="34"/>
      <c r="AB480" s="34"/>
      <c r="AC480" s="34"/>
      <c r="AD480" s="34"/>
      <c r="AE480" s="34"/>
      <c r="AR480" s="202" t="s">
        <v>175</v>
      </c>
      <c r="AT480" s="202" t="s">
        <v>170</v>
      </c>
      <c r="AU480" s="202" t="s">
        <v>168</v>
      </c>
      <c r="AY480" s="17" t="s">
        <v>167</v>
      </c>
      <c r="BE480" s="203">
        <f>IF(N480="základní",J480,0)</f>
        <v>0</v>
      </c>
      <c r="BF480" s="203">
        <f>IF(N480="snížená",J480,0)</f>
        <v>0</v>
      </c>
      <c r="BG480" s="203">
        <f>IF(N480="zákl. přenesená",J480,0)</f>
        <v>0</v>
      </c>
      <c r="BH480" s="203">
        <f>IF(N480="sníž. přenesená",J480,0)</f>
        <v>0</v>
      </c>
      <c r="BI480" s="203">
        <f>IF(N480="nulová",J480,0)</f>
        <v>0</v>
      </c>
      <c r="BJ480" s="17" t="s">
        <v>82</v>
      </c>
      <c r="BK480" s="203">
        <f>ROUND(I480*H480,2)</f>
        <v>0</v>
      </c>
      <c r="BL480" s="17" t="s">
        <v>175</v>
      </c>
      <c r="BM480" s="202" t="s">
        <v>564</v>
      </c>
    </row>
    <row r="481" spans="1:65" s="2" customFormat="1">
      <c r="A481" s="34"/>
      <c r="B481" s="35"/>
      <c r="C481" s="36"/>
      <c r="D481" s="204" t="s">
        <v>177</v>
      </c>
      <c r="E481" s="36"/>
      <c r="F481" s="205" t="s">
        <v>565</v>
      </c>
      <c r="G481" s="36"/>
      <c r="H481" s="36"/>
      <c r="I481" s="206"/>
      <c r="J481" s="36"/>
      <c r="K481" s="36"/>
      <c r="L481" s="39"/>
      <c r="M481" s="207"/>
      <c r="N481" s="208"/>
      <c r="O481" s="71"/>
      <c r="P481" s="71"/>
      <c r="Q481" s="71"/>
      <c r="R481" s="71"/>
      <c r="S481" s="71"/>
      <c r="T481" s="72"/>
      <c r="U481" s="34"/>
      <c r="V481" s="34"/>
      <c r="W481" s="34"/>
      <c r="X481" s="34"/>
      <c r="Y481" s="34"/>
      <c r="Z481" s="34"/>
      <c r="AA481" s="34"/>
      <c r="AB481" s="34"/>
      <c r="AC481" s="34"/>
      <c r="AD481" s="34"/>
      <c r="AE481" s="34"/>
      <c r="AT481" s="17" t="s">
        <v>177</v>
      </c>
      <c r="AU481" s="17" t="s">
        <v>168</v>
      </c>
    </row>
    <row r="482" spans="1:65" s="13" customFormat="1" ht="21.3">
      <c r="B482" s="209"/>
      <c r="C482" s="210"/>
      <c r="D482" s="211" t="s">
        <v>179</v>
      </c>
      <c r="E482" s="212" t="s">
        <v>1</v>
      </c>
      <c r="F482" s="213" t="s">
        <v>180</v>
      </c>
      <c r="G482" s="210"/>
      <c r="H482" s="212" t="s">
        <v>1</v>
      </c>
      <c r="I482" s="214"/>
      <c r="J482" s="210"/>
      <c r="K482" s="210"/>
      <c r="L482" s="215"/>
      <c r="M482" s="216"/>
      <c r="N482" s="217"/>
      <c r="O482" s="217"/>
      <c r="P482" s="217"/>
      <c r="Q482" s="217"/>
      <c r="R482" s="217"/>
      <c r="S482" s="217"/>
      <c r="T482" s="218"/>
      <c r="AT482" s="219" t="s">
        <v>179</v>
      </c>
      <c r="AU482" s="219" t="s">
        <v>168</v>
      </c>
      <c r="AV482" s="13" t="s">
        <v>82</v>
      </c>
      <c r="AW482" s="13" t="s">
        <v>31</v>
      </c>
      <c r="AX482" s="13" t="s">
        <v>75</v>
      </c>
      <c r="AY482" s="219" t="s">
        <v>167</v>
      </c>
    </row>
    <row r="483" spans="1:65" s="13" customFormat="1">
      <c r="B483" s="209"/>
      <c r="C483" s="210"/>
      <c r="D483" s="211" t="s">
        <v>179</v>
      </c>
      <c r="E483" s="212" t="s">
        <v>1</v>
      </c>
      <c r="F483" s="213" t="s">
        <v>181</v>
      </c>
      <c r="G483" s="210"/>
      <c r="H483" s="212" t="s">
        <v>1</v>
      </c>
      <c r="I483" s="214"/>
      <c r="J483" s="210"/>
      <c r="K483" s="210"/>
      <c r="L483" s="215"/>
      <c r="M483" s="216"/>
      <c r="N483" s="217"/>
      <c r="O483" s="217"/>
      <c r="P483" s="217"/>
      <c r="Q483" s="217"/>
      <c r="R483" s="217"/>
      <c r="S483" s="217"/>
      <c r="T483" s="218"/>
      <c r="AT483" s="219" t="s">
        <v>179</v>
      </c>
      <c r="AU483" s="219" t="s">
        <v>168</v>
      </c>
      <c r="AV483" s="13" t="s">
        <v>82</v>
      </c>
      <c r="AW483" s="13" t="s">
        <v>31</v>
      </c>
      <c r="AX483" s="13" t="s">
        <v>75</v>
      </c>
      <c r="AY483" s="219" t="s">
        <v>167</v>
      </c>
    </row>
    <row r="484" spans="1:65" s="13" customFormat="1">
      <c r="B484" s="209"/>
      <c r="C484" s="210"/>
      <c r="D484" s="211" t="s">
        <v>179</v>
      </c>
      <c r="E484" s="212" t="s">
        <v>1</v>
      </c>
      <c r="F484" s="213" t="s">
        <v>528</v>
      </c>
      <c r="G484" s="210"/>
      <c r="H484" s="212" t="s">
        <v>1</v>
      </c>
      <c r="I484" s="214"/>
      <c r="J484" s="210"/>
      <c r="K484" s="210"/>
      <c r="L484" s="215"/>
      <c r="M484" s="216"/>
      <c r="N484" s="217"/>
      <c r="O484" s="217"/>
      <c r="P484" s="217"/>
      <c r="Q484" s="217"/>
      <c r="R484" s="217"/>
      <c r="S484" s="217"/>
      <c r="T484" s="218"/>
      <c r="AT484" s="219" t="s">
        <v>179</v>
      </c>
      <c r="AU484" s="219" t="s">
        <v>168</v>
      </c>
      <c r="AV484" s="13" t="s">
        <v>82</v>
      </c>
      <c r="AW484" s="13" t="s">
        <v>31</v>
      </c>
      <c r="AX484" s="13" t="s">
        <v>75</v>
      </c>
      <c r="AY484" s="219" t="s">
        <v>167</v>
      </c>
    </row>
    <row r="485" spans="1:65" s="14" customFormat="1">
      <c r="B485" s="220"/>
      <c r="C485" s="221"/>
      <c r="D485" s="211" t="s">
        <v>179</v>
      </c>
      <c r="E485" s="222" t="s">
        <v>1</v>
      </c>
      <c r="F485" s="223" t="s">
        <v>566</v>
      </c>
      <c r="G485" s="221"/>
      <c r="H485" s="224">
        <v>4</v>
      </c>
      <c r="I485" s="225"/>
      <c r="J485" s="221"/>
      <c r="K485" s="221"/>
      <c r="L485" s="226"/>
      <c r="M485" s="227"/>
      <c r="N485" s="228"/>
      <c r="O485" s="228"/>
      <c r="P485" s="228"/>
      <c r="Q485" s="228"/>
      <c r="R485" s="228"/>
      <c r="S485" s="228"/>
      <c r="T485" s="229"/>
      <c r="AT485" s="230" t="s">
        <v>179</v>
      </c>
      <c r="AU485" s="230" t="s">
        <v>168</v>
      </c>
      <c r="AV485" s="14" t="s">
        <v>84</v>
      </c>
      <c r="AW485" s="14" t="s">
        <v>31</v>
      </c>
      <c r="AX485" s="14" t="s">
        <v>75</v>
      </c>
      <c r="AY485" s="230" t="s">
        <v>167</v>
      </c>
    </row>
    <row r="486" spans="1:65" s="2" customFormat="1" ht="24.3" customHeight="1">
      <c r="A486" s="34"/>
      <c r="B486" s="35"/>
      <c r="C486" s="191" t="s">
        <v>567</v>
      </c>
      <c r="D486" s="191" t="s">
        <v>170</v>
      </c>
      <c r="E486" s="192" t="s">
        <v>568</v>
      </c>
      <c r="F486" s="193" t="s">
        <v>569</v>
      </c>
      <c r="G486" s="194" t="s">
        <v>186</v>
      </c>
      <c r="H486" s="195">
        <v>1.5</v>
      </c>
      <c r="I486" s="196"/>
      <c r="J486" s="197">
        <f>ROUND(I486*H486,2)</f>
        <v>0</v>
      </c>
      <c r="K486" s="193" t="s">
        <v>174</v>
      </c>
      <c r="L486" s="39"/>
      <c r="M486" s="198" t="s">
        <v>1</v>
      </c>
      <c r="N486" s="199" t="s">
        <v>40</v>
      </c>
      <c r="O486" s="71"/>
      <c r="P486" s="200">
        <f>O486*H486</f>
        <v>0</v>
      </c>
      <c r="Q486" s="200">
        <v>1.4499999999999999E-3</v>
      </c>
      <c r="R486" s="200">
        <f>Q486*H486</f>
        <v>2.1749999999999999E-3</v>
      </c>
      <c r="S486" s="200">
        <v>1.7000000000000001E-2</v>
      </c>
      <c r="T486" s="201">
        <f>S486*H486</f>
        <v>2.5500000000000002E-2</v>
      </c>
      <c r="U486" s="34"/>
      <c r="V486" s="34"/>
      <c r="W486" s="34"/>
      <c r="X486" s="34"/>
      <c r="Y486" s="34"/>
      <c r="Z486" s="34"/>
      <c r="AA486" s="34"/>
      <c r="AB486" s="34"/>
      <c r="AC486" s="34"/>
      <c r="AD486" s="34"/>
      <c r="AE486" s="34"/>
      <c r="AR486" s="202" t="s">
        <v>175</v>
      </c>
      <c r="AT486" s="202" t="s">
        <v>170</v>
      </c>
      <c r="AU486" s="202" t="s">
        <v>168</v>
      </c>
      <c r="AY486" s="17" t="s">
        <v>167</v>
      </c>
      <c r="BE486" s="203">
        <f>IF(N486="základní",J486,0)</f>
        <v>0</v>
      </c>
      <c r="BF486" s="203">
        <f>IF(N486="snížená",J486,0)</f>
        <v>0</v>
      </c>
      <c r="BG486" s="203">
        <f>IF(N486="zákl. přenesená",J486,0)</f>
        <v>0</v>
      </c>
      <c r="BH486" s="203">
        <f>IF(N486="sníž. přenesená",J486,0)</f>
        <v>0</v>
      </c>
      <c r="BI486" s="203">
        <f>IF(N486="nulová",J486,0)</f>
        <v>0</v>
      </c>
      <c r="BJ486" s="17" t="s">
        <v>82</v>
      </c>
      <c r="BK486" s="203">
        <f>ROUND(I486*H486,2)</f>
        <v>0</v>
      </c>
      <c r="BL486" s="17" t="s">
        <v>175</v>
      </c>
      <c r="BM486" s="202" t="s">
        <v>570</v>
      </c>
    </row>
    <row r="487" spans="1:65" s="2" customFormat="1">
      <c r="A487" s="34"/>
      <c r="B487" s="35"/>
      <c r="C487" s="36"/>
      <c r="D487" s="204" t="s">
        <v>177</v>
      </c>
      <c r="E487" s="36"/>
      <c r="F487" s="205" t="s">
        <v>571</v>
      </c>
      <c r="G487" s="36"/>
      <c r="H487" s="36"/>
      <c r="I487" s="206"/>
      <c r="J487" s="36"/>
      <c r="K487" s="36"/>
      <c r="L487" s="39"/>
      <c r="M487" s="207"/>
      <c r="N487" s="208"/>
      <c r="O487" s="71"/>
      <c r="P487" s="71"/>
      <c r="Q487" s="71"/>
      <c r="R487" s="71"/>
      <c r="S487" s="71"/>
      <c r="T487" s="72"/>
      <c r="U487" s="34"/>
      <c r="V487" s="34"/>
      <c r="W487" s="34"/>
      <c r="X487" s="34"/>
      <c r="Y487" s="34"/>
      <c r="Z487" s="34"/>
      <c r="AA487" s="34"/>
      <c r="AB487" s="34"/>
      <c r="AC487" s="34"/>
      <c r="AD487" s="34"/>
      <c r="AE487" s="34"/>
      <c r="AT487" s="17" t="s">
        <v>177</v>
      </c>
      <c r="AU487" s="17" t="s">
        <v>168</v>
      </c>
    </row>
    <row r="488" spans="1:65" s="13" customFormat="1" ht="21.3">
      <c r="B488" s="209"/>
      <c r="C488" s="210"/>
      <c r="D488" s="211" t="s">
        <v>179</v>
      </c>
      <c r="E488" s="212" t="s">
        <v>1</v>
      </c>
      <c r="F488" s="213" t="s">
        <v>180</v>
      </c>
      <c r="G488" s="210"/>
      <c r="H488" s="212" t="s">
        <v>1</v>
      </c>
      <c r="I488" s="214"/>
      <c r="J488" s="210"/>
      <c r="K488" s="210"/>
      <c r="L488" s="215"/>
      <c r="M488" s="216"/>
      <c r="N488" s="217"/>
      <c r="O488" s="217"/>
      <c r="P488" s="217"/>
      <c r="Q488" s="217"/>
      <c r="R488" s="217"/>
      <c r="S488" s="217"/>
      <c r="T488" s="218"/>
      <c r="AT488" s="219" t="s">
        <v>179</v>
      </c>
      <c r="AU488" s="219" t="s">
        <v>168</v>
      </c>
      <c r="AV488" s="13" t="s">
        <v>82</v>
      </c>
      <c r="AW488" s="13" t="s">
        <v>31</v>
      </c>
      <c r="AX488" s="13" t="s">
        <v>75</v>
      </c>
      <c r="AY488" s="219" t="s">
        <v>167</v>
      </c>
    </row>
    <row r="489" spans="1:65" s="13" customFormat="1">
      <c r="B489" s="209"/>
      <c r="C489" s="210"/>
      <c r="D489" s="211" t="s">
        <v>179</v>
      </c>
      <c r="E489" s="212" t="s">
        <v>1</v>
      </c>
      <c r="F489" s="213" t="s">
        <v>181</v>
      </c>
      <c r="G489" s="210"/>
      <c r="H489" s="212" t="s">
        <v>1</v>
      </c>
      <c r="I489" s="214"/>
      <c r="J489" s="210"/>
      <c r="K489" s="210"/>
      <c r="L489" s="215"/>
      <c r="M489" s="216"/>
      <c r="N489" s="217"/>
      <c r="O489" s="217"/>
      <c r="P489" s="217"/>
      <c r="Q489" s="217"/>
      <c r="R489" s="217"/>
      <c r="S489" s="217"/>
      <c r="T489" s="218"/>
      <c r="AT489" s="219" t="s">
        <v>179</v>
      </c>
      <c r="AU489" s="219" t="s">
        <v>168</v>
      </c>
      <c r="AV489" s="13" t="s">
        <v>82</v>
      </c>
      <c r="AW489" s="13" t="s">
        <v>31</v>
      </c>
      <c r="AX489" s="13" t="s">
        <v>75</v>
      </c>
      <c r="AY489" s="219" t="s">
        <v>167</v>
      </c>
    </row>
    <row r="490" spans="1:65" s="13" customFormat="1">
      <c r="B490" s="209"/>
      <c r="C490" s="210"/>
      <c r="D490" s="211" t="s">
        <v>179</v>
      </c>
      <c r="E490" s="212" t="s">
        <v>1</v>
      </c>
      <c r="F490" s="213" t="s">
        <v>237</v>
      </c>
      <c r="G490" s="210"/>
      <c r="H490" s="212" t="s">
        <v>1</v>
      </c>
      <c r="I490" s="214"/>
      <c r="J490" s="210"/>
      <c r="K490" s="210"/>
      <c r="L490" s="215"/>
      <c r="M490" s="216"/>
      <c r="N490" s="217"/>
      <c r="O490" s="217"/>
      <c r="P490" s="217"/>
      <c r="Q490" s="217"/>
      <c r="R490" s="217"/>
      <c r="S490" s="217"/>
      <c r="T490" s="218"/>
      <c r="AT490" s="219" t="s">
        <v>179</v>
      </c>
      <c r="AU490" s="219" t="s">
        <v>168</v>
      </c>
      <c r="AV490" s="13" t="s">
        <v>82</v>
      </c>
      <c r="AW490" s="13" t="s">
        <v>31</v>
      </c>
      <c r="AX490" s="13" t="s">
        <v>75</v>
      </c>
      <c r="AY490" s="219" t="s">
        <v>167</v>
      </c>
    </row>
    <row r="491" spans="1:65" s="14" customFormat="1">
      <c r="B491" s="220"/>
      <c r="C491" s="221"/>
      <c r="D491" s="211" t="s">
        <v>179</v>
      </c>
      <c r="E491" s="222" t="s">
        <v>1</v>
      </c>
      <c r="F491" s="223" t="s">
        <v>554</v>
      </c>
      <c r="G491" s="221"/>
      <c r="H491" s="224">
        <v>1.5</v>
      </c>
      <c r="I491" s="225"/>
      <c r="J491" s="221"/>
      <c r="K491" s="221"/>
      <c r="L491" s="226"/>
      <c r="M491" s="227"/>
      <c r="N491" s="228"/>
      <c r="O491" s="228"/>
      <c r="P491" s="228"/>
      <c r="Q491" s="228"/>
      <c r="R491" s="228"/>
      <c r="S491" s="228"/>
      <c r="T491" s="229"/>
      <c r="AT491" s="230" t="s">
        <v>179</v>
      </c>
      <c r="AU491" s="230" t="s">
        <v>168</v>
      </c>
      <c r="AV491" s="14" t="s">
        <v>84</v>
      </c>
      <c r="AW491" s="14" t="s">
        <v>31</v>
      </c>
      <c r="AX491" s="14" t="s">
        <v>75</v>
      </c>
      <c r="AY491" s="230" t="s">
        <v>167</v>
      </c>
    </row>
    <row r="492" spans="1:65" s="2" customFormat="1" ht="24.3" customHeight="1">
      <c r="A492" s="34"/>
      <c r="B492" s="35"/>
      <c r="C492" s="191" t="s">
        <v>572</v>
      </c>
      <c r="D492" s="191" t="s">
        <v>170</v>
      </c>
      <c r="E492" s="192" t="s">
        <v>573</v>
      </c>
      <c r="F492" s="193" t="s">
        <v>574</v>
      </c>
      <c r="G492" s="194" t="s">
        <v>186</v>
      </c>
      <c r="H492" s="195">
        <v>2</v>
      </c>
      <c r="I492" s="196"/>
      <c r="J492" s="197">
        <f>ROUND(I492*H492,2)</f>
        <v>0</v>
      </c>
      <c r="K492" s="193" t="s">
        <v>174</v>
      </c>
      <c r="L492" s="39"/>
      <c r="M492" s="198" t="s">
        <v>1</v>
      </c>
      <c r="N492" s="199" t="s">
        <v>40</v>
      </c>
      <c r="O492" s="71"/>
      <c r="P492" s="200">
        <f>O492*H492</f>
        <v>0</v>
      </c>
      <c r="Q492" s="200">
        <v>1.6199999999999999E-3</v>
      </c>
      <c r="R492" s="200">
        <f>Q492*H492</f>
        <v>3.2399999999999998E-3</v>
      </c>
      <c r="S492" s="200">
        <v>2.9000000000000001E-2</v>
      </c>
      <c r="T492" s="201">
        <f>S492*H492</f>
        <v>5.8000000000000003E-2</v>
      </c>
      <c r="U492" s="34"/>
      <c r="V492" s="34"/>
      <c r="W492" s="34"/>
      <c r="X492" s="34"/>
      <c r="Y492" s="34"/>
      <c r="Z492" s="34"/>
      <c r="AA492" s="34"/>
      <c r="AB492" s="34"/>
      <c r="AC492" s="34"/>
      <c r="AD492" s="34"/>
      <c r="AE492" s="34"/>
      <c r="AR492" s="202" t="s">
        <v>175</v>
      </c>
      <c r="AT492" s="202" t="s">
        <v>170</v>
      </c>
      <c r="AU492" s="202" t="s">
        <v>168</v>
      </c>
      <c r="AY492" s="17" t="s">
        <v>167</v>
      </c>
      <c r="BE492" s="203">
        <f>IF(N492="základní",J492,0)</f>
        <v>0</v>
      </c>
      <c r="BF492" s="203">
        <f>IF(N492="snížená",J492,0)</f>
        <v>0</v>
      </c>
      <c r="BG492" s="203">
        <f>IF(N492="zákl. přenesená",J492,0)</f>
        <v>0</v>
      </c>
      <c r="BH492" s="203">
        <f>IF(N492="sníž. přenesená",J492,0)</f>
        <v>0</v>
      </c>
      <c r="BI492" s="203">
        <f>IF(N492="nulová",J492,0)</f>
        <v>0</v>
      </c>
      <c r="BJ492" s="17" t="s">
        <v>82</v>
      </c>
      <c r="BK492" s="203">
        <f>ROUND(I492*H492,2)</f>
        <v>0</v>
      </c>
      <c r="BL492" s="17" t="s">
        <v>175</v>
      </c>
      <c r="BM492" s="202" t="s">
        <v>575</v>
      </c>
    </row>
    <row r="493" spans="1:65" s="2" customFormat="1">
      <c r="A493" s="34"/>
      <c r="B493" s="35"/>
      <c r="C493" s="36"/>
      <c r="D493" s="204" t="s">
        <v>177</v>
      </c>
      <c r="E493" s="36"/>
      <c r="F493" s="205" t="s">
        <v>576</v>
      </c>
      <c r="G493" s="36"/>
      <c r="H493" s="36"/>
      <c r="I493" s="206"/>
      <c r="J493" s="36"/>
      <c r="K493" s="36"/>
      <c r="L493" s="39"/>
      <c r="M493" s="207"/>
      <c r="N493" s="208"/>
      <c r="O493" s="71"/>
      <c r="P493" s="71"/>
      <c r="Q493" s="71"/>
      <c r="R493" s="71"/>
      <c r="S493" s="71"/>
      <c r="T493" s="72"/>
      <c r="U493" s="34"/>
      <c r="V493" s="34"/>
      <c r="W493" s="34"/>
      <c r="X493" s="34"/>
      <c r="Y493" s="34"/>
      <c r="Z493" s="34"/>
      <c r="AA493" s="34"/>
      <c r="AB493" s="34"/>
      <c r="AC493" s="34"/>
      <c r="AD493" s="34"/>
      <c r="AE493" s="34"/>
      <c r="AT493" s="17" t="s">
        <v>177</v>
      </c>
      <c r="AU493" s="17" t="s">
        <v>168</v>
      </c>
    </row>
    <row r="494" spans="1:65" s="13" customFormat="1" ht="21.3">
      <c r="B494" s="209"/>
      <c r="C494" s="210"/>
      <c r="D494" s="211" t="s">
        <v>179</v>
      </c>
      <c r="E494" s="212" t="s">
        <v>1</v>
      </c>
      <c r="F494" s="213" t="s">
        <v>180</v>
      </c>
      <c r="G494" s="210"/>
      <c r="H494" s="212" t="s">
        <v>1</v>
      </c>
      <c r="I494" s="214"/>
      <c r="J494" s="210"/>
      <c r="K494" s="210"/>
      <c r="L494" s="215"/>
      <c r="M494" s="216"/>
      <c r="N494" s="217"/>
      <c r="O494" s="217"/>
      <c r="P494" s="217"/>
      <c r="Q494" s="217"/>
      <c r="R494" s="217"/>
      <c r="S494" s="217"/>
      <c r="T494" s="218"/>
      <c r="AT494" s="219" t="s">
        <v>179</v>
      </c>
      <c r="AU494" s="219" t="s">
        <v>168</v>
      </c>
      <c r="AV494" s="13" t="s">
        <v>82</v>
      </c>
      <c r="AW494" s="13" t="s">
        <v>31</v>
      </c>
      <c r="AX494" s="13" t="s">
        <v>75</v>
      </c>
      <c r="AY494" s="219" t="s">
        <v>167</v>
      </c>
    </row>
    <row r="495" spans="1:65" s="13" customFormat="1">
      <c r="B495" s="209"/>
      <c r="C495" s="210"/>
      <c r="D495" s="211" t="s">
        <v>179</v>
      </c>
      <c r="E495" s="212" t="s">
        <v>1</v>
      </c>
      <c r="F495" s="213" t="s">
        <v>181</v>
      </c>
      <c r="G495" s="210"/>
      <c r="H495" s="212" t="s">
        <v>1</v>
      </c>
      <c r="I495" s="214"/>
      <c r="J495" s="210"/>
      <c r="K495" s="210"/>
      <c r="L495" s="215"/>
      <c r="M495" s="216"/>
      <c r="N495" s="217"/>
      <c r="O495" s="217"/>
      <c r="P495" s="217"/>
      <c r="Q495" s="217"/>
      <c r="R495" s="217"/>
      <c r="S495" s="217"/>
      <c r="T495" s="218"/>
      <c r="AT495" s="219" t="s">
        <v>179</v>
      </c>
      <c r="AU495" s="219" t="s">
        <v>168</v>
      </c>
      <c r="AV495" s="13" t="s">
        <v>82</v>
      </c>
      <c r="AW495" s="13" t="s">
        <v>31</v>
      </c>
      <c r="AX495" s="13" t="s">
        <v>75</v>
      </c>
      <c r="AY495" s="219" t="s">
        <v>167</v>
      </c>
    </row>
    <row r="496" spans="1:65" s="13" customFormat="1">
      <c r="B496" s="209"/>
      <c r="C496" s="210"/>
      <c r="D496" s="211" t="s">
        <v>179</v>
      </c>
      <c r="E496" s="212" t="s">
        <v>1</v>
      </c>
      <c r="F496" s="213" t="s">
        <v>528</v>
      </c>
      <c r="G496" s="210"/>
      <c r="H496" s="212" t="s">
        <v>1</v>
      </c>
      <c r="I496" s="214"/>
      <c r="J496" s="210"/>
      <c r="K496" s="210"/>
      <c r="L496" s="215"/>
      <c r="M496" s="216"/>
      <c r="N496" s="217"/>
      <c r="O496" s="217"/>
      <c r="P496" s="217"/>
      <c r="Q496" s="217"/>
      <c r="R496" s="217"/>
      <c r="S496" s="217"/>
      <c r="T496" s="218"/>
      <c r="AT496" s="219" t="s">
        <v>179</v>
      </c>
      <c r="AU496" s="219" t="s">
        <v>168</v>
      </c>
      <c r="AV496" s="13" t="s">
        <v>82</v>
      </c>
      <c r="AW496" s="13" t="s">
        <v>31</v>
      </c>
      <c r="AX496" s="13" t="s">
        <v>75</v>
      </c>
      <c r="AY496" s="219" t="s">
        <v>167</v>
      </c>
    </row>
    <row r="497" spans="1:65" s="14" customFormat="1">
      <c r="B497" s="220"/>
      <c r="C497" s="221"/>
      <c r="D497" s="211" t="s">
        <v>179</v>
      </c>
      <c r="E497" s="222" t="s">
        <v>1</v>
      </c>
      <c r="F497" s="223" t="s">
        <v>560</v>
      </c>
      <c r="G497" s="221"/>
      <c r="H497" s="224">
        <v>2</v>
      </c>
      <c r="I497" s="225"/>
      <c r="J497" s="221"/>
      <c r="K497" s="221"/>
      <c r="L497" s="226"/>
      <c r="M497" s="227"/>
      <c r="N497" s="228"/>
      <c r="O497" s="228"/>
      <c r="P497" s="228"/>
      <c r="Q497" s="228"/>
      <c r="R497" s="228"/>
      <c r="S497" s="228"/>
      <c r="T497" s="229"/>
      <c r="AT497" s="230" t="s">
        <v>179</v>
      </c>
      <c r="AU497" s="230" t="s">
        <v>168</v>
      </c>
      <c r="AV497" s="14" t="s">
        <v>84</v>
      </c>
      <c r="AW497" s="14" t="s">
        <v>31</v>
      </c>
      <c r="AX497" s="14" t="s">
        <v>75</v>
      </c>
      <c r="AY497" s="230" t="s">
        <v>167</v>
      </c>
    </row>
    <row r="498" spans="1:65" s="2" customFormat="1" ht="24.3" customHeight="1">
      <c r="A498" s="34"/>
      <c r="B498" s="35"/>
      <c r="C498" s="191" t="s">
        <v>197</v>
      </c>
      <c r="D498" s="191" t="s">
        <v>170</v>
      </c>
      <c r="E498" s="192" t="s">
        <v>577</v>
      </c>
      <c r="F498" s="193" t="s">
        <v>578</v>
      </c>
      <c r="G498" s="194" t="s">
        <v>173</v>
      </c>
      <c r="H498" s="195">
        <v>1.6</v>
      </c>
      <c r="I498" s="196"/>
      <c r="J498" s="197">
        <f>ROUND(I498*H498,2)</f>
        <v>0</v>
      </c>
      <c r="K498" s="193" t="s">
        <v>174</v>
      </c>
      <c r="L498" s="39"/>
      <c r="M498" s="198" t="s">
        <v>1</v>
      </c>
      <c r="N498" s="199" t="s">
        <v>40</v>
      </c>
      <c r="O498" s="71"/>
      <c r="P498" s="200">
        <f>O498*H498</f>
        <v>0</v>
      </c>
      <c r="Q498" s="200">
        <v>0</v>
      </c>
      <c r="R498" s="200">
        <f>Q498*H498</f>
        <v>0</v>
      </c>
      <c r="S498" s="200">
        <v>6.8000000000000005E-2</v>
      </c>
      <c r="T498" s="201">
        <f>S498*H498</f>
        <v>0.10880000000000001</v>
      </c>
      <c r="U498" s="34"/>
      <c r="V498" s="34"/>
      <c r="W498" s="34"/>
      <c r="X498" s="34"/>
      <c r="Y498" s="34"/>
      <c r="Z498" s="34"/>
      <c r="AA498" s="34"/>
      <c r="AB498" s="34"/>
      <c r="AC498" s="34"/>
      <c r="AD498" s="34"/>
      <c r="AE498" s="34"/>
      <c r="AR498" s="202" t="s">
        <v>175</v>
      </c>
      <c r="AT498" s="202" t="s">
        <v>170</v>
      </c>
      <c r="AU498" s="202" t="s">
        <v>168</v>
      </c>
      <c r="AY498" s="17" t="s">
        <v>167</v>
      </c>
      <c r="BE498" s="203">
        <f>IF(N498="základní",J498,0)</f>
        <v>0</v>
      </c>
      <c r="BF498" s="203">
        <f>IF(N498="snížená",J498,0)</f>
        <v>0</v>
      </c>
      <c r="BG498" s="203">
        <f>IF(N498="zákl. přenesená",J498,0)</f>
        <v>0</v>
      </c>
      <c r="BH498" s="203">
        <f>IF(N498="sníž. přenesená",J498,0)</f>
        <v>0</v>
      </c>
      <c r="BI498" s="203">
        <f>IF(N498="nulová",J498,0)</f>
        <v>0</v>
      </c>
      <c r="BJ498" s="17" t="s">
        <v>82</v>
      </c>
      <c r="BK498" s="203">
        <f>ROUND(I498*H498,2)</f>
        <v>0</v>
      </c>
      <c r="BL498" s="17" t="s">
        <v>175</v>
      </c>
      <c r="BM498" s="202" t="s">
        <v>579</v>
      </c>
    </row>
    <row r="499" spans="1:65" s="2" customFormat="1">
      <c r="A499" s="34"/>
      <c r="B499" s="35"/>
      <c r="C499" s="36"/>
      <c r="D499" s="204" t="s">
        <v>177</v>
      </c>
      <c r="E499" s="36"/>
      <c r="F499" s="205" t="s">
        <v>580</v>
      </c>
      <c r="G499" s="36"/>
      <c r="H499" s="36"/>
      <c r="I499" s="206"/>
      <c r="J499" s="36"/>
      <c r="K499" s="36"/>
      <c r="L499" s="39"/>
      <c r="M499" s="207"/>
      <c r="N499" s="208"/>
      <c r="O499" s="71"/>
      <c r="P499" s="71"/>
      <c r="Q499" s="71"/>
      <c r="R499" s="71"/>
      <c r="S499" s="71"/>
      <c r="T499" s="72"/>
      <c r="U499" s="34"/>
      <c r="V499" s="34"/>
      <c r="W499" s="34"/>
      <c r="X499" s="34"/>
      <c r="Y499" s="34"/>
      <c r="Z499" s="34"/>
      <c r="AA499" s="34"/>
      <c r="AB499" s="34"/>
      <c r="AC499" s="34"/>
      <c r="AD499" s="34"/>
      <c r="AE499" s="34"/>
      <c r="AT499" s="17" t="s">
        <v>177</v>
      </c>
      <c r="AU499" s="17" t="s">
        <v>168</v>
      </c>
    </row>
    <row r="500" spans="1:65" s="13" customFormat="1" ht="21.3">
      <c r="B500" s="209"/>
      <c r="C500" s="210"/>
      <c r="D500" s="211" t="s">
        <v>179</v>
      </c>
      <c r="E500" s="212" t="s">
        <v>1</v>
      </c>
      <c r="F500" s="213" t="s">
        <v>180</v>
      </c>
      <c r="G500" s="210"/>
      <c r="H500" s="212" t="s">
        <v>1</v>
      </c>
      <c r="I500" s="214"/>
      <c r="J500" s="210"/>
      <c r="K500" s="210"/>
      <c r="L500" s="215"/>
      <c r="M500" s="216"/>
      <c r="N500" s="217"/>
      <c r="O500" s="217"/>
      <c r="P500" s="217"/>
      <c r="Q500" s="217"/>
      <c r="R500" s="217"/>
      <c r="S500" s="217"/>
      <c r="T500" s="218"/>
      <c r="AT500" s="219" t="s">
        <v>179</v>
      </c>
      <c r="AU500" s="219" t="s">
        <v>168</v>
      </c>
      <c r="AV500" s="13" t="s">
        <v>82</v>
      </c>
      <c r="AW500" s="13" t="s">
        <v>31</v>
      </c>
      <c r="AX500" s="13" t="s">
        <v>75</v>
      </c>
      <c r="AY500" s="219" t="s">
        <v>167</v>
      </c>
    </row>
    <row r="501" spans="1:65" s="13" customFormat="1">
      <c r="B501" s="209"/>
      <c r="C501" s="210"/>
      <c r="D501" s="211" t="s">
        <v>179</v>
      </c>
      <c r="E501" s="212" t="s">
        <v>1</v>
      </c>
      <c r="F501" s="213" t="s">
        <v>181</v>
      </c>
      <c r="G501" s="210"/>
      <c r="H501" s="212" t="s">
        <v>1</v>
      </c>
      <c r="I501" s="214"/>
      <c r="J501" s="210"/>
      <c r="K501" s="210"/>
      <c r="L501" s="215"/>
      <c r="M501" s="216"/>
      <c r="N501" s="217"/>
      <c r="O501" s="217"/>
      <c r="P501" s="217"/>
      <c r="Q501" s="217"/>
      <c r="R501" s="217"/>
      <c r="S501" s="217"/>
      <c r="T501" s="218"/>
      <c r="AT501" s="219" t="s">
        <v>179</v>
      </c>
      <c r="AU501" s="219" t="s">
        <v>168</v>
      </c>
      <c r="AV501" s="13" t="s">
        <v>82</v>
      </c>
      <c r="AW501" s="13" t="s">
        <v>31</v>
      </c>
      <c r="AX501" s="13" t="s">
        <v>75</v>
      </c>
      <c r="AY501" s="219" t="s">
        <v>167</v>
      </c>
    </row>
    <row r="502" spans="1:65" s="14" customFormat="1">
      <c r="B502" s="220"/>
      <c r="C502" s="221"/>
      <c r="D502" s="211" t="s">
        <v>179</v>
      </c>
      <c r="E502" s="222" t="s">
        <v>1</v>
      </c>
      <c r="F502" s="223" t="s">
        <v>581</v>
      </c>
      <c r="G502" s="221"/>
      <c r="H502" s="224">
        <v>1.6</v>
      </c>
      <c r="I502" s="225"/>
      <c r="J502" s="221"/>
      <c r="K502" s="221"/>
      <c r="L502" s="226"/>
      <c r="M502" s="227"/>
      <c r="N502" s="228"/>
      <c r="O502" s="228"/>
      <c r="P502" s="228"/>
      <c r="Q502" s="228"/>
      <c r="R502" s="228"/>
      <c r="S502" s="228"/>
      <c r="T502" s="229"/>
      <c r="AT502" s="230" t="s">
        <v>179</v>
      </c>
      <c r="AU502" s="230" t="s">
        <v>168</v>
      </c>
      <c r="AV502" s="14" t="s">
        <v>84</v>
      </c>
      <c r="AW502" s="14" t="s">
        <v>31</v>
      </c>
      <c r="AX502" s="14" t="s">
        <v>75</v>
      </c>
      <c r="AY502" s="230" t="s">
        <v>167</v>
      </c>
    </row>
    <row r="503" spans="1:65" s="12" customFormat="1" ht="20.85" customHeight="1">
      <c r="B503" s="175"/>
      <c r="C503" s="176"/>
      <c r="D503" s="177" t="s">
        <v>74</v>
      </c>
      <c r="E503" s="189" t="s">
        <v>582</v>
      </c>
      <c r="F503" s="189" t="s">
        <v>583</v>
      </c>
      <c r="G503" s="176"/>
      <c r="H503" s="176"/>
      <c r="I503" s="179"/>
      <c r="J503" s="190">
        <f>BK503</f>
        <v>0</v>
      </c>
      <c r="K503" s="176"/>
      <c r="L503" s="181"/>
      <c r="M503" s="182"/>
      <c r="N503" s="183"/>
      <c r="O503" s="183"/>
      <c r="P503" s="184">
        <f>SUM(P504:P516)</f>
        <v>0</v>
      </c>
      <c r="Q503" s="183"/>
      <c r="R503" s="184">
        <f>SUM(R504:R516)</f>
        <v>0</v>
      </c>
      <c r="S503" s="183"/>
      <c r="T503" s="185">
        <f>SUM(T504:T516)</f>
        <v>0</v>
      </c>
      <c r="AR503" s="186" t="s">
        <v>82</v>
      </c>
      <c r="AT503" s="187" t="s">
        <v>74</v>
      </c>
      <c r="AU503" s="187" t="s">
        <v>84</v>
      </c>
      <c r="AY503" s="186" t="s">
        <v>167</v>
      </c>
      <c r="BK503" s="188">
        <f>SUM(BK504:BK516)</f>
        <v>0</v>
      </c>
    </row>
    <row r="504" spans="1:65" s="2" customFormat="1" ht="33.049999999999997" customHeight="1">
      <c r="A504" s="34"/>
      <c r="B504" s="35"/>
      <c r="C504" s="191" t="s">
        <v>270</v>
      </c>
      <c r="D504" s="191" t="s">
        <v>170</v>
      </c>
      <c r="E504" s="192" t="s">
        <v>584</v>
      </c>
      <c r="F504" s="193" t="s">
        <v>585</v>
      </c>
      <c r="G504" s="194" t="s">
        <v>339</v>
      </c>
      <c r="H504" s="195">
        <v>10.308999999999999</v>
      </c>
      <c r="I504" s="196"/>
      <c r="J504" s="197">
        <f>ROUND(I504*H504,2)</f>
        <v>0</v>
      </c>
      <c r="K504" s="193" t="s">
        <v>174</v>
      </c>
      <c r="L504" s="39"/>
      <c r="M504" s="198" t="s">
        <v>1</v>
      </c>
      <c r="N504" s="199" t="s">
        <v>40</v>
      </c>
      <c r="O504" s="71"/>
      <c r="P504" s="200">
        <f>O504*H504</f>
        <v>0</v>
      </c>
      <c r="Q504" s="200">
        <v>0</v>
      </c>
      <c r="R504" s="200">
        <f>Q504*H504</f>
        <v>0</v>
      </c>
      <c r="S504" s="200">
        <v>0</v>
      </c>
      <c r="T504" s="201">
        <f>S504*H504</f>
        <v>0</v>
      </c>
      <c r="U504" s="34"/>
      <c r="V504" s="34"/>
      <c r="W504" s="34"/>
      <c r="X504" s="34"/>
      <c r="Y504" s="34"/>
      <c r="Z504" s="34"/>
      <c r="AA504" s="34"/>
      <c r="AB504" s="34"/>
      <c r="AC504" s="34"/>
      <c r="AD504" s="34"/>
      <c r="AE504" s="34"/>
      <c r="AR504" s="202" t="s">
        <v>175</v>
      </c>
      <c r="AT504" s="202" t="s">
        <v>170</v>
      </c>
      <c r="AU504" s="202" t="s">
        <v>168</v>
      </c>
      <c r="AY504" s="17" t="s">
        <v>167</v>
      </c>
      <c r="BE504" s="203">
        <f>IF(N504="základní",J504,0)</f>
        <v>0</v>
      </c>
      <c r="BF504" s="203">
        <f>IF(N504="snížená",J504,0)</f>
        <v>0</v>
      </c>
      <c r="BG504" s="203">
        <f>IF(N504="zákl. přenesená",J504,0)</f>
        <v>0</v>
      </c>
      <c r="BH504" s="203">
        <f>IF(N504="sníž. přenesená",J504,0)</f>
        <v>0</v>
      </c>
      <c r="BI504" s="203">
        <f>IF(N504="nulová",J504,0)</f>
        <v>0</v>
      </c>
      <c r="BJ504" s="17" t="s">
        <v>82</v>
      </c>
      <c r="BK504" s="203">
        <f>ROUND(I504*H504,2)</f>
        <v>0</v>
      </c>
      <c r="BL504" s="17" t="s">
        <v>175</v>
      </c>
      <c r="BM504" s="202" t="s">
        <v>586</v>
      </c>
    </row>
    <row r="505" spans="1:65" s="2" customFormat="1">
      <c r="A505" s="34"/>
      <c r="B505" s="35"/>
      <c r="C505" s="36"/>
      <c r="D505" s="204" t="s">
        <v>177</v>
      </c>
      <c r="E505" s="36"/>
      <c r="F505" s="205" t="s">
        <v>587</v>
      </c>
      <c r="G505" s="36"/>
      <c r="H505" s="36"/>
      <c r="I505" s="206"/>
      <c r="J505" s="36"/>
      <c r="K505" s="36"/>
      <c r="L505" s="39"/>
      <c r="M505" s="207"/>
      <c r="N505" s="208"/>
      <c r="O505" s="71"/>
      <c r="P505" s="71"/>
      <c r="Q505" s="71"/>
      <c r="R505" s="71"/>
      <c r="S505" s="71"/>
      <c r="T505" s="72"/>
      <c r="U505" s="34"/>
      <c r="V505" s="34"/>
      <c r="W505" s="34"/>
      <c r="X505" s="34"/>
      <c r="Y505" s="34"/>
      <c r="Z505" s="34"/>
      <c r="AA505" s="34"/>
      <c r="AB505" s="34"/>
      <c r="AC505" s="34"/>
      <c r="AD505" s="34"/>
      <c r="AE505" s="34"/>
      <c r="AT505" s="17" t="s">
        <v>177</v>
      </c>
      <c r="AU505" s="17" t="s">
        <v>168</v>
      </c>
    </row>
    <row r="506" spans="1:65" s="2" customFormat="1" ht="112.7">
      <c r="A506" s="34"/>
      <c r="B506" s="35"/>
      <c r="C506" s="36"/>
      <c r="D506" s="211" t="s">
        <v>222</v>
      </c>
      <c r="E506" s="36"/>
      <c r="F506" s="231" t="s">
        <v>588</v>
      </c>
      <c r="G506" s="36"/>
      <c r="H506" s="36"/>
      <c r="I506" s="206"/>
      <c r="J506" s="36"/>
      <c r="K506" s="36"/>
      <c r="L506" s="39"/>
      <c r="M506" s="207"/>
      <c r="N506" s="208"/>
      <c r="O506" s="71"/>
      <c r="P506" s="71"/>
      <c r="Q506" s="71"/>
      <c r="R506" s="71"/>
      <c r="S506" s="71"/>
      <c r="T506" s="72"/>
      <c r="U506" s="34"/>
      <c r="V506" s="34"/>
      <c r="W506" s="34"/>
      <c r="X506" s="34"/>
      <c r="Y506" s="34"/>
      <c r="Z506" s="34"/>
      <c r="AA506" s="34"/>
      <c r="AB506" s="34"/>
      <c r="AC506" s="34"/>
      <c r="AD506" s="34"/>
      <c r="AE506" s="34"/>
      <c r="AT506" s="17" t="s">
        <v>222</v>
      </c>
      <c r="AU506" s="17" t="s">
        <v>168</v>
      </c>
    </row>
    <row r="507" spans="1:65" s="2" customFormat="1" ht="33.049999999999997" customHeight="1">
      <c r="A507" s="34"/>
      <c r="B507" s="35"/>
      <c r="C507" s="191" t="s">
        <v>284</v>
      </c>
      <c r="D507" s="191" t="s">
        <v>170</v>
      </c>
      <c r="E507" s="192" t="s">
        <v>589</v>
      </c>
      <c r="F507" s="193" t="s">
        <v>590</v>
      </c>
      <c r="G507" s="194" t="s">
        <v>339</v>
      </c>
      <c r="H507" s="195">
        <v>10.308999999999999</v>
      </c>
      <c r="I507" s="196"/>
      <c r="J507" s="197">
        <f>ROUND(I507*H507,2)</f>
        <v>0</v>
      </c>
      <c r="K507" s="193" t="s">
        <v>174</v>
      </c>
      <c r="L507" s="39"/>
      <c r="M507" s="198" t="s">
        <v>1</v>
      </c>
      <c r="N507" s="199" t="s">
        <v>40</v>
      </c>
      <c r="O507" s="71"/>
      <c r="P507" s="200">
        <f>O507*H507</f>
        <v>0</v>
      </c>
      <c r="Q507" s="200">
        <v>0</v>
      </c>
      <c r="R507" s="200">
        <f>Q507*H507</f>
        <v>0</v>
      </c>
      <c r="S507" s="200">
        <v>0</v>
      </c>
      <c r="T507" s="201">
        <f>S507*H507</f>
        <v>0</v>
      </c>
      <c r="U507" s="34"/>
      <c r="V507" s="34"/>
      <c r="W507" s="34"/>
      <c r="X507" s="34"/>
      <c r="Y507" s="34"/>
      <c r="Z507" s="34"/>
      <c r="AA507" s="34"/>
      <c r="AB507" s="34"/>
      <c r="AC507" s="34"/>
      <c r="AD507" s="34"/>
      <c r="AE507" s="34"/>
      <c r="AR507" s="202" t="s">
        <v>175</v>
      </c>
      <c r="AT507" s="202" t="s">
        <v>170</v>
      </c>
      <c r="AU507" s="202" t="s">
        <v>168</v>
      </c>
      <c r="AY507" s="17" t="s">
        <v>167</v>
      </c>
      <c r="BE507" s="203">
        <f>IF(N507="základní",J507,0)</f>
        <v>0</v>
      </c>
      <c r="BF507" s="203">
        <f>IF(N507="snížená",J507,0)</f>
        <v>0</v>
      </c>
      <c r="BG507" s="203">
        <f>IF(N507="zákl. přenesená",J507,0)</f>
        <v>0</v>
      </c>
      <c r="BH507" s="203">
        <f>IF(N507="sníž. přenesená",J507,0)</f>
        <v>0</v>
      </c>
      <c r="BI507" s="203">
        <f>IF(N507="nulová",J507,0)</f>
        <v>0</v>
      </c>
      <c r="BJ507" s="17" t="s">
        <v>82</v>
      </c>
      <c r="BK507" s="203">
        <f>ROUND(I507*H507,2)</f>
        <v>0</v>
      </c>
      <c r="BL507" s="17" t="s">
        <v>175</v>
      </c>
      <c r="BM507" s="202" t="s">
        <v>591</v>
      </c>
    </row>
    <row r="508" spans="1:65" s="2" customFormat="1">
      <c r="A508" s="34"/>
      <c r="B508" s="35"/>
      <c r="C508" s="36"/>
      <c r="D508" s="204" t="s">
        <v>177</v>
      </c>
      <c r="E508" s="36"/>
      <c r="F508" s="205" t="s">
        <v>592</v>
      </c>
      <c r="G508" s="36"/>
      <c r="H508" s="36"/>
      <c r="I508" s="206"/>
      <c r="J508" s="36"/>
      <c r="K508" s="36"/>
      <c r="L508" s="39"/>
      <c r="M508" s="207"/>
      <c r="N508" s="208"/>
      <c r="O508" s="71"/>
      <c r="P508" s="71"/>
      <c r="Q508" s="71"/>
      <c r="R508" s="71"/>
      <c r="S508" s="71"/>
      <c r="T508" s="72"/>
      <c r="U508" s="34"/>
      <c r="V508" s="34"/>
      <c r="W508" s="34"/>
      <c r="X508" s="34"/>
      <c r="Y508" s="34"/>
      <c r="Z508" s="34"/>
      <c r="AA508" s="34"/>
      <c r="AB508" s="34"/>
      <c r="AC508" s="34"/>
      <c r="AD508" s="34"/>
      <c r="AE508" s="34"/>
      <c r="AT508" s="17" t="s">
        <v>177</v>
      </c>
      <c r="AU508" s="17" t="s">
        <v>168</v>
      </c>
    </row>
    <row r="509" spans="1:65" s="2" customFormat="1" ht="24.3" customHeight="1">
      <c r="A509" s="34"/>
      <c r="B509" s="35"/>
      <c r="C509" s="191" t="s">
        <v>593</v>
      </c>
      <c r="D509" s="191" t="s">
        <v>170</v>
      </c>
      <c r="E509" s="192" t="s">
        <v>594</v>
      </c>
      <c r="F509" s="193" t="s">
        <v>595</v>
      </c>
      <c r="G509" s="194" t="s">
        <v>339</v>
      </c>
      <c r="H509" s="195">
        <v>175.25299999999999</v>
      </c>
      <c r="I509" s="196"/>
      <c r="J509" s="197">
        <f>ROUND(I509*H509,2)</f>
        <v>0</v>
      </c>
      <c r="K509" s="193" t="s">
        <v>174</v>
      </c>
      <c r="L509" s="39"/>
      <c r="M509" s="198" t="s">
        <v>1</v>
      </c>
      <c r="N509" s="199" t="s">
        <v>40</v>
      </c>
      <c r="O509" s="71"/>
      <c r="P509" s="200">
        <f>O509*H509</f>
        <v>0</v>
      </c>
      <c r="Q509" s="200">
        <v>0</v>
      </c>
      <c r="R509" s="200">
        <f>Q509*H509</f>
        <v>0</v>
      </c>
      <c r="S509" s="200">
        <v>0</v>
      </c>
      <c r="T509" s="201">
        <f>S509*H509</f>
        <v>0</v>
      </c>
      <c r="U509" s="34"/>
      <c r="V509" s="34"/>
      <c r="W509" s="34"/>
      <c r="X509" s="34"/>
      <c r="Y509" s="34"/>
      <c r="Z509" s="34"/>
      <c r="AA509" s="34"/>
      <c r="AB509" s="34"/>
      <c r="AC509" s="34"/>
      <c r="AD509" s="34"/>
      <c r="AE509" s="34"/>
      <c r="AR509" s="202" t="s">
        <v>175</v>
      </c>
      <c r="AT509" s="202" t="s">
        <v>170</v>
      </c>
      <c r="AU509" s="202" t="s">
        <v>168</v>
      </c>
      <c r="AY509" s="17" t="s">
        <v>167</v>
      </c>
      <c r="BE509" s="203">
        <f>IF(N509="základní",J509,0)</f>
        <v>0</v>
      </c>
      <c r="BF509" s="203">
        <f>IF(N509="snížená",J509,0)</f>
        <v>0</v>
      </c>
      <c r="BG509" s="203">
        <f>IF(N509="zákl. přenesená",J509,0)</f>
        <v>0</v>
      </c>
      <c r="BH509" s="203">
        <f>IF(N509="sníž. přenesená",J509,0)</f>
        <v>0</v>
      </c>
      <c r="BI509" s="203">
        <f>IF(N509="nulová",J509,0)</f>
        <v>0</v>
      </c>
      <c r="BJ509" s="17" t="s">
        <v>82</v>
      </c>
      <c r="BK509" s="203">
        <f>ROUND(I509*H509,2)</f>
        <v>0</v>
      </c>
      <c r="BL509" s="17" t="s">
        <v>175</v>
      </c>
      <c r="BM509" s="202" t="s">
        <v>596</v>
      </c>
    </row>
    <row r="510" spans="1:65" s="2" customFormat="1">
      <c r="A510" s="34"/>
      <c r="B510" s="35"/>
      <c r="C510" s="36"/>
      <c r="D510" s="204" t="s">
        <v>177</v>
      </c>
      <c r="E510" s="36"/>
      <c r="F510" s="205" t="s">
        <v>597</v>
      </c>
      <c r="G510" s="36"/>
      <c r="H510" s="36"/>
      <c r="I510" s="206"/>
      <c r="J510" s="36"/>
      <c r="K510" s="36"/>
      <c r="L510" s="39"/>
      <c r="M510" s="207"/>
      <c r="N510" s="208"/>
      <c r="O510" s="71"/>
      <c r="P510" s="71"/>
      <c r="Q510" s="71"/>
      <c r="R510" s="71"/>
      <c r="S510" s="71"/>
      <c r="T510" s="72"/>
      <c r="U510" s="34"/>
      <c r="V510" s="34"/>
      <c r="W510" s="34"/>
      <c r="X510" s="34"/>
      <c r="Y510" s="34"/>
      <c r="Z510" s="34"/>
      <c r="AA510" s="34"/>
      <c r="AB510" s="34"/>
      <c r="AC510" s="34"/>
      <c r="AD510" s="34"/>
      <c r="AE510" s="34"/>
      <c r="AT510" s="17" t="s">
        <v>177</v>
      </c>
      <c r="AU510" s="17" t="s">
        <v>168</v>
      </c>
    </row>
    <row r="511" spans="1:65" s="14" customFormat="1">
      <c r="B511" s="220"/>
      <c r="C511" s="221"/>
      <c r="D511" s="211" t="s">
        <v>179</v>
      </c>
      <c r="E511" s="221"/>
      <c r="F511" s="223" t="s">
        <v>598</v>
      </c>
      <c r="G511" s="221"/>
      <c r="H511" s="224">
        <v>175.25299999999999</v>
      </c>
      <c r="I511" s="225"/>
      <c r="J511" s="221"/>
      <c r="K511" s="221"/>
      <c r="L511" s="226"/>
      <c r="M511" s="227"/>
      <c r="N511" s="228"/>
      <c r="O511" s="228"/>
      <c r="P511" s="228"/>
      <c r="Q511" s="228"/>
      <c r="R511" s="228"/>
      <c r="S511" s="228"/>
      <c r="T511" s="229"/>
      <c r="AT511" s="230" t="s">
        <v>179</v>
      </c>
      <c r="AU511" s="230" t="s">
        <v>168</v>
      </c>
      <c r="AV511" s="14" t="s">
        <v>84</v>
      </c>
      <c r="AW511" s="14" t="s">
        <v>4</v>
      </c>
      <c r="AX511" s="14" t="s">
        <v>82</v>
      </c>
      <c r="AY511" s="230" t="s">
        <v>167</v>
      </c>
    </row>
    <row r="512" spans="1:65" s="2" customFormat="1" ht="33.049999999999997" customHeight="1">
      <c r="A512" s="34"/>
      <c r="B512" s="35"/>
      <c r="C512" s="191" t="s">
        <v>599</v>
      </c>
      <c r="D512" s="191" t="s">
        <v>170</v>
      </c>
      <c r="E512" s="192" t="s">
        <v>600</v>
      </c>
      <c r="F512" s="193" t="s">
        <v>601</v>
      </c>
      <c r="G512" s="194" t="s">
        <v>339</v>
      </c>
      <c r="H512" s="195">
        <v>10.308999999999999</v>
      </c>
      <c r="I512" s="196"/>
      <c r="J512" s="197">
        <f>ROUND(I512*H512,2)</f>
        <v>0</v>
      </c>
      <c r="K512" s="193" t="s">
        <v>174</v>
      </c>
      <c r="L512" s="39"/>
      <c r="M512" s="198" t="s">
        <v>1</v>
      </c>
      <c r="N512" s="199" t="s">
        <v>40</v>
      </c>
      <c r="O512" s="71"/>
      <c r="P512" s="200">
        <f>O512*H512</f>
        <v>0</v>
      </c>
      <c r="Q512" s="200">
        <v>0</v>
      </c>
      <c r="R512" s="200">
        <f>Q512*H512</f>
        <v>0</v>
      </c>
      <c r="S512" s="200">
        <v>0</v>
      </c>
      <c r="T512" s="201">
        <f>S512*H512</f>
        <v>0</v>
      </c>
      <c r="U512" s="34"/>
      <c r="V512" s="34"/>
      <c r="W512" s="34"/>
      <c r="X512" s="34"/>
      <c r="Y512" s="34"/>
      <c r="Z512" s="34"/>
      <c r="AA512" s="34"/>
      <c r="AB512" s="34"/>
      <c r="AC512" s="34"/>
      <c r="AD512" s="34"/>
      <c r="AE512" s="34"/>
      <c r="AR512" s="202" t="s">
        <v>175</v>
      </c>
      <c r="AT512" s="202" t="s">
        <v>170</v>
      </c>
      <c r="AU512" s="202" t="s">
        <v>168</v>
      </c>
      <c r="AY512" s="17" t="s">
        <v>167</v>
      </c>
      <c r="BE512" s="203">
        <f>IF(N512="základní",J512,0)</f>
        <v>0</v>
      </c>
      <c r="BF512" s="203">
        <f>IF(N512="snížená",J512,0)</f>
        <v>0</v>
      </c>
      <c r="BG512" s="203">
        <f>IF(N512="zákl. přenesená",J512,0)</f>
        <v>0</v>
      </c>
      <c r="BH512" s="203">
        <f>IF(N512="sníž. přenesená",J512,0)</f>
        <v>0</v>
      </c>
      <c r="BI512" s="203">
        <f>IF(N512="nulová",J512,0)</f>
        <v>0</v>
      </c>
      <c r="BJ512" s="17" t="s">
        <v>82</v>
      </c>
      <c r="BK512" s="203">
        <f>ROUND(I512*H512,2)</f>
        <v>0</v>
      </c>
      <c r="BL512" s="17" t="s">
        <v>175</v>
      </c>
      <c r="BM512" s="202" t="s">
        <v>602</v>
      </c>
    </row>
    <row r="513" spans="1:65" s="2" customFormat="1">
      <c r="A513" s="34"/>
      <c r="B513" s="35"/>
      <c r="C513" s="36"/>
      <c r="D513" s="204" t="s">
        <v>177</v>
      </c>
      <c r="E513" s="36"/>
      <c r="F513" s="205" t="s">
        <v>603</v>
      </c>
      <c r="G513" s="36"/>
      <c r="H513" s="36"/>
      <c r="I513" s="206"/>
      <c r="J513" s="36"/>
      <c r="K513" s="36"/>
      <c r="L513" s="39"/>
      <c r="M513" s="207"/>
      <c r="N513" s="208"/>
      <c r="O513" s="71"/>
      <c r="P513" s="71"/>
      <c r="Q513" s="71"/>
      <c r="R513" s="71"/>
      <c r="S513" s="71"/>
      <c r="T513" s="72"/>
      <c r="U513" s="34"/>
      <c r="V513" s="34"/>
      <c r="W513" s="34"/>
      <c r="X513" s="34"/>
      <c r="Y513" s="34"/>
      <c r="Z513" s="34"/>
      <c r="AA513" s="34"/>
      <c r="AB513" s="34"/>
      <c r="AC513" s="34"/>
      <c r="AD513" s="34"/>
      <c r="AE513" s="34"/>
      <c r="AT513" s="17" t="s">
        <v>177</v>
      </c>
      <c r="AU513" s="17" t="s">
        <v>168</v>
      </c>
    </row>
    <row r="514" spans="1:65" s="2" customFormat="1" ht="65.75">
      <c r="A514" s="34"/>
      <c r="B514" s="35"/>
      <c r="C514" s="36"/>
      <c r="D514" s="211" t="s">
        <v>222</v>
      </c>
      <c r="E514" s="36"/>
      <c r="F514" s="231" t="s">
        <v>604</v>
      </c>
      <c r="G514" s="36"/>
      <c r="H514" s="36"/>
      <c r="I514" s="206"/>
      <c r="J514" s="36"/>
      <c r="K514" s="36"/>
      <c r="L514" s="39"/>
      <c r="M514" s="207"/>
      <c r="N514" s="208"/>
      <c r="O514" s="71"/>
      <c r="P514" s="71"/>
      <c r="Q514" s="71"/>
      <c r="R514" s="71"/>
      <c r="S514" s="71"/>
      <c r="T514" s="72"/>
      <c r="U514" s="34"/>
      <c r="V514" s="34"/>
      <c r="W514" s="34"/>
      <c r="X514" s="34"/>
      <c r="Y514" s="34"/>
      <c r="Z514" s="34"/>
      <c r="AA514" s="34"/>
      <c r="AB514" s="34"/>
      <c r="AC514" s="34"/>
      <c r="AD514" s="34"/>
      <c r="AE514" s="34"/>
      <c r="AT514" s="17" t="s">
        <v>222</v>
      </c>
      <c r="AU514" s="17" t="s">
        <v>168</v>
      </c>
    </row>
    <row r="515" spans="1:65" s="2" customFormat="1" ht="21.8" customHeight="1">
      <c r="A515" s="34"/>
      <c r="B515" s="35"/>
      <c r="C515" s="191" t="s">
        <v>605</v>
      </c>
      <c r="D515" s="191" t="s">
        <v>170</v>
      </c>
      <c r="E515" s="192" t="s">
        <v>606</v>
      </c>
      <c r="F515" s="193" t="s">
        <v>607</v>
      </c>
      <c r="G515" s="194" t="s">
        <v>339</v>
      </c>
      <c r="H515" s="195">
        <v>10.135</v>
      </c>
      <c r="I515" s="196"/>
      <c r="J515" s="197">
        <f>ROUND(I515*H515,2)</f>
        <v>0</v>
      </c>
      <c r="K515" s="193" t="s">
        <v>174</v>
      </c>
      <c r="L515" s="39"/>
      <c r="M515" s="198" t="s">
        <v>1</v>
      </c>
      <c r="N515" s="199" t="s">
        <v>40</v>
      </c>
      <c r="O515" s="71"/>
      <c r="P515" s="200">
        <f>O515*H515</f>
        <v>0</v>
      </c>
      <c r="Q515" s="200">
        <v>0</v>
      </c>
      <c r="R515" s="200">
        <f>Q515*H515</f>
        <v>0</v>
      </c>
      <c r="S515" s="200">
        <v>0</v>
      </c>
      <c r="T515" s="201">
        <f>S515*H515</f>
        <v>0</v>
      </c>
      <c r="U515" s="34"/>
      <c r="V515" s="34"/>
      <c r="W515" s="34"/>
      <c r="X515" s="34"/>
      <c r="Y515" s="34"/>
      <c r="Z515" s="34"/>
      <c r="AA515" s="34"/>
      <c r="AB515" s="34"/>
      <c r="AC515" s="34"/>
      <c r="AD515" s="34"/>
      <c r="AE515" s="34"/>
      <c r="AR515" s="202" t="s">
        <v>175</v>
      </c>
      <c r="AT515" s="202" t="s">
        <v>170</v>
      </c>
      <c r="AU515" s="202" t="s">
        <v>168</v>
      </c>
      <c r="AY515" s="17" t="s">
        <v>167</v>
      </c>
      <c r="BE515" s="203">
        <f>IF(N515="základní",J515,0)</f>
        <v>0</v>
      </c>
      <c r="BF515" s="203">
        <f>IF(N515="snížená",J515,0)</f>
        <v>0</v>
      </c>
      <c r="BG515" s="203">
        <f>IF(N515="zákl. přenesená",J515,0)</f>
        <v>0</v>
      </c>
      <c r="BH515" s="203">
        <f>IF(N515="sníž. přenesená",J515,0)</f>
        <v>0</v>
      </c>
      <c r="BI515" s="203">
        <f>IF(N515="nulová",J515,0)</f>
        <v>0</v>
      </c>
      <c r="BJ515" s="17" t="s">
        <v>82</v>
      </c>
      <c r="BK515" s="203">
        <f>ROUND(I515*H515,2)</f>
        <v>0</v>
      </c>
      <c r="BL515" s="17" t="s">
        <v>175</v>
      </c>
      <c r="BM515" s="202" t="s">
        <v>608</v>
      </c>
    </row>
    <row r="516" spans="1:65" s="2" customFormat="1">
      <c r="A516" s="34"/>
      <c r="B516" s="35"/>
      <c r="C516" s="36"/>
      <c r="D516" s="204" t="s">
        <v>177</v>
      </c>
      <c r="E516" s="36"/>
      <c r="F516" s="205" t="s">
        <v>609</v>
      </c>
      <c r="G516" s="36"/>
      <c r="H516" s="36"/>
      <c r="I516" s="206"/>
      <c r="J516" s="36"/>
      <c r="K516" s="36"/>
      <c r="L516" s="39"/>
      <c r="M516" s="207"/>
      <c r="N516" s="208"/>
      <c r="O516" s="71"/>
      <c r="P516" s="71"/>
      <c r="Q516" s="71"/>
      <c r="R516" s="71"/>
      <c r="S516" s="71"/>
      <c r="T516" s="72"/>
      <c r="U516" s="34"/>
      <c r="V516" s="34"/>
      <c r="W516" s="34"/>
      <c r="X516" s="34"/>
      <c r="Y516" s="34"/>
      <c r="Z516" s="34"/>
      <c r="AA516" s="34"/>
      <c r="AB516" s="34"/>
      <c r="AC516" s="34"/>
      <c r="AD516" s="34"/>
      <c r="AE516" s="34"/>
      <c r="AT516" s="17" t="s">
        <v>177</v>
      </c>
      <c r="AU516" s="17" t="s">
        <v>168</v>
      </c>
    </row>
    <row r="517" spans="1:65" s="12" customFormat="1" ht="25.85" customHeight="1">
      <c r="B517" s="175"/>
      <c r="C517" s="176"/>
      <c r="D517" s="177" t="s">
        <v>74</v>
      </c>
      <c r="E517" s="178" t="s">
        <v>610</v>
      </c>
      <c r="F517" s="178" t="s">
        <v>611</v>
      </c>
      <c r="G517" s="176"/>
      <c r="H517" s="176"/>
      <c r="I517" s="179"/>
      <c r="J517" s="180">
        <f>BK517</f>
        <v>0</v>
      </c>
      <c r="K517" s="176"/>
      <c r="L517" s="181"/>
      <c r="M517" s="182"/>
      <c r="N517" s="183"/>
      <c r="O517" s="183"/>
      <c r="P517" s="184">
        <f>P518+P551+P569+P653+P660+P700+P788+P882+P920</f>
        <v>0</v>
      </c>
      <c r="Q517" s="183"/>
      <c r="R517" s="184">
        <f>R518+R551+R569+R653+R660+R700+R788+R882+R920</f>
        <v>8.1133286600000005</v>
      </c>
      <c r="S517" s="183"/>
      <c r="T517" s="185">
        <f>T518+T551+T569+T653+T660+T700+T788+T882+T920</f>
        <v>3.56E-2</v>
      </c>
      <c r="AR517" s="186" t="s">
        <v>84</v>
      </c>
      <c r="AT517" s="187" t="s">
        <v>74</v>
      </c>
      <c r="AU517" s="187" t="s">
        <v>75</v>
      </c>
      <c r="AY517" s="186" t="s">
        <v>167</v>
      </c>
      <c r="BK517" s="188">
        <f>BK518+BK551+BK569+BK653+BK660+BK700+BK788+BK882+BK920</f>
        <v>0</v>
      </c>
    </row>
    <row r="518" spans="1:65" s="12" customFormat="1" ht="22.85" customHeight="1">
      <c r="B518" s="175"/>
      <c r="C518" s="176"/>
      <c r="D518" s="177" t="s">
        <v>74</v>
      </c>
      <c r="E518" s="189" t="s">
        <v>612</v>
      </c>
      <c r="F518" s="189" t="s">
        <v>613</v>
      </c>
      <c r="G518" s="176"/>
      <c r="H518" s="176"/>
      <c r="I518" s="179"/>
      <c r="J518" s="190">
        <f>BK518</f>
        <v>0</v>
      </c>
      <c r="K518" s="176"/>
      <c r="L518" s="181"/>
      <c r="M518" s="182"/>
      <c r="N518" s="183"/>
      <c r="O518" s="183"/>
      <c r="P518" s="184">
        <f>SUM(P519:P550)</f>
        <v>0</v>
      </c>
      <c r="Q518" s="183"/>
      <c r="R518" s="184">
        <f>SUM(R519:R550)</f>
        <v>3.0886E-2</v>
      </c>
      <c r="S518" s="183"/>
      <c r="T518" s="185">
        <f>SUM(T519:T550)</f>
        <v>0</v>
      </c>
      <c r="AR518" s="186" t="s">
        <v>84</v>
      </c>
      <c r="AT518" s="187" t="s">
        <v>74</v>
      </c>
      <c r="AU518" s="187" t="s">
        <v>82</v>
      </c>
      <c r="AY518" s="186" t="s">
        <v>167</v>
      </c>
      <c r="BK518" s="188">
        <f>SUM(BK519:BK550)</f>
        <v>0</v>
      </c>
    </row>
    <row r="519" spans="1:65" s="2" customFormat="1" ht="24.3" customHeight="1">
      <c r="A519" s="34"/>
      <c r="B519" s="35"/>
      <c r="C519" s="191" t="s">
        <v>614</v>
      </c>
      <c r="D519" s="191" t="s">
        <v>170</v>
      </c>
      <c r="E519" s="192" t="s">
        <v>615</v>
      </c>
      <c r="F519" s="193" t="s">
        <v>616</v>
      </c>
      <c r="G519" s="194" t="s">
        <v>173</v>
      </c>
      <c r="H519" s="195">
        <v>25.8</v>
      </c>
      <c r="I519" s="196"/>
      <c r="J519" s="197">
        <f>ROUND(I519*H519,2)</f>
        <v>0</v>
      </c>
      <c r="K519" s="193" t="s">
        <v>174</v>
      </c>
      <c r="L519" s="39"/>
      <c r="M519" s="198" t="s">
        <v>1</v>
      </c>
      <c r="N519" s="199" t="s">
        <v>40</v>
      </c>
      <c r="O519" s="71"/>
      <c r="P519" s="200">
        <f>O519*H519</f>
        <v>0</v>
      </c>
      <c r="Q519" s="200">
        <v>0</v>
      </c>
      <c r="R519" s="200">
        <f>Q519*H519</f>
        <v>0</v>
      </c>
      <c r="S519" s="200">
        <v>0</v>
      </c>
      <c r="T519" s="201">
        <f>S519*H519</f>
        <v>0</v>
      </c>
      <c r="U519" s="34"/>
      <c r="V519" s="34"/>
      <c r="W519" s="34"/>
      <c r="X519" s="34"/>
      <c r="Y519" s="34"/>
      <c r="Z519" s="34"/>
      <c r="AA519" s="34"/>
      <c r="AB519" s="34"/>
      <c r="AC519" s="34"/>
      <c r="AD519" s="34"/>
      <c r="AE519" s="34"/>
      <c r="AR519" s="202" t="s">
        <v>278</v>
      </c>
      <c r="AT519" s="202" t="s">
        <v>170</v>
      </c>
      <c r="AU519" s="202" t="s">
        <v>84</v>
      </c>
      <c r="AY519" s="17" t="s">
        <v>167</v>
      </c>
      <c r="BE519" s="203">
        <f>IF(N519="základní",J519,0)</f>
        <v>0</v>
      </c>
      <c r="BF519" s="203">
        <f>IF(N519="snížená",J519,0)</f>
        <v>0</v>
      </c>
      <c r="BG519" s="203">
        <f>IF(N519="zákl. přenesená",J519,0)</f>
        <v>0</v>
      </c>
      <c r="BH519" s="203">
        <f>IF(N519="sníž. přenesená",J519,0)</f>
        <v>0</v>
      </c>
      <c r="BI519" s="203">
        <f>IF(N519="nulová",J519,0)</f>
        <v>0</v>
      </c>
      <c r="BJ519" s="17" t="s">
        <v>82</v>
      </c>
      <c r="BK519" s="203">
        <f>ROUND(I519*H519,2)</f>
        <v>0</v>
      </c>
      <c r="BL519" s="17" t="s">
        <v>278</v>
      </c>
      <c r="BM519" s="202" t="s">
        <v>617</v>
      </c>
    </row>
    <row r="520" spans="1:65" s="2" customFormat="1">
      <c r="A520" s="34"/>
      <c r="B520" s="35"/>
      <c r="C520" s="36"/>
      <c r="D520" s="204" t="s">
        <v>177</v>
      </c>
      <c r="E520" s="36"/>
      <c r="F520" s="205" t="s">
        <v>618</v>
      </c>
      <c r="G520" s="36"/>
      <c r="H520" s="36"/>
      <c r="I520" s="206"/>
      <c r="J520" s="36"/>
      <c r="K520" s="36"/>
      <c r="L520" s="39"/>
      <c r="M520" s="207"/>
      <c r="N520" s="208"/>
      <c r="O520" s="71"/>
      <c r="P520" s="71"/>
      <c r="Q520" s="71"/>
      <c r="R520" s="71"/>
      <c r="S520" s="71"/>
      <c r="T520" s="72"/>
      <c r="U520" s="34"/>
      <c r="V520" s="34"/>
      <c r="W520" s="34"/>
      <c r="X520" s="34"/>
      <c r="Y520" s="34"/>
      <c r="Z520" s="34"/>
      <c r="AA520" s="34"/>
      <c r="AB520" s="34"/>
      <c r="AC520" s="34"/>
      <c r="AD520" s="34"/>
      <c r="AE520" s="34"/>
      <c r="AT520" s="17" t="s">
        <v>177</v>
      </c>
      <c r="AU520" s="17" t="s">
        <v>84</v>
      </c>
    </row>
    <row r="521" spans="1:65" s="2" customFormat="1" ht="24.3" customHeight="1">
      <c r="A521" s="34"/>
      <c r="B521" s="35"/>
      <c r="C521" s="232" t="s">
        <v>619</v>
      </c>
      <c r="D521" s="232" t="s">
        <v>254</v>
      </c>
      <c r="E521" s="233" t="s">
        <v>620</v>
      </c>
      <c r="F521" s="234" t="s">
        <v>621</v>
      </c>
      <c r="G521" s="235" t="s">
        <v>289</v>
      </c>
      <c r="H521" s="236">
        <v>1.355</v>
      </c>
      <c r="I521" s="237"/>
      <c r="J521" s="238">
        <f>ROUND(I521*H521,2)</f>
        <v>0</v>
      </c>
      <c r="K521" s="234" t="s">
        <v>174</v>
      </c>
      <c r="L521" s="239"/>
      <c r="M521" s="240" t="s">
        <v>1</v>
      </c>
      <c r="N521" s="241" t="s">
        <v>40</v>
      </c>
      <c r="O521" s="71"/>
      <c r="P521" s="200">
        <f>O521*H521</f>
        <v>0</v>
      </c>
      <c r="Q521" s="200">
        <v>1.7999999999999999E-2</v>
      </c>
      <c r="R521" s="200">
        <f>Q521*H521</f>
        <v>2.4389999999999998E-2</v>
      </c>
      <c r="S521" s="200">
        <v>0</v>
      </c>
      <c r="T521" s="201">
        <f>S521*H521</f>
        <v>0</v>
      </c>
      <c r="U521" s="34"/>
      <c r="V521" s="34"/>
      <c r="W521" s="34"/>
      <c r="X521" s="34"/>
      <c r="Y521" s="34"/>
      <c r="Z521" s="34"/>
      <c r="AA521" s="34"/>
      <c r="AB521" s="34"/>
      <c r="AC521" s="34"/>
      <c r="AD521" s="34"/>
      <c r="AE521" s="34"/>
      <c r="AR521" s="202" t="s">
        <v>393</v>
      </c>
      <c r="AT521" s="202" t="s">
        <v>254</v>
      </c>
      <c r="AU521" s="202" t="s">
        <v>84</v>
      </c>
      <c r="AY521" s="17" t="s">
        <v>167</v>
      </c>
      <c r="BE521" s="203">
        <f>IF(N521="základní",J521,0)</f>
        <v>0</v>
      </c>
      <c r="BF521" s="203">
        <f>IF(N521="snížená",J521,0)</f>
        <v>0</v>
      </c>
      <c r="BG521" s="203">
        <f>IF(N521="zákl. přenesená",J521,0)</f>
        <v>0</v>
      </c>
      <c r="BH521" s="203">
        <f>IF(N521="sníž. přenesená",J521,0)</f>
        <v>0</v>
      </c>
      <c r="BI521" s="203">
        <f>IF(N521="nulová",J521,0)</f>
        <v>0</v>
      </c>
      <c r="BJ521" s="17" t="s">
        <v>82</v>
      </c>
      <c r="BK521" s="203">
        <f>ROUND(I521*H521,2)</f>
        <v>0</v>
      </c>
      <c r="BL521" s="17" t="s">
        <v>278</v>
      </c>
      <c r="BM521" s="202" t="s">
        <v>622</v>
      </c>
    </row>
    <row r="522" spans="1:65" s="13" customFormat="1" ht="21.3">
      <c r="B522" s="209"/>
      <c r="C522" s="210"/>
      <c r="D522" s="211" t="s">
        <v>179</v>
      </c>
      <c r="E522" s="212" t="s">
        <v>1</v>
      </c>
      <c r="F522" s="213" t="s">
        <v>292</v>
      </c>
      <c r="G522" s="210"/>
      <c r="H522" s="212" t="s">
        <v>1</v>
      </c>
      <c r="I522" s="214"/>
      <c r="J522" s="210"/>
      <c r="K522" s="210"/>
      <c r="L522" s="215"/>
      <c r="M522" s="216"/>
      <c r="N522" s="217"/>
      <c r="O522" s="217"/>
      <c r="P522" s="217"/>
      <c r="Q522" s="217"/>
      <c r="R522" s="217"/>
      <c r="S522" s="217"/>
      <c r="T522" s="218"/>
      <c r="AT522" s="219" t="s">
        <v>179</v>
      </c>
      <c r="AU522" s="219" t="s">
        <v>84</v>
      </c>
      <c r="AV522" s="13" t="s">
        <v>82</v>
      </c>
      <c r="AW522" s="13" t="s">
        <v>31</v>
      </c>
      <c r="AX522" s="13" t="s">
        <v>75</v>
      </c>
      <c r="AY522" s="219" t="s">
        <v>167</v>
      </c>
    </row>
    <row r="523" spans="1:65" s="13" customFormat="1">
      <c r="B523" s="209"/>
      <c r="C523" s="210"/>
      <c r="D523" s="211" t="s">
        <v>179</v>
      </c>
      <c r="E523" s="212" t="s">
        <v>1</v>
      </c>
      <c r="F523" s="213" t="s">
        <v>181</v>
      </c>
      <c r="G523" s="210"/>
      <c r="H523" s="212" t="s">
        <v>1</v>
      </c>
      <c r="I523" s="214"/>
      <c r="J523" s="210"/>
      <c r="K523" s="210"/>
      <c r="L523" s="215"/>
      <c r="M523" s="216"/>
      <c r="N523" s="217"/>
      <c r="O523" s="217"/>
      <c r="P523" s="217"/>
      <c r="Q523" s="217"/>
      <c r="R523" s="217"/>
      <c r="S523" s="217"/>
      <c r="T523" s="218"/>
      <c r="AT523" s="219" t="s">
        <v>179</v>
      </c>
      <c r="AU523" s="219" t="s">
        <v>84</v>
      </c>
      <c r="AV523" s="13" t="s">
        <v>82</v>
      </c>
      <c r="AW523" s="13" t="s">
        <v>31</v>
      </c>
      <c r="AX523" s="13" t="s">
        <v>75</v>
      </c>
      <c r="AY523" s="219" t="s">
        <v>167</v>
      </c>
    </row>
    <row r="524" spans="1:65" s="13" customFormat="1">
      <c r="B524" s="209"/>
      <c r="C524" s="210"/>
      <c r="D524" s="211" t="s">
        <v>179</v>
      </c>
      <c r="E524" s="212" t="s">
        <v>1</v>
      </c>
      <c r="F524" s="213" t="s">
        <v>343</v>
      </c>
      <c r="G524" s="210"/>
      <c r="H524" s="212" t="s">
        <v>1</v>
      </c>
      <c r="I524" s="214"/>
      <c r="J524" s="210"/>
      <c r="K524" s="210"/>
      <c r="L524" s="215"/>
      <c r="M524" s="216"/>
      <c r="N524" s="217"/>
      <c r="O524" s="217"/>
      <c r="P524" s="217"/>
      <c r="Q524" s="217"/>
      <c r="R524" s="217"/>
      <c r="S524" s="217"/>
      <c r="T524" s="218"/>
      <c r="AT524" s="219" t="s">
        <v>179</v>
      </c>
      <c r="AU524" s="219" t="s">
        <v>84</v>
      </c>
      <c r="AV524" s="13" t="s">
        <v>82</v>
      </c>
      <c r="AW524" s="13" t="s">
        <v>31</v>
      </c>
      <c r="AX524" s="13" t="s">
        <v>75</v>
      </c>
      <c r="AY524" s="219" t="s">
        <v>167</v>
      </c>
    </row>
    <row r="525" spans="1:65" s="14" customFormat="1">
      <c r="B525" s="220"/>
      <c r="C525" s="221"/>
      <c r="D525" s="211" t="s">
        <v>179</v>
      </c>
      <c r="E525" s="222" t="s">
        <v>1</v>
      </c>
      <c r="F525" s="223" t="s">
        <v>623</v>
      </c>
      <c r="G525" s="221"/>
      <c r="H525" s="224">
        <v>12.8</v>
      </c>
      <c r="I525" s="225"/>
      <c r="J525" s="221"/>
      <c r="K525" s="221"/>
      <c r="L525" s="226"/>
      <c r="M525" s="227"/>
      <c r="N525" s="228"/>
      <c r="O525" s="228"/>
      <c r="P525" s="228"/>
      <c r="Q525" s="228"/>
      <c r="R525" s="228"/>
      <c r="S525" s="228"/>
      <c r="T525" s="229"/>
      <c r="AT525" s="230" t="s">
        <v>179</v>
      </c>
      <c r="AU525" s="230" t="s">
        <v>84</v>
      </c>
      <c r="AV525" s="14" t="s">
        <v>84</v>
      </c>
      <c r="AW525" s="14" t="s">
        <v>31</v>
      </c>
      <c r="AX525" s="14" t="s">
        <v>75</v>
      </c>
      <c r="AY525" s="230" t="s">
        <v>167</v>
      </c>
    </row>
    <row r="526" spans="1:65" s="14" customFormat="1">
      <c r="B526" s="220"/>
      <c r="C526" s="221"/>
      <c r="D526" s="211" t="s">
        <v>179</v>
      </c>
      <c r="E526" s="222" t="s">
        <v>1</v>
      </c>
      <c r="F526" s="223" t="s">
        <v>624</v>
      </c>
      <c r="G526" s="221"/>
      <c r="H526" s="224">
        <v>13</v>
      </c>
      <c r="I526" s="225"/>
      <c r="J526" s="221"/>
      <c r="K526" s="221"/>
      <c r="L526" s="226"/>
      <c r="M526" s="227"/>
      <c r="N526" s="228"/>
      <c r="O526" s="228"/>
      <c r="P526" s="228"/>
      <c r="Q526" s="228"/>
      <c r="R526" s="228"/>
      <c r="S526" s="228"/>
      <c r="T526" s="229"/>
      <c r="AT526" s="230" t="s">
        <v>179</v>
      </c>
      <c r="AU526" s="230" t="s">
        <v>84</v>
      </c>
      <c r="AV526" s="14" t="s">
        <v>84</v>
      </c>
      <c r="AW526" s="14" t="s">
        <v>31</v>
      </c>
      <c r="AX526" s="14" t="s">
        <v>75</v>
      </c>
      <c r="AY526" s="230" t="s">
        <v>167</v>
      </c>
    </row>
    <row r="527" spans="1:65" s="14" customFormat="1">
      <c r="B527" s="220"/>
      <c r="C527" s="221"/>
      <c r="D527" s="211" t="s">
        <v>179</v>
      </c>
      <c r="E527" s="221"/>
      <c r="F527" s="223" t="s">
        <v>625</v>
      </c>
      <c r="G527" s="221"/>
      <c r="H527" s="224">
        <v>1.355</v>
      </c>
      <c r="I527" s="225"/>
      <c r="J527" s="221"/>
      <c r="K527" s="221"/>
      <c r="L527" s="226"/>
      <c r="M527" s="227"/>
      <c r="N527" s="228"/>
      <c r="O527" s="228"/>
      <c r="P527" s="228"/>
      <c r="Q527" s="228"/>
      <c r="R527" s="228"/>
      <c r="S527" s="228"/>
      <c r="T527" s="229"/>
      <c r="AT527" s="230" t="s">
        <v>179</v>
      </c>
      <c r="AU527" s="230" t="s">
        <v>84</v>
      </c>
      <c r="AV527" s="14" t="s">
        <v>84</v>
      </c>
      <c r="AW527" s="14" t="s">
        <v>4</v>
      </c>
      <c r="AX527" s="14" t="s">
        <v>82</v>
      </c>
      <c r="AY527" s="230" t="s">
        <v>167</v>
      </c>
    </row>
    <row r="528" spans="1:65" s="2" customFormat="1" ht="24.3" customHeight="1">
      <c r="A528" s="34"/>
      <c r="B528" s="35"/>
      <c r="C528" s="191" t="s">
        <v>626</v>
      </c>
      <c r="D528" s="191" t="s">
        <v>170</v>
      </c>
      <c r="E528" s="192" t="s">
        <v>627</v>
      </c>
      <c r="F528" s="193" t="s">
        <v>628</v>
      </c>
      <c r="G528" s="194" t="s">
        <v>186</v>
      </c>
      <c r="H528" s="195">
        <v>29.5</v>
      </c>
      <c r="I528" s="196"/>
      <c r="J528" s="197">
        <f>ROUND(I528*H528,2)</f>
        <v>0</v>
      </c>
      <c r="K528" s="193" t="s">
        <v>174</v>
      </c>
      <c r="L528" s="39"/>
      <c r="M528" s="198" t="s">
        <v>1</v>
      </c>
      <c r="N528" s="199" t="s">
        <v>40</v>
      </c>
      <c r="O528" s="71"/>
      <c r="P528" s="200">
        <f>O528*H528</f>
        <v>0</v>
      </c>
      <c r="Q528" s="200">
        <v>0</v>
      </c>
      <c r="R528" s="200">
        <f>Q528*H528</f>
        <v>0</v>
      </c>
      <c r="S528" s="200">
        <v>0</v>
      </c>
      <c r="T528" s="201">
        <f>S528*H528</f>
        <v>0</v>
      </c>
      <c r="U528" s="34"/>
      <c r="V528" s="34"/>
      <c r="W528" s="34"/>
      <c r="X528" s="34"/>
      <c r="Y528" s="34"/>
      <c r="Z528" s="34"/>
      <c r="AA528" s="34"/>
      <c r="AB528" s="34"/>
      <c r="AC528" s="34"/>
      <c r="AD528" s="34"/>
      <c r="AE528" s="34"/>
      <c r="AR528" s="202" t="s">
        <v>278</v>
      </c>
      <c r="AT528" s="202" t="s">
        <v>170</v>
      </c>
      <c r="AU528" s="202" t="s">
        <v>84</v>
      </c>
      <c r="AY528" s="17" t="s">
        <v>167</v>
      </c>
      <c r="BE528" s="203">
        <f>IF(N528="základní",J528,0)</f>
        <v>0</v>
      </c>
      <c r="BF528" s="203">
        <f>IF(N528="snížená",J528,0)</f>
        <v>0</v>
      </c>
      <c r="BG528" s="203">
        <f>IF(N528="zákl. přenesená",J528,0)</f>
        <v>0</v>
      </c>
      <c r="BH528" s="203">
        <f>IF(N528="sníž. přenesená",J528,0)</f>
        <v>0</v>
      </c>
      <c r="BI528" s="203">
        <f>IF(N528="nulová",J528,0)</f>
        <v>0</v>
      </c>
      <c r="BJ528" s="17" t="s">
        <v>82</v>
      </c>
      <c r="BK528" s="203">
        <f>ROUND(I528*H528,2)</f>
        <v>0</v>
      </c>
      <c r="BL528" s="17" t="s">
        <v>278</v>
      </c>
      <c r="BM528" s="202" t="s">
        <v>629</v>
      </c>
    </row>
    <row r="529" spans="1:65" s="2" customFormat="1">
      <c r="A529" s="34"/>
      <c r="B529" s="35"/>
      <c r="C529" s="36"/>
      <c r="D529" s="204" t="s">
        <v>177</v>
      </c>
      <c r="E529" s="36"/>
      <c r="F529" s="205" t="s">
        <v>630</v>
      </c>
      <c r="G529" s="36"/>
      <c r="H529" s="36"/>
      <c r="I529" s="206"/>
      <c r="J529" s="36"/>
      <c r="K529" s="36"/>
      <c r="L529" s="39"/>
      <c r="M529" s="207"/>
      <c r="N529" s="208"/>
      <c r="O529" s="71"/>
      <c r="P529" s="71"/>
      <c r="Q529" s="71"/>
      <c r="R529" s="71"/>
      <c r="S529" s="71"/>
      <c r="T529" s="72"/>
      <c r="U529" s="34"/>
      <c r="V529" s="34"/>
      <c r="W529" s="34"/>
      <c r="X529" s="34"/>
      <c r="Y529" s="34"/>
      <c r="Z529" s="34"/>
      <c r="AA529" s="34"/>
      <c r="AB529" s="34"/>
      <c r="AC529" s="34"/>
      <c r="AD529" s="34"/>
      <c r="AE529" s="34"/>
      <c r="AT529" s="17" t="s">
        <v>177</v>
      </c>
      <c r="AU529" s="17" t="s">
        <v>84</v>
      </c>
    </row>
    <row r="530" spans="1:65" s="2" customFormat="1" ht="24.3" customHeight="1">
      <c r="A530" s="34"/>
      <c r="B530" s="35"/>
      <c r="C530" s="232" t="s">
        <v>631</v>
      </c>
      <c r="D530" s="232" t="s">
        <v>254</v>
      </c>
      <c r="E530" s="233" t="s">
        <v>632</v>
      </c>
      <c r="F530" s="234" t="s">
        <v>633</v>
      </c>
      <c r="G530" s="235" t="s">
        <v>186</v>
      </c>
      <c r="H530" s="236">
        <v>29.5</v>
      </c>
      <c r="I530" s="237"/>
      <c r="J530" s="238">
        <f>ROUND(I530*H530,2)</f>
        <v>0</v>
      </c>
      <c r="K530" s="234" t="s">
        <v>1</v>
      </c>
      <c r="L530" s="239"/>
      <c r="M530" s="240" t="s">
        <v>1</v>
      </c>
      <c r="N530" s="241" t="s">
        <v>40</v>
      </c>
      <c r="O530" s="71"/>
      <c r="P530" s="200">
        <f>O530*H530</f>
        <v>0</v>
      </c>
      <c r="Q530" s="200">
        <v>1E-4</v>
      </c>
      <c r="R530" s="200">
        <f>Q530*H530</f>
        <v>2.9499999999999999E-3</v>
      </c>
      <c r="S530" s="200">
        <v>0</v>
      </c>
      <c r="T530" s="201">
        <f>S530*H530</f>
        <v>0</v>
      </c>
      <c r="U530" s="34"/>
      <c r="V530" s="34"/>
      <c r="W530" s="34"/>
      <c r="X530" s="34"/>
      <c r="Y530" s="34"/>
      <c r="Z530" s="34"/>
      <c r="AA530" s="34"/>
      <c r="AB530" s="34"/>
      <c r="AC530" s="34"/>
      <c r="AD530" s="34"/>
      <c r="AE530" s="34"/>
      <c r="AR530" s="202" t="s">
        <v>393</v>
      </c>
      <c r="AT530" s="202" t="s">
        <v>254</v>
      </c>
      <c r="AU530" s="202" t="s">
        <v>84</v>
      </c>
      <c r="AY530" s="17" t="s">
        <v>167</v>
      </c>
      <c r="BE530" s="203">
        <f>IF(N530="základní",J530,0)</f>
        <v>0</v>
      </c>
      <c r="BF530" s="203">
        <f>IF(N530="snížená",J530,0)</f>
        <v>0</v>
      </c>
      <c r="BG530" s="203">
        <f>IF(N530="zákl. přenesená",J530,0)</f>
        <v>0</v>
      </c>
      <c r="BH530" s="203">
        <f>IF(N530="sníž. přenesená",J530,0)</f>
        <v>0</v>
      </c>
      <c r="BI530" s="203">
        <f>IF(N530="nulová",J530,0)</f>
        <v>0</v>
      </c>
      <c r="BJ530" s="17" t="s">
        <v>82</v>
      </c>
      <c r="BK530" s="203">
        <f>ROUND(I530*H530,2)</f>
        <v>0</v>
      </c>
      <c r="BL530" s="17" t="s">
        <v>278</v>
      </c>
      <c r="BM530" s="202" t="s">
        <v>634</v>
      </c>
    </row>
    <row r="531" spans="1:65" s="13" customFormat="1" ht="21.3">
      <c r="B531" s="209"/>
      <c r="C531" s="210"/>
      <c r="D531" s="211" t="s">
        <v>179</v>
      </c>
      <c r="E531" s="212" t="s">
        <v>1</v>
      </c>
      <c r="F531" s="213" t="s">
        <v>292</v>
      </c>
      <c r="G531" s="210"/>
      <c r="H531" s="212" t="s">
        <v>1</v>
      </c>
      <c r="I531" s="214"/>
      <c r="J531" s="210"/>
      <c r="K531" s="210"/>
      <c r="L531" s="215"/>
      <c r="M531" s="216"/>
      <c r="N531" s="217"/>
      <c r="O531" s="217"/>
      <c r="P531" s="217"/>
      <c r="Q531" s="217"/>
      <c r="R531" s="217"/>
      <c r="S531" s="217"/>
      <c r="T531" s="218"/>
      <c r="AT531" s="219" t="s">
        <v>179</v>
      </c>
      <c r="AU531" s="219" t="s">
        <v>84</v>
      </c>
      <c r="AV531" s="13" t="s">
        <v>82</v>
      </c>
      <c r="AW531" s="13" t="s">
        <v>31</v>
      </c>
      <c r="AX531" s="13" t="s">
        <v>75</v>
      </c>
      <c r="AY531" s="219" t="s">
        <v>167</v>
      </c>
    </row>
    <row r="532" spans="1:65" s="13" customFormat="1">
      <c r="B532" s="209"/>
      <c r="C532" s="210"/>
      <c r="D532" s="211" t="s">
        <v>179</v>
      </c>
      <c r="E532" s="212" t="s">
        <v>1</v>
      </c>
      <c r="F532" s="213" t="s">
        <v>181</v>
      </c>
      <c r="G532" s="210"/>
      <c r="H532" s="212" t="s">
        <v>1</v>
      </c>
      <c r="I532" s="214"/>
      <c r="J532" s="210"/>
      <c r="K532" s="210"/>
      <c r="L532" s="215"/>
      <c r="M532" s="216"/>
      <c r="N532" s="217"/>
      <c r="O532" s="217"/>
      <c r="P532" s="217"/>
      <c r="Q532" s="217"/>
      <c r="R532" s="217"/>
      <c r="S532" s="217"/>
      <c r="T532" s="218"/>
      <c r="AT532" s="219" t="s">
        <v>179</v>
      </c>
      <c r="AU532" s="219" t="s">
        <v>84</v>
      </c>
      <c r="AV532" s="13" t="s">
        <v>82</v>
      </c>
      <c r="AW532" s="13" t="s">
        <v>31</v>
      </c>
      <c r="AX532" s="13" t="s">
        <v>75</v>
      </c>
      <c r="AY532" s="219" t="s">
        <v>167</v>
      </c>
    </row>
    <row r="533" spans="1:65" s="13" customFormat="1">
      <c r="B533" s="209"/>
      <c r="C533" s="210"/>
      <c r="D533" s="211" t="s">
        <v>179</v>
      </c>
      <c r="E533" s="212" t="s">
        <v>1</v>
      </c>
      <c r="F533" s="213" t="s">
        <v>293</v>
      </c>
      <c r="G533" s="210"/>
      <c r="H533" s="212" t="s">
        <v>1</v>
      </c>
      <c r="I533" s="214"/>
      <c r="J533" s="210"/>
      <c r="K533" s="210"/>
      <c r="L533" s="215"/>
      <c r="M533" s="216"/>
      <c r="N533" s="217"/>
      <c r="O533" s="217"/>
      <c r="P533" s="217"/>
      <c r="Q533" s="217"/>
      <c r="R533" s="217"/>
      <c r="S533" s="217"/>
      <c r="T533" s="218"/>
      <c r="AT533" s="219" t="s">
        <v>179</v>
      </c>
      <c r="AU533" s="219" t="s">
        <v>84</v>
      </c>
      <c r="AV533" s="13" t="s">
        <v>82</v>
      </c>
      <c r="AW533" s="13" t="s">
        <v>31</v>
      </c>
      <c r="AX533" s="13" t="s">
        <v>75</v>
      </c>
      <c r="AY533" s="219" t="s">
        <v>167</v>
      </c>
    </row>
    <row r="534" spans="1:65" s="14" customFormat="1">
      <c r="B534" s="220"/>
      <c r="C534" s="221"/>
      <c r="D534" s="211" t="s">
        <v>179</v>
      </c>
      <c r="E534" s="222" t="s">
        <v>1</v>
      </c>
      <c r="F534" s="223" t="s">
        <v>635</v>
      </c>
      <c r="G534" s="221"/>
      <c r="H534" s="224">
        <v>14.7</v>
      </c>
      <c r="I534" s="225"/>
      <c r="J534" s="221"/>
      <c r="K534" s="221"/>
      <c r="L534" s="226"/>
      <c r="M534" s="227"/>
      <c r="N534" s="228"/>
      <c r="O534" s="228"/>
      <c r="P534" s="228"/>
      <c r="Q534" s="228"/>
      <c r="R534" s="228"/>
      <c r="S534" s="228"/>
      <c r="T534" s="229"/>
      <c r="AT534" s="230" t="s">
        <v>179</v>
      </c>
      <c r="AU534" s="230" t="s">
        <v>84</v>
      </c>
      <c r="AV534" s="14" t="s">
        <v>84</v>
      </c>
      <c r="AW534" s="14" t="s">
        <v>31</v>
      </c>
      <c r="AX534" s="14" t="s">
        <v>75</v>
      </c>
      <c r="AY534" s="230" t="s">
        <v>167</v>
      </c>
    </row>
    <row r="535" spans="1:65" s="14" customFormat="1">
      <c r="B535" s="220"/>
      <c r="C535" s="221"/>
      <c r="D535" s="211" t="s">
        <v>179</v>
      </c>
      <c r="E535" s="222" t="s">
        <v>1</v>
      </c>
      <c r="F535" s="223" t="s">
        <v>636</v>
      </c>
      <c r="G535" s="221"/>
      <c r="H535" s="224">
        <v>14.8</v>
      </c>
      <c r="I535" s="225"/>
      <c r="J535" s="221"/>
      <c r="K535" s="221"/>
      <c r="L535" s="226"/>
      <c r="M535" s="227"/>
      <c r="N535" s="228"/>
      <c r="O535" s="228"/>
      <c r="P535" s="228"/>
      <c r="Q535" s="228"/>
      <c r="R535" s="228"/>
      <c r="S535" s="228"/>
      <c r="T535" s="229"/>
      <c r="AT535" s="230" t="s">
        <v>179</v>
      </c>
      <c r="AU535" s="230" t="s">
        <v>84</v>
      </c>
      <c r="AV535" s="14" t="s">
        <v>84</v>
      </c>
      <c r="AW535" s="14" t="s">
        <v>31</v>
      </c>
      <c r="AX535" s="14" t="s">
        <v>75</v>
      </c>
      <c r="AY535" s="230" t="s">
        <v>167</v>
      </c>
    </row>
    <row r="536" spans="1:65" s="2" customFormat="1" ht="24.3" customHeight="1">
      <c r="A536" s="34"/>
      <c r="B536" s="35"/>
      <c r="C536" s="232" t="s">
        <v>637</v>
      </c>
      <c r="D536" s="232" t="s">
        <v>254</v>
      </c>
      <c r="E536" s="233" t="s">
        <v>638</v>
      </c>
      <c r="F536" s="234" t="s">
        <v>639</v>
      </c>
      <c r="G536" s="235" t="s">
        <v>186</v>
      </c>
      <c r="H536" s="236">
        <v>2.25</v>
      </c>
      <c r="I536" s="237"/>
      <c r="J536" s="238">
        <f>ROUND(I536*H536,2)</f>
        <v>0</v>
      </c>
      <c r="K536" s="234" t="s">
        <v>1</v>
      </c>
      <c r="L536" s="239"/>
      <c r="M536" s="240" t="s">
        <v>1</v>
      </c>
      <c r="N536" s="241" t="s">
        <v>40</v>
      </c>
      <c r="O536" s="71"/>
      <c r="P536" s="200">
        <f>O536*H536</f>
        <v>0</v>
      </c>
      <c r="Q536" s="200">
        <v>2.0000000000000001E-4</v>
      </c>
      <c r="R536" s="200">
        <f>Q536*H536</f>
        <v>4.5000000000000004E-4</v>
      </c>
      <c r="S536" s="200">
        <v>0</v>
      </c>
      <c r="T536" s="201">
        <f>S536*H536</f>
        <v>0</v>
      </c>
      <c r="U536" s="34"/>
      <c r="V536" s="34"/>
      <c r="W536" s="34"/>
      <c r="X536" s="34"/>
      <c r="Y536" s="34"/>
      <c r="Z536" s="34"/>
      <c r="AA536" s="34"/>
      <c r="AB536" s="34"/>
      <c r="AC536" s="34"/>
      <c r="AD536" s="34"/>
      <c r="AE536" s="34"/>
      <c r="AR536" s="202" t="s">
        <v>393</v>
      </c>
      <c r="AT536" s="202" t="s">
        <v>254</v>
      </c>
      <c r="AU536" s="202" t="s">
        <v>84</v>
      </c>
      <c r="AY536" s="17" t="s">
        <v>167</v>
      </c>
      <c r="BE536" s="203">
        <f>IF(N536="základní",J536,0)</f>
        <v>0</v>
      </c>
      <c r="BF536" s="203">
        <f>IF(N536="snížená",J536,0)</f>
        <v>0</v>
      </c>
      <c r="BG536" s="203">
        <f>IF(N536="zákl. přenesená",J536,0)</f>
        <v>0</v>
      </c>
      <c r="BH536" s="203">
        <f>IF(N536="sníž. přenesená",J536,0)</f>
        <v>0</v>
      </c>
      <c r="BI536" s="203">
        <f>IF(N536="nulová",J536,0)</f>
        <v>0</v>
      </c>
      <c r="BJ536" s="17" t="s">
        <v>82</v>
      </c>
      <c r="BK536" s="203">
        <f>ROUND(I536*H536,2)</f>
        <v>0</v>
      </c>
      <c r="BL536" s="17" t="s">
        <v>278</v>
      </c>
      <c r="BM536" s="202" t="s">
        <v>640</v>
      </c>
    </row>
    <row r="537" spans="1:65" s="13" customFormat="1" ht="21.3">
      <c r="B537" s="209"/>
      <c r="C537" s="210"/>
      <c r="D537" s="211" t="s">
        <v>179</v>
      </c>
      <c r="E537" s="212" t="s">
        <v>1</v>
      </c>
      <c r="F537" s="213" t="s">
        <v>292</v>
      </c>
      <c r="G537" s="210"/>
      <c r="H537" s="212" t="s">
        <v>1</v>
      </c>
      <c r="I537" s="214"/>
      <c r="J537" s="210"/>
      <c r="K537" s="210"/>
      <c r="L537" s="215"/>
      <c r="M537" s="216"/>
      <c r="N537" s="217"/>
      <c r="O537" s="217"/>
      <c r="P537" s="217"/>
      <c r="Q537" s="217"/>
      <c r="R537" s="217"/>
      <c r="S537" s="217"/>
      <c r="T537" s="218"/>
      <c r="AT537" s="219" t="s">
        <v>179</v>
      </c>
      <c r="AU537" s="219" t="s">
        <v>84</v>
      </c>
      <c r="AV537" s="13" t="s">
        <v>82</v>
      </c>
      <c r="AW537" s="13" t="s">
        <v>31</v>
      </c>
      <c r="AX537" s="13" t="s">
        <v>75</v>
      </c>
      <c r="AY537" s="219" t="s">
        <v>167</v>
      </c>
    </row>
    <row r="538" spans="1:65" s="13" customFormat="1">
      <c r="B538" s="209"/>
      <c r="C538" s="210"/>
      <c r="D538" s="211" t="s">
        <v>179</v>
      </c>
      <c r="E538" s="212" t="s">
        <v>1</v>
      </c>
      <c r="F538" s="213" t="s">
        <v>181</v>
      </c>
      <c r="G538" s="210"/>
      <c r="H538" s="212" t="s">
        <v>1</v>
      </c>
      <c r="I538" s="214"/>
      <c r="J538" s="210"/>
      <c r="K538" s="210"/>
      <c r="L538" s="215"/>
      <c r="M538" s="216"/>
      <c r="N538" s="217"/>
      <c r="O538" s="217"/>
      <c r="P538" s="217"/>
      <c r="Q538" s="217"/>
      <c r="R538" s="217"/>
      <c r="S538" s="217"/>
      <c r="T538" s="218"/>
      <c r="AT538" s="219" t="s">
        <v>179</v>
      </c>
      <c r="AU538" s="219" t="s">
        <v>84</v>
      </c>
      <c r="AV538" s="13" t="s">
        <v>82</v>
      </c>
      <c r="AW538" s="13" t="s">
        <v>31</v>
      </c>
      <c r="AX538" s="13" t="s">
        <v>75</v>
      </c>
      <c r="AY538" s="219" t="s">
        <v>167</v>
      </c>
    </row>
    <row r="539" spans="1:65" s="13" customFormat="1">
      <c r="B539" s="209"/>
      <c r="C539" s="210"/>
      <c r="D539" s="211" t="s">
        <v>179</v>
      </c>
      <c r="E539" s="212" t="s">
        <v>1</v>
      </c>
      <c r="F539" s="213" t="s">
        <v>313</v>
      </c>
      <c r="G539" s="210"/>
      <c r="H539" s="212" t="s">
        <v>1</v>
      </c>
      <c r="I539" s="214"/>
      <c r="J539" s="210"/>
      <c r="K539" s="210"/>
      <c r="L539" s="215"/>
      <c r="M539" s="216"/>
      <c r="N539" s="217"/>
      <c r="O539" s="217"/>
      <c r="P539" s="217"/>
      <c r="Q539" s="217"/>
      <c r="R539" s="217"/>
      <c r="S539" s="217"/>
      <c r="T539" s="218"/>
      <c r="AT539" s="219" t="s">
        <v>179</v>
      </c>
      <c r="AU539" s="219" t="s">
        <v>84</v>
      </c>
      <c r="AV539" s="13" t="s">
        <v>82</v>
      </c>
      <c r="AW539" s="13" t="s">
        <v>31</v>
      </c>
      <c r="AX539" s="13" t="s">
        <v>75</v>
      </c>
      <c r="AY539" s="219" t="s">
        <v>167</v>
      </c>
    </row>
    <row r="540" spans="1:65" s="14" customFormat="1">
      <c r="B540" s="220"/>
      <c r="C540" s="221"/>
      <c r="D540" s="211" t="s">
        <v>179</v>
      </c>
      <c r="E540" s="222" t="s">
        <v>1</v>
      </c>
      <c r="F540" s="223" t="s">
        <v>641</v>
      </c>
      <c r="G540" s="221"/>
      <c r="H540" s="224">
        <v>2.25</v>
      </c>
      <c r="I540" s="225"/>
      <c r="J540" s="221"/>
      <c r="K540" s="221"/>
      <c r="L540" s="226"/>
      <c r="M540" s="227"/>
      <c r="N540" s="228"/>
      <c r="O540" s="228"/>
      <c r="P540" s="228"/>
      <c r="Q540" s="228"/>
      <c r="R540" s="228"/>
      <c r="S540" s="228"/>
      <c r="T540" s="229"/>
      <c r="AT540" s="230" t="s">
        <v>179</v>
      </c>
      <c r="AU540" s="230" t="s">
        <v>84</v>
      </c>
      <c r="AV540" s="14" t="s">
        <v>84</v>
      </c>
      <c r="AW540" s="14" t="s">
        <v>31</v>
      </c>
      <c r="AX540" s="14" t="s">
        <v>75</v>
      </c>
      <c r="AY540" s="230" t="s">
        <v>167</v>
      </c>
    </row>
    <row r="541" spans="1:65" s="2" customFormat="1" ht="24.3" customHeight="1">
      <c r="A541" s="34"/>
      <c r="B541" s="35"/>
      <c r="C541" s="191" t="s">
        <v>642</v>
      </c>
      <c r="D541" s="191" t="s">
        <v>170</v>
      </c>
      <c r="E541" s="192" t="s">
        <v>643</v>
      </c>
      <c r="F541" s="193" t="s">
        <v>644</v>
      </c>
      <c r="G541" s="194" t="s">
        <v>173</v>
      </c>
      <c r="H541" s="195">
        <v>25.8</v>
      </c>
      <c r="I541" s="196"/>
      <c r="J541" s="197">
        <f>ROUND(I541*H541,2)</f>
        <v>0</v>
      </c>
      <c r="K541" s="193" t="s">
        <v>174</v>
      </c>
      <c r="L541" s="39"/>
      <c r="M541" s="198" t="s">
        <v>1</v>
      </c>
      <c r="N541" s="199" t="s">
        <v>40</v>
      </c>
      <c r="O541" s="71"/>
      <c r="P541" s="200">
        <f>O541*H541</f>
        <v>0</v>
      </c>
      <c r="Q541" s="200">
        <v>0</v>
      </c>
      <c r="R541" s="200">
        <f>Q541*H541</f>
        <v>0</v>
      </c>
      <c r="S541" s="200">
        <v>0</v>
      </c>
      <c r="T541" s="201">
        <f>S541*H541</f>
        <v>0</v>
      </c>
      <c r="U541" s="34"/>
      <c r="V541" s="34"/>
      <c r="W541" s="34"/>
      <c r="X541" s="34"/>
      <c r="Y541" s="34"/>
      <c r="Z541" s="34"/>
      <c r="AA541" s="34"/>
      <c r="AB541" s="34"/>
      <c r="AC541" s="34"/>
      <c r="AD541" s="34"/>
      <c r="AE541" s="34"/>
      <c r="AR541" s="202" t="s">
        <v>278</v>
      </c>
      <c r="AT541" s="202" t="s">
        <v>170</v>
      </c>
      <c r="AU541" s="202" t="s">
        <v>84</v>
      </c>
      <c r="AY541" s="17" t="s">
        <v>167</v>
      </c>
      <c r="BE541" s="203">
        <f>IF(N541="základní",J541,0)</f>
        <v>0</v>
      </c>
      <c r="BF541" s="203">
        <f>IF(N541="snížená",J541,0)</f>
        <v>0</v>
      </c>
      <c r="BG541" s="203">
        <f>IF(N541="zákl. přenesená",J541,0)</f>
        <v>0</v>
      </c>
      <c r="BH541" s="203">
        <f>IF(N541="sníž. přenesená",J541,0)</f>
        <v>0</v>
      </c>
      <c r="BI541" s="203">
        <f>IF(N541="nulová",J541,0)</f>
        <v>0</v>
      </c>
      <c r="BJ541" s="17" t="s">
        <v>82</v>
      </c>
      <c r="BK541" s="203">
        <f>ROUND(I541*H541,2)</f>
        <v>0</v>
      </c>
      <c r="BL541" s="17" t="s">
        <v>278</v>
      </c>
      <c r="BM541" s="202" t="s">
        <v>645</v>
      </c>
    </row>
    <row r="542" spans="1:65" s="2" customFormat="1">
      <c r="A542" s="34"/>
      <c r="B542" s="35"/>
      <c r="C542" s="36"/>
      <c r="D542" s="204" t="s">
        <v>177</v>
      </c>
      <c r="E542" s="36"/>
      <c r="F542" s="205" t="s">
        <v>646</v>
      </c>
      <c r="G542" s="36"/>
      <c r="H542" s="36"/>
      <c r="I542" s="206"/>
      <c r="J542" s="36"/>
      <c r="K542" s="36"/>
      <c r="L542" s="39"/>
      <c r="M542" s="207"/>
      <c r="N542" s="208"/>
      <c r="O542" s="71"/>
      <c r="P542" s="71"/>
      <c r="Q542" s="71"/>
      <c r="R542" s="71"/>
      <c r="S542" s="71"/>
      <c r="T542" s="72"/>
      <c r="U542" s="34"/>
      <c r="V542" s="34"/>
      <c r="W542" s="34"/>
      <c r="X542" s="34"/>
      <c r="Y542" s="34"/>
      <c r="Z542" s="34"/>
      <c r="AA542" s="34"/>
      <c r="AB542" s="34"/>
      <c r="AC542" s="34"/>
      <c r="AD542" s="34"/>
      <c r="AE542" s="34"/>
      <c r="AT542" s="17" t="s">
        <v>177</v>
      </c>
      <c r="AU542" s="17" t="s">
        <v>84</v>
      </c>
    </row>
    <row r="543" spans="1:65" s="13" customFormat="1" ht="21.3">
      <c r="B543" s="209"/>
      <c r="C543" s="210"/>
      <c r="D543" s="211" t="s">
        <v>179</v>
      </c>
      <c r="E543" s="212" t="s">
        <v>1</v>
      </c>
      <c r="F543" s="213" t="s">
        <v>292</v>
      </c>
      <c r="G543" s="210"/>
      <c r="H543" s="212" t="s">
        <v>1</v>
      </c>
      <c r="I543" s="214"/>
      <c r="J543" s="210"/>
      <c r="K543" s="210"/>
      <c r="L543" s="215"/>
      <c r="M543" s="216"/>
      <c r="N543" s="217"/>
      <c r="O543" s="217"/>
      <c r="P543" s="217"/>
      <c r="Q543" s="217"/>
      <c r="R543" s="217"/>
      <c r="S543" s="217"/>
      <c r="T543" s="218"/>
      <c r="AT543" s="219" t="s">
        <v>179</v>
      </c>
      <c r="AU543" s="219" t="s">
        <v>84</v>
      </c>
      <c r="AV543" s="13" t="s">
        <v>82</v>
      </c>
      <c r="AW543" s="13" t="s">
        <v>31</v>
      </c>
      <c r="AX543" s="13" t="s">
        <v>75</v>
      </c>
      <c r="AY543" s="219" t="s">
        <v>167</v>
      </c>
    </row>
    <row r="544" spans="1:65" s="13" customFormat="1">
      <c r="B544" s="209"/>
      <c r="C544" s="210"/>
      <c r="D544" s="211" t="s">
        <v>179</v>
      </c>
      <c r="E544" s="212" t="s">
        <v>1</v>
      </c>
      <c r="F544" s="213" t="s">
        <v>181</v>
      </c>
      <c r="G544" s="210"/>
      <c r="H544" s="212" t="s">
        <v>1</v>
      </c>
      <c r="I544" s="214"/>
      <c r="J544" s="210"/>
      <c r="K544" s="210"/>
      <c r="L544" s="215"/>
      <c r="M544" s="216"/>
      <c r="N544" s="217"/>
      <c r="O544" s="217"/>
      <c r="P544" s="217"/>
      <c r="Q544" s="217"/>
      <c r="R544" s="217"/>
      <c r="S544" s="217"/>
      <c r="T544" s="218"/>
      <c r="AT544" s="219" t="s">
        <v>179</v>
      </c>
      <c r="AU544" s="219" t="s">
        <v>84</v>
      </c>
      <c r="AV544" s="13" t="s">
        <v>82</v>
      </c>
      <c r="AW544" s="13" t="s">
        <v>31</v>
      </c>
      <c r="AX544" s="13" t="s">
        <v>75</v>
      </c>
      <c r="AY544" s="219" t="s">
        <v>167</v>
      </c>
    </row>
    <row r="545" spans="1:65" s="13" customFormat="1">
      <c r="B545" s="209"/>
      <c r="C545" s="210"/>
      <c r="D545" s="211" t="s">
        <v>179</v>
      </c>
      <c r="E545" s="212" t="s">
        <v>1</v>
      </c>
      <c r="F545" s="213" t="s">
        <v>343</v>
      </c>
      <c r="G545" s="210"/>
      <c r="H545" s="212" t="s">
        <v>1</v>
      </c>
      <c r="I545" s="214"/>
      <c r="J545" s="210"/>
      <c r="K545" s="210"/>
      <c r="L545" s="215"/>
      <c r="M545" s="216"/>
      <c r="N545" s="217"/>
      <c r="O545" s="217"/>
      <c r="P545" s="217"/>
      <c r="Q545" s="217"/>
      <c r="R545" s="217"/>
      <c r="S545" s="217"/>
      <c r="T545" s="218"/>
      <c r="AT545" s="219" t="s">
        <v>179</v>
      </c>
      <c r="AU545" s="219" t="s">
        <v>84</v>
      </c>
      <c r="AV545" s="13" t="s">
        <v>82</v>
      </c>
      <c r="AW545" s="13" t="s">
        <v>31</v>
      </c>
      <c r="AX545" s="13" t="s">
        <v>75</v>
      </c>
      <c r="AY545" s="219" t="s">
        <v>167</v>
      </c>
    </row>
    <row r="546" spans="1:65" s="14" customFormat="1">
      <c r="B546" s="220"/>
      <c r="C546" s="221"/>
      <c r="D546" s="211" t="s">
        <v>179</v>
      </c>
      <c r="E546" s="222" t="s">
        <v>1</v>
      </c>
      <c r="F546" s="223" t="s">
        <v>623</v>
      </c>
      <c r="G546" s="221"/>
      <c r="H546" s="224">
        <v>12.8</v>
      </c>
      <c r="I546" s="225"/>
      <c r="J546" s="221"/>
      <c r="K546" s="221"/>
      <c r="L546" s="226"/>
      <c r="M546" s="227"/>
      <c r="N546" s="228"/>
      <c r="O546" s="228"/>
      <c r="P546" s="228"/>
      <c r="Q546" s="228"/>
      <c r="R546" s="228"/>
      <c r="S546" s="228"/>
      <c r="T546" s="229"/>
      <c r="AT546" s="230" t="s">
        <v>179</v>
      </c>
      <c r="AU546" s="230" t="s">
        <v>84</v>
      </c>
      <c r="AV546" s="14" t="s">
        <v>84</v>
      </c>
      <c r="AW546" s="14" t="s">
        <v>31</v>
      </c>
      <c r="AX546" s="14" t="s">
        <v>75</v>
      </c>
      <c r="AY546" s="230" t="s">
        <v>167</v>
      </c>
    </row>
    <row r="547" spans="1:65" s="14" customFormat="1">
      <c r="B547" s="220"/>
      <c r="C547" s="221"/>
      <c r="D547" s="211" t="s">
        <v>179</v>
      </c>
      <c r="E547" s="222" t="s">
        <v>1</v>
      </c>
      <c r="F547" s="223" t="s">
        <v>624</v>
      </c>
      <c r="G547" s="221"/>
      <c r="H547" s="224">
        <v>13</v>
      </c>
      <c r="I547" s="225"/>
      <c r="J547" s="221"/>
      <c r="K547" s="221"/>
      <c r="L547" s="226"/>
      <c r="M547" s="227"/>
      <c r="N547" s="228"/>
      <c r="O547" s="228"/>
      <c r="P547" s="228"/>
      <c r="Q547" s="228"/>
      <c r="R547" s="228"/>
      <c r="S547" s="228"/>
      <c r="T547" s="229"/>
      <c r="AT547" s="230" t="s">
        <v>179</v>
      </c>
      <c r="AU547" s="230" t="s">
        <v>84</v>
      </c>
      <c r="AV547" s="14" t="s">
        <v>84</v>
      </c>
      <c r="AW547" s="14" t="s">
        <v>31</v>
      </c>
      <c r="AX547" s="14" t="s">
        <v>75</v>
      </c>
      <c r="AY547" s="230" t="s">
        <v>167</v>
      </c>
    </row>
    <row r="548" spans="1:65" s="2" customFormat="1" ht="16.45" customHeight="1">
      <c r="A548" s="34"/>
      <c r="B548" s="35"/>
      <c r="C548" s="232" t="s">
        <v>647</v>
      </c>
      <c r="D548" s="232" t="s">
        <v>254</v>
      </c>
      <c r="E548" s="233" t="s">
        <v>648</v>
      </c>
      <c r="F548" s="234" t="s">
        <v>649</v>
      </c>
      <c r="G548" s="235" t="s">
        <v>173</v>
      </c>
      <c r="H548" s="236">
        <v>25.8</v>
      </c>
      <c r="I548" s="237"/>
      <c r="J548" s="238">
        <f>ROUND(I548*H548,2)</f>
        <v>0</v>
      </c>
      <c r="K548" s="234" t="s">
        <v>174</v>
      </c>
      <c r="L548" s="239"/>
      <c r="M548" s="240" t="s">
        <v>1</v>
      </c>
      <c r="N548" s="241" t="s">
        <v>40</v>
      </c>
      <c r="O548" s="71"/>
      <c r="P548" s="200">
        <f>O548*H548</f>
        <v>0</v>
      </c>
      <c r="Q548" s="200">
        <v>1.2E-4</v>
      </c>
      <c r="R548" s="200">
        <f>Q548*H548</f>
        <v>3.0960000000000002E-3</v>
      </c>
      <c r="S548" s="200">
        <v>0</v>
      </c>
      <c r="T548" s="201">
        <f>S548*H548</f>
        <v>0</v>
      </c>
      <c r="U548" s="34"/>
      <c r="V548" s="34"/>
      <c r="W548" s="34"/>
      <c r="X548" s="34"/>
      <c r="Y548" s="34"/>
      <c r="Z548" s="34"/>
      <c r="AA548" s="34"/>
      <c r="AB548" s="34"/>
      <c r="AC548" s="34"/>
      <c r="AD548" s="34"/>
      <c r="AE548" s="34"/>
      <c r="AR548" s="202" t="s">
        <v>393</v>
      </c>
      <c r="AT548" s="202" t="s">
        <v>254</v>
      </c>
      <c r="AU548" s="202" t="s">
        <v>84</v>
      </c>
      <c r="AY548" s="17" t="s">
        <v>167</v>
      </c>
      <c r="BE548" s="203">
        <f>IF(N548="základní",J548,0)</f>
        <v>0</v>
      </c>
      <c r="BF548" s="203">
        <f>IF(N548="snížená",J548,0)</f>
        <v>0</v>
      </c>
      <c r="BG548" s="203">
        <f>IF(N548="zákl. přenesená",J548,0)</f>
        <v>0</v>
      </c>
      <c r="BH548" s="203">
        <f>IF(N548="sníž. přenesená",J548,0)</f>
        <v>0</v>
      </c>
      <c r="BI548" s="203">
        <f>IF(N548="nulová",J548,0)</f>
        <v>0</v>
      </c>
      <c r="BJ548" s="17" t="s">
        <v>82</v>
      </c>
      <c r="BK548" s="203">
        <f>ROUND(I548*H548,2)</f>
        <v>0</v>
      </c>
      <c r="BL548" s="17" t="s">
        <v>278</v>
      </c>
      <c r="BM548" s="202" t="s">
        <v>650</v>
      </c>
    </row>
    <row r="549" spans="1:65" s="2" customFormat="1" ht="24.3" customHeight="1">
      <c r="A549" s="34"/>
      <c r="B549" s="35"/>
      <c r="C549" s="191" t="s">
        <v>651</v>
      </c>
      <c r="D549" s="191" t="s">
        <v>170</v>
      </c>
      <c r="E549" s="192" t="s">
        <v>652</v>
      </c>
      <c r="F549" s="193" t="s">
        <v>653</v>
      </c>
      <c r="G549" s="194" t="s">
        <v>654</v>
      </c>
      <c r="H549" s="242"/>
      <c r="I549" s="196"/>
      <c r="J549" s="197">
        <f>ROUND(I549*H549,2)</f>
        <v>0</v>
      </c>
      <c r="K549" s="193" t="s">
        <v>174</v>
      </c>
      <c r="L549" s="39"/>
      <c r="M549" s="198" t="s">
        <v>1</v>
      </c>
      <c r="N549" s="199" t="s">
        <v>40</v>
      </c>
      <c r="O549" s="71"/>
      <c r="P549" s="200">
        <f>O549*H549</f>
        <v>0</v>
      </c>
      <c r="Q549" s="200">
        <v>0</v>
      </c>
      <c r="R549" s="200">
        <f>Q549*H549</f>
        <v>0</v>
      </c>
      <c r="S549" s="200">
        <v>0</v>
      </c>
      <c r="T549" s="201">
        <f>S549*H549</f>
        <v>0</v>
      </c>
      <c r="U549" s="34"/>
      <c r="V549" s="34"/>
      <c r="W549" s="34"/>
      <c r="X549" s="34"/>
      <c r="Y549" s="34"/>
      <c r="Z549" s="34"/>
      <c r="AA549" s="34"/>
      <c r="AB549" s="34"/>
      <c r="AC549" s="34"/>
      <c r="AD549" s="34"/>
      <c r="AE549" s="34"/>
      <c r="AR549" s="202" t="s">
        <v>278</v>
      </c>
      <c r="AT549" s="202" t="s">
        <v>170</v>
      </c>
      <c r="AU549" s="202" t="s">
        <v>84</v>
      </c>
      <c r="AY549" s="17" t="s">
        <v>167</v>
      </c>
      <c r="BE549" s="203">
        <f>IF(N549="základní",J549,0)</f>
        <v>0</v>
      </c>
      <c r="BF549" s="203">
        <f>IF(N549="snížená",J549,0)</f>
        <v>0</v>
      </c>
      <c r="BG549" s="203">
        <f>IF(N549="zákl. přenesená",J549,0)</f>
        <v>0</v>
      </c>
      <c r="BH549" s="203">
        <f>IF(N549="sníž. přenesená",J549,0)</f>
        <v>0</v>
      </c>
      <c r="BI549" s="203">
        <f>IF(N549="nulová",J549,0)</f>
        <v>0</v>
      </c>
      <c r="BJ549" s="17" t="s">
        <v>82</v>
      </c>
      <c r="BK549" s="203">
        <f>ROUND(I549*H549,2)</f>
        <v>0</v>
      </c>
      <c r="BL549" s="17" t="s">
        <v>278</v>
      </c>
      <c r="BM549" s="202" t="s">
        <v>655</v>
      </c>
    </row>
    <row r="550" spans="1:65" s="2" customFormat="1">
      <c r="A550" s="34"/>
      <c r="B550" s="35"/>
      <c r="C550" s="36"/>
      <c r="D550" s="204" t="s">
        <v>177</v>
      </c>
      <c r="E550" s="36"/>
      <c r="F550" s="205" t="s">
        <v>656</v>
      </c>
      <c r="G550" s="36"/>
      <c r="H550" s="36"/>
      <c r="I550" s="206"/>
      <c r="J550" s="36"/>
      <c r="K550" s="36"/>
      <c r="L550" s="39"/>
      <c r="M550" s="207"/>
      <c r="N550" s="208"/>
      <c r="O550" s="71"/>
      <c r="P550" s="71"/>
      <c r="Q550" s="71"/>
      <c r="R550" s="71"/>
      <c r="S550" s="71"/>
      <c r="T550" s="72"/>
      <c r="U550" s="34"/>
      <c r="V550" s="34"/>
      <c r="W550" s="34"/>
      <c r="X550" s="34"/>
      <c r="Y550" s="34"/>
      <c r="Z550" s="34"/>
      <c r="AA550" s="34"/>
      <c r="AB550" s="34"/>
      <c r="AC550" s="34"/>
      <c r="AD550" s="34"/>
      <c r="AE550" s="34"/>
      <c r="AT550" s="17" t="s">
        <v>177</v>
      </c>
      <c r="AU550" s="17" t="s">
        <v>84</v>
      </c>
    </row>
    <row r="551" spans="1:65" s="12" customFormat="1" ht="22.85" customHeight="1">
      <c r="B551" s="175"/>
      <c r="C551" s="176"/>
      <c r="D551" s="177" t="s">
        <v>74</v>
      </c>
      <c r="E551" s="189" t="s">
        <v>657</v>
      </c>
      <c r="F551" s="189" t="s">
        <v>658</v>
      </c>
      <c r="G551" s="176"/>
      <c r="H551" s="176"/>
      <c r="I551" s="179"/>
      <c r="J551" s="190">
        <f>BK551</f>
        <v>0</v>
      </c>
      <c r="K551" s="176"/>
      <c r="L551" s="181"/>
      <c r="M551" s="182"/>
      <c r="N551" s="183"/>
      <c r="O551" s="183"/>
      <c r="P551" s="184">
        <f>SUM(P552:P568)</f>
        <v>0</v>
      </c>
      <c r="Q551" s="183"/>
      <c r="R551" s="184">
        <f>SUM(R552:R568)</f>
        <v>1.3600000000000001E-2</v>
      </c>
      <c r="S551" s="183"/>
      <c r="T551" s="185">
        <f>SUM(T552:T568)</f>
        <v>0</v>
      </c>
      <c r="AR551" s="186" t="s">
        <v>84</v>
      </c>
      <c r="AT551" s="187" t="s">
        <v>74</v>
      </c>
      <c r="AU551" s="187" t="s">
        <v>82</v>
      </c>
      <c r="AY551" s="186" t="s">
        <v>167</v>
      </c>
      <c r="BK551" s="188">
        <f>SUM(BK552:BK568)</f>
        <v>0</v>
      </c>
    </row>
    <row r="552" spans="1:65" s="2" customFormat="1" ht="16.45" customHeight="1">
      <c r="A552" s="34"/>
      <c r="B552" s="35"/>
      <c r="C552" s="191" t="s">
        <v>659</v>
      </c>
      <c r="D552" s="191" t="s">
        <v>170</v>
      </c>
      <c r="E552" s="192" t="s">
        <v>660</v>
      </c>
      <c r="F552" s="193" t="s">
        <v>661</v>
      </c>
      <c r="G552" s="194" t="s">
        <v>274</v>
      </c>
      <c r="H552" s="195">
        <v>1</v>
      </c>
      <c r="I552" s="196"/>
      <c r="J552" s="197">
        <f>ROUND(I552*H552,2)</f>
        <v>0</v>
      </c>
      <c r="K552" s="193" t="s">
        <v>1</v>
      </c>
      <c r="L552" s="39"/>
      <c r="M552" s="198" t="s">
        <v>1</v>
      </c>
      <c r="N552" s="199" t="s">
        <v>40</v>
      </c>
      <c r="O552" s="71"/>
      <c r="P552" s="200">
        <f>O552*H552</f>
        <v>0</v>
      </c>
      <c r="Q552" s="200">
        <v>0</v>
      </c>
      <c r="R552" s="200">
        <f>Q552*H552</f>
        <v>0</v>
      </c>
      <c r="S552" s="200">
        <v>0</v>
      </c>
      <c r="T552" s="201">
        <f>S552*H552</f>
        <v>0</v>
      </c>
      <c r="U552" s="34"/>
      <c r="V552" s="34"/>
      <c r="W552" s="34"/>
      <c r="X552" s="34"/>
      <c r="Y552" s="34"/>
      <c r="Z552" s="34"/>
      <c r="AA552" s="34"/>
      <c r="AB552" s="34"/>
      <c r="AC552" s="34"/>
      <c r="AD552" s="34"/>
      <c r="AE552" s="34"/>
      <c r="AR552" s="202" t="s">
        <v>278</v>
      </c>
      <c r="AT552" s="202" t="s">
        <v>170</v>
      </c>
      <c r="AU552" s="202" t="s">
        <v>84</v>
      </c>
      <c r="AY552" s="17" t="s">
        <v>167</v>
      </c>
      <c r="BE552" s="203">
        <f>IF(N552="základní",J552,0)</f>
        <v>0</v>
      </c>
      <c r="BF552" s="203">
        <f>IF(N552="snížená",J552,0)</f>
        <v>0</v>
      </c>
      <c r="BG552" s="203">
        <f>IF(N552="zákl. přenesená",J552,0)</f>
        <v>0</v>
      </c>
      <c r="BH552" s="203">
        <f>IF(N552="sníž. přenesená",J552,0)</f>
        <v>0</v>
      </c>
      <c r="BI552" s="203">
        <f>IF(N552="nulová",J552,0)</f>
        <v>0</v>
      </c>
      <c r="BJ552" s="17" t="s">
        <v>82</v>
      </c>
      <c r="BK552" s="203">
        <f>ROUND(I552*H552,2)</f>
        <v>0</v>
      </c>
      <c r="BL552" s="17" t="s">
        <v>278</v>
      </c>
      <c r="BM552" s="202" t="s">
        <v>662</v>
      </c>
    </row>
    <row r="553" spans="1:65" s="2" customFormat="1" ht="16.45" customHeight="1">
      <c r="A553" s="34"/>
      <c r="B553" s="35"/>
      <c r="C553" s="232" t="s">
        <v>663</v>
      </c>
      <c r="D553" s="232" t="s">
        <v>254</v>
      </c>
      <c r="E553" s="233" t="s">
        <v>664</v>
      </c>
      <c r="F553" s="234" t="s">
        <v>665</v>
      </c>
      <c r="G553" s="235" t="s">
        <v>274</v>
      </c>
      <c r="H553" s="236">
        <v>1</v>
      </c>
      <c r="I553" s="237"/>
      <c r="J553" s="238">
        <f>ROUND(I553*H553,2)</f>
        <v>0</v>
      </c>
      <c r="K553" s="234" t="s">
        <v>1</v>
      </c>
      <c r="L553" s="239"/>
      <c r="M553" s="240" t="s">
        <v>1</v>
      </c>
      <c r="N553" s="241" t="s">
        <v>40</v>
      </c>
      <c r="O553" s="71"/>
      <c r="P553" s="200">
        <f>O553*H553</f>
        <v>0</v>
      </c>
      <c r="Q553" s="200">
        <v>4.0000000000000002E-4</v>
      </c>
      <c r="R553" s="200">
        <f>Q553*H553</f>
        <v>4.0000000000000002E-4</v>
      </c>
      <c r="S553" s="200">
        <v>0</v>
      </c>
      <c r="T553" s="201">
        <f>S553*H553</f>
        <v>0</v>
      </c>
      <c r="U553" s="34"/>
      <c r="V553" s="34"/>
      <c r="W553" s="34"/>
      <c r="X553" s="34"/>
      <c r="Y553" s="34"/>
      <c r="Z553" s="34"/>
      <c r="AA553" s="34"/>
      <c r="AB553" s="34"/>
      <c r="AC553" s="34"/>
      <c r="AD553" s="34"/>
      <c r="AE553" s="34"/>
      <c r="AR553" s="202" t="s">
        <v>393</v>
      </c>
      <c r="AT553" s="202" t="s">
        <v>254</v>
      </c>
      <c r="AU553" s="202" t="s">
        <v>84</v>
      </c>
      <c r="AY553" s="17" t="s">
        <v>167</v>
      </c>
      <c r="BE553" s="203">
        <f>IF(N553="základní",J553,0)</f>
        <v>0</v>
      </c>
      <c r="BF553" s="203">
        <f>IF(N553="snížená",J553,0)</f>
        <v>0</v>
      </c>
      <c r="BG553" s="203">
        <f>IF(N553="zákl. přenesená",J553,0)</f>
        <v>0</v>
      </c>
      <c r="BH553" s="203">
        <f>IF(N553="sníž. přenesená",J553,0)</f>
        <v>0</v>
      </c>
      <c r="BI553" s="203">
        <f>IF(N553="nulová",J553,0)</f>
        <v>0</v>
      </c>
      <c r="BJ553" s="17" t="s">
        <v>82</v>
      </c>
      <c r="BK553" s="203">
        <f>ROUND(I553*H553,2)</f>
        <v>0</v>
      </c>
      <c r="BL553" s="17" t="s">
        <v>278</v>
      </c>
      <c r="BM553" s="202" t="s">
        <v>666</v>
      </c>
    </row>
    <row r="554" spans="1:65" s="14" customFormat="1">
      <c r="B554" s="220"/>
      <c r="C554" s="221"/>
      <c r="D554" s="211" t="s">
        <v>179</v>
      </c>
      <c r="E554" s="222" t="s">
        <v>1</v>
      </c>
      <c r="F554" s="223" t="s">
        <v>82</v>
      </c>
      <c r="G554" s="221"/>
      <c r="H554" s="224">
        <v>1</v>
      </c>
      <c r="I554" s="225"/>
      <c r="J554" s="221"/>
      <c r="K554" s="221"/>
      <c r="L554" s="226"/>
      <c r="M554" s="227"/>
      <c r="N554" s="228"/>
      <c r="O554" s="228"/>
      <c r="P554" s="228"/>
      <c r="Q554" s="228"/>
      <c r="R554" s="228"/>
      <c r="S554" s="228"/>
      <c r="T554" s="229"/>
      <c r="AT554" s="230" t="s">
        <v>179</v>
      </c>
      <c r="AU554" s="230" t="s">
        <v>84</v>
      </c>
      <c r="AV554" s="14" t="s">
        <v>84</v>
      </c>
      <c r="AW554" s="14" t="s">
        <v>31</v>
      </c>
      <c r="AX554" s="14" t="s">
        <v>82</v>
      </c>
      <c r="AY554" s="230" t="s">
        <v>167</v>
      </c>
    </row>
    <row r="555" spans="1:65" s="2" customFormat="1" ht="16.45" customHeight="1">
      <c r="A555" s="34"/>
      <c r="B555" s="35"/>
      <c r="C555" s="191" t="s">
        <v>667</v>
      </c>
      <c r="D555" s="191" t="s">
        <v>170</v>
      </c>
      <c r="E555" s="192" t="s">
        <v>668</v>
      </c>
      <c r="F555" s="193" t="s">
        <v>669</v>
      </c>
      <c r="G555" s="194" t="s">
        <v>274</v>
      </c>
      <c r="H555" s="195">
        <v>8</v>
      </c>
      <c r="I555" s="196"/>
      <c r="J555" s="197">
        <f>ROUND(I555*H555,2)</f>
        <v>0</v>
      </c>
      <c r="K555" s="193" t="s">
        <v>1</v>
      </c>
      <c r="L555" s="39"/>
      <c r="M555" s="198" t="s">
        <v>1</v>
      </c>
      <c r="N555" s="199" t="s">
        <v>40</v>
      </c>
      <c r="O555" s="71"/>
      <c r="P555" s="200">
        <f>O555*H555</f>
        <v>0</v>
      </c>
      <c r="Q555" s="200">
        <v>0</v>
      </c>
      <c r="R555" s="200">
        <f>Q555*H555</f>
        <v>0</v>
      </c>
      <c r="S555" s="200">
        <v>0</v>
      </c>
      <c r="T555" s="201">
        <f>S555*H555</f>
        <v>0</v>
      </c>
      <c r="U555" s="34"/>
      <c r="V555" s="34"/>
      <c r="W555" s="34"/>
      <c r="X555" s="34"/>
      <c r="Y555" s="34"/>
      <c r="Z555" s="34"/>
      <c r="AA555" s="34"/>
      <c r="AB555" s="34"/>
      <c r="AC555" s="34"/>
      <c r="AD555" s="34"/>
      <c r="AE555" s="34"/>
      <c r="AR555" s="202" t="s">
        <v>278</v>
      </c>
      <c r="AT555" s="202" t="s">
        <v>170</v>
      </c>
      <c r="AU555" s="202" t="s">
        <v>84</v>
      </c>
      <c r="AY555" s="17" t="s">
        <v>167</v>
      </c>
      <c r="BE555" s="203">
        <f>IF(N555="základní",J555,0)</f>
        <v>0</v>
      </c>
      <c r="BF555" s="203">
        <f>IF(N555="snížená",J555,0)</f>
        <v>0</v>
      </c>
      <c r="BG555" s="203">
        <f>IF(N555="zákl. přenesená",J555,0)</f>
        <v>0</v>
      </c>
      <c r="BH555" s="203">
        <f>IF(N555="sníž. přenesená",J555,0)</f>
        <v>0</v>
      </c>
      <c r="BI555" s="203">
        <f>IF(N555="nulová",J555,0)</f>
        <v>0</v>
      </c>
      <c r="BJ555" s="17" t="s">
        <v>82</v>
      </c>
      <c r="BK555" s="203">
        <f>ROUND(I555*H555,2)</f>
        <v>0</v>
      </c>
      <c r="BL555" s="17" t="s">
        <v>278</v>
      </c>
      <c r="BM555" s="202" t="s">
        <v>670</v>
      </c>
    </row>
    <row r="556" spans="1:65" s="2" customFormat="1" ht="21.8" customHeight="1">
      <c r="A556" s="34"/>
      <c r="B556" s="35"/>
      <c r="C556" s="232" t="s">
        <v>671</v>
      </c>
      <c r="D556" s="232" t="s">
        <v>254</v>
      </c>
      <c r="E556" s="233" t="s">
        <v>672</v>
      </c>
      <c r="F556" s="234" t="s">
        <v>673</v>
      </c>
      <c r="G556" s="235" t="s">
        <v>274</v>
      </c>
      <c r="H556" s="236">
        <v>8</v>
      </c>
      <c r="I556" s="237"/>
      <c r="J556" s="238">
        <f>ROUND(I556*H556,2)</f>
        <v>0</v>
      </c>
      <c r="K556" s="234" t="s">
        <v>1</v>
      </c>
      <c r="L556" s="239"/>
      <c r="M556" s="240" t="s">
        <v>1</v>
      </c>
      <c r="N556" s="241" t="s">
        <v>40</v>
      </c>
      <c r="O556" s="71"/>
      <c r="P556" s="200">
        <f>O556*H556</f>
        <v>0</v>
      </c>
      <c r="Q556" s="200">
        <v>4.0000000000000002E-4</v>
      </c>
      <c r="R556" s="200">
        <f>Q556*H556</f>
        <v>3.2000000000000002E-3</v>
      </c>
      <c r="S556" s="200">
        <v>0</v>
      </c>
      <c r="T556" s="201">
        <f>S556*H556</f>
        <v>0</v>
      </c>
      <c r="U556" s="34"/>
      <c r="V556" s="34"/>
      <c r="W556" s="34"/>
      <c r="X556" s="34"/>
      <c r="Y556" s="34"/>
      <c r="Z556" s="34"/>
      <c r="AA556" s="34"/>
      <c r="AB556" s="34"/>
      <c r="AC556" s="34"/>
      <c r="AD556" s="34"/>
      <c r="AE556" s="34"/>
      <c r="AR556" s="202" t="s">
        <v>393</v>
      </c>
      <c r="AT556" s="202" t="s">
        <v>254</v>
      </c>
      <c r="AU556" s="202" t="s">
        <v>84</v>
      </c>
      <c r="AY556" s="17" t="s">
        <v>167</v>
      </c>
      <c r="BE556" s="203">
        <f>IF(N556="základní",J556,0)</f>
        <v>0</v>
      </c>
      <c r="BF556" s="203">
        <f>IF(N556="snížená",J556,0)</f>
        <v>0</v>
      </c>
      <c r="BG556" s="203">
        <f>IF(N556="zákl. přenesená",J556,0)</f>
        <v>0</v>
      </c>
      <c r="BH556" s="203">
        <f>IF(N556="sníž. přenesená",J556,0)</f>
        <v>0</v>
      </c>
      <c r="BI556" s="203">
        <f>IF(N556="nulová",J556,0)</f>
        <v>0</v>
      </c>
      <c r="BJ556" s="17" t="s">
        <v>82</v>
      </c>
      <c r="BK556" s="203">
        <f>ROUND(I556*H556,2)</f>
        <v>0</v>
      </c>
      <c r="BL556" s="17" t="s">
        <v>278</v>
      </c>
      <c r="BM556" s="202" t="s">
        <v>674</v>
      </c>
    </row>
    <row r="557" spans="1:65" s="14" customFormat="1">
      <c r="B557" s="220"/>
      <c r="C557" s="221"/>
      <c r="D557" s="211" t="s">
        <v>179</v>
      </c>
      <c r="E557" s="222" t="s">
        <v>1</v>
      </c>
      <c r="F557" s="223" t="s">
        <v>225</v>
      </c>
      <c r="G557" s="221"/>
      <c r="H557" s="224">
        <v>8</v>
      </c>
      <c r="I557" s="225"/>
      <c r="J557" s="221"/>
      <c r="K557" s="221"/>
      <c r="L557" s="226"/>
      <c r="M557" s="227"/>
      <c r="N557" s="228"/>
      <c r="O557" s="228"/>
      <c r="P557" s="228"/>
      <c r="Q557" s="228"/>
      <c r="R557" s="228"/>
      <c r="S557" s="228"/>
      <c r="T557" s="229"/>
      <c r="AT557" s="230" t="s">
        <v>179</v>
      </c>
      <c r="AU557" s="230" t="s">
        <v>84</v>
      </c>
      <c r="AV557" s="14" t="s">
        <v>84</v>
      </c>
      <c r="AW557" s="14" t="s">
        <v>31</v>
      </c>
      <c r="AX557" s="14" t="s">
        <v>82</v>
      </c>
      <c r="AY557" s="230" t="s">
        <v>167</v>
      </c>
    </row>
    <row r="558" spans="1:65" s="2" customFormat="1" ht="16.45" customHeight="1">
      <c r="A558" s="34"/>
      <c r="B558" s="35"/>
      <c r="C558" s="191" t="s">
        <v>675</v>
      </c>
      <c r="D558" s="191" t="s">
        <v>170</v>
      </c>
      <c r="E558" s="192" t="s">
        <v>676</v>
      </c>
      <c r="F558" s="193" t="s">
        <v>677</v>
      </c>
      <c r="G558" s="194" t="s">
        <v>274</v>
      </c>
      <c r="H558" s="195">
        <v>6</v>
      </c>
      <c r="I558" s="196"/>
      <c r="J558" s="197">
        <f>ROUND(I558*H558,2)</f>
        <v>0</v>
      </c>
      <c r="K558" s="193" t="s">
        <v>1</v>
      </c>
      <c r="L558" s="39"/>
      <c r="M558" s="198" t="s">
        <v>1</v>
      </c>
      <c r="N558" s="199" t="s">
        <v>40</v>
      </c>
      <c r="O558" s="71"/>
      <c r="P558" s="200">
        <f>O558*H558</f>
        <v>0</v>
      </c>
      <c r="Q558" s="200">
        <v>0</v>
      </c>
      <c r="R558" s="200">
        <f>Q558*H558</f>
        <v>0</v>
      </c>
      <c r="S558" s="200">
        <v>0</v>
      </c>
      <c r="T558" s="201">
        <f>S558*H558</f>
        <v>0</v>
      </c>
      <c r="U558" s="34"/>
      <c r="V558" s="34"/>
      <c r="W558" s="34"/>
      <c r="X558" s="34"/>
      <c r="Y558" s="34"/>
      <c r="Z558" s="34"/>
      <c r="AA558" s="34"/>
      <c r="AB558" s="34"/>
      <c r="AC558" s="34"/>
      <c r="AD558" s="34"/>
      <c r="AE558" s="34"/>
      <c r="AR558" s="202" t="s">
        <v>278</v>
      </c>
      <c r="AT558" s="202" t="s">
        <v>170</v>
      </c>
      <c r="AU558" s="202" t="s">
        <v>84</v>
      </c>
      <c r="AY558" s="17" t="s">
        <v>167</v>
      </c>
      <c r="BE558" s="203">
        <f>IF(N558="základní",J558,0)</f>
        <v>0</v>
      </c>
      <c r="BF558" s="203">
        <f>IF(N558="snížená",J558,0)</f>
        <v>0</v>
      </c>
      <c r="BG558" s="203">
        <f>IF(N558="zákl. přenesená",J558,0)</f>
        <v>0</v>
      </c>
      <c r="BH558" s="203">
        <f>IF(N558="sníž. přenesená",J558,0)</f>
        <v>0</v>
      </c>
      <c r="BI558" s="203">
        <f>IF(N558="nulová",J558,0)</f>
        <v>0</v>
      </c>
      <c r="BJ558" s="17" t="s">
        <v>82</v>
      </c>
      <c r="BK558" s="203">
        <f>ROUND(I558*H558,2)</f>
        <v>0</v>
      </c>
      <c r="BL558" s="17" t="s">
        <v>278</v>
      </c>
      <c r="BM558" s="202" t="s">
        <v>678</v>
      </c>
    </row>
    <row r="559" spans="1:65" s="2" customFormat="1" ht="24.3" customHeight="1">
      <c r="A559" s="34"/>
      <c r="B559" s="35"/>
      <c r="C559" s="232" t="s">
        <v>679</v>
      </c>
      <c r="D559" s="232" t="s">
        <v>254</v>
      </c>
      <c r="E559" s="233" t="s">
        <v>680</v>
      </c>
      <c r="F559" s="234" t="s">
        <v>681</v>
      </c>
      <c r="G559" s="235" t="s">
        <v>274</v>
      </c>
      <c r="H559" s="236">
        <v>6</v>
      </c>
      <c r="I559" s="237"/>
      <c r="J559" s="238">
        <f>ROUND(I559*H559,2)</f>
        <v>0</v>
      </c>
      <c r="K559" s="234" t="s">
        <v>1</v>
      </c>
      <c r="L559" s="239"/>
      <c r="M559" s="240" t="s">
        <v>1</v>
      </c>
      <c r="N559" s="241" t="s">
        <v>40</v>
      </c>
      <c r="O559" s="71"/>
      <c r="P559" s="200">
        <f>O559*H559</f>
        <v>0</v>
      </c>
      <c r="Q559" s="200">
        <v>4.0000000000000002E-4</v>
      </c>
      <c r="R559" s="200">
        <f>Q559*H559</f>
        <v>2.4000000000000002E-3</v>
      </c>
      <c r="S559" s="200">
        <v>0</v>
      </c>
      <c r="T559" s="201">
        <f>S559*H559</f>
        <v>0</v>
      </c>
      <c r="U559" s="34"/>
      <c r="V559" s="34"/>
      <c r="W559" s="34"/>
      <c r="X559" s="34"/>
      <c r="Y559" s="34"/>
      <c r="Z559" s="34"/>
      <c r="AA559" s="34"/>
      <c r="AB559" s="34"/>
      <c r="AC559" s="34"/>
      <c r="AD559" s="34"/>
      <c r="AE559" s="34"/>
      <c r="AR559" s="202" t="s">
        <v>393</v>
      </c>
      <c r="AT559" s="202" t="s">
        <v>254</v>
      </c>
      <c r="AU559" s="202" t="s">
        <v>84</v>
      </c>
      <c r="AY559" s="17" t="s">
        <v>167</v>
      </c>
      <c r="BE559" s="203">
        <f>IF(N559="základní",J559,0)</f>
        <v>0</v>
      </c>
      <c r="BF559" s="203">
        <f>IF(N559="snížená",J559,0)</f>
        <v>0</v>
      </c>
      <c r="BG559" s="203">
        <f>IF(N559="zákl. přenesená",J559,0)</f>
        <v>0</v>
      </c>
      <c r="BH559" s="203">
        <f>IF(N559="sníž. přenesená",J559,0)</f>
        <v>0</v>
      </c>
      <c r="BI559" s="203">
        <f>IF(N559="nulová",J559,0)</f>
        <v>0</v>
      </c>
      <c r="BJ559" s="17" t="s">
        <v>82</v>
      </c>
      <c r="BK559" s="203">
        <f>ROUND(I559*H559,2)</f>
        <v>0</v>
      </c>
      <c r="BL559" s="17" t="s">
        <v>278</v>
      </c>
      <c r="BM559" s="202" t="s">
        <v>682</v>
      </c>
    </row>
    <row r="560" spans="1:65" s="14" customFormat="1">
      <c r="B560" s="220"/>
      <c r="C560" s="221"/>
      <c r="D560" s="211" t="s">
        <v>179</v>
      </c>
      <c r="E560" s="222" t="s">
        <v>1</v>
      </c>
      <c r="F560" s="223" t="s">
        <v>195</v>
      </c>
      <c r="G560" s="221"/>
      <c r="H560" s="224">
        <v>6</v>
      </c>
      <c r="I560" s="225"/>
      <c r="J560" s="221"/>
      <c r="K560" s="221"/>
      <c r="L560" s="226"/>
      <c r="M560" s="227"/>
      <c r="N560" s="228"/>
      <c r="O560" s="228"/>
      <c r="P560" s="228"/>
      <c r="Q560" s="228"/>
      <c r="R560" s="228"/>
      <c r="S560" s="228"/>
      <c r="T560" s="229"/>
      <c r="AT560" s="230" t="s">
        <v>179</v>
      </c>
      <c r="AU560" s="230" t="s">
        <v>84</v>
      </c>
      <c r="AV560" s="14" t="s">
        <v>84</v>
      </c>
      <c r="AW560" s="14" t="s">
        <v>31</v>
      </c>
      <c r="AX560" s="14" t="s">
        <v>82</v>
      </c>
      <c r="AY560" s="230" t="s">
        <v>167</v>
      </c>
    </row>
    <row r="561" spans="1:65" s="2" customFormat="1" ht="24.3" customHeight="1">
      <c r="A561" s="34"/>
      <c r="B561" s="35"/>
      <c r="C561" s="191" t="s">
        <v>683</v>
      </c>
      <c r="D561" s="191" t="s">
        <v>170</v>
      </c>
      <c r="E561" s="192" t="s">
        <v>684</v>
      </c>
      <c r="F561" s="193" t="s">
        <v>685</v>
      </c>
      <c r="G561" s="194" t="s">
        <v>274</v>
      </c>
      <c r="H561" s="195">
        <v>15</v>
      </c>
      <c r="I561" s="196"/>
      <c r="J561" s="197">
        <f>ROUND(I561*H561,2)</f>
        <v>0</v>
      </c>
      <c r="K561" s="193" t="s">
        <v>1</v>
      </c>
      <c r="L561" s="39"/>
      <c r="M561" s="198" t="s">
        <v>1</v>
      </c>
      <c r="N561" s="199" t="s">
        <v>40</v>
      </c>
      <c r="O561" s="71"/>
      <c r="P561" s="200">
        <f>O561*H561</f>
        <v>0</v>
      </c>
      <c r="Q561" s="200">
        <v>0</v>
      </c>
      <c r="R561" s="200">
        <f>Q561*H561</f>
        <v>0</v>
      </c>
      <c r="S561" s="200">
        <v>0</v>
      </c>
      <c r="T561" s="201">
        <f>S561*H561</f>
        <v>0</v>
      </c>
      <c r="U561" s="34"/>
      <c r="V561" s="34"/>
      <c r="W561" s="34"/>
      <c r="X561" s="34"/>
      <c r="Y561" s="34"/>
      <c r="Z561" s="34"/>
      <c r="AA561" s="34"/>
      <c r="AB561" s="34"/>
      <c r="AC561" s="34"/>
      <c r="AD561" s="34"/>
      <c r="AE561" s="34"/>
      <c r="AR561" s="202" t="s">
        <v>278</v>
      </c>
      <c r="AT561" s="202" t="s">
        <v>170</v>
      </c>
      <c r="AU561" s="202" t="s">
        <v>84</v>
      </c>
      <c r="AY561" s="17" t="s">
        <v>167</v>
      </c>
      <c r="BE561" s="203">
        <f>IF(N561="základní",J561,0)</f>
        <v>0</v>
      </c>
      <c r="BF561" s="203">
        <f>IF(N561="snížená",J561,0)</f>
        <v>0</v>
      </c>
      <c r="BG561" s="203">
        <f>IF(N561="zákl. přenesená",J561,0)</f>
        <v>0</v>
      </c>
      <c r="BH561" s="203">
        <f>IF(N561="sníž. přenesená",J561,0)</f>
        <v>0</v>
      </c>
      <c r="BI561" s="203">
        <f>IF(N561="nulová",J561,0)</f>
        <v>0</v>
      </c>
      <c r="BJ561" s="17" t="s">
        <v>82</v>
      </c>
      <c r="BK561" s="203">
        <f>ROUND(I561*H561,2)</f>
        <v>0</v>
      </c>
      <c r="BL561" s="17" t="s">
        <v>278</v>
      </c>
      <c r="BM561" s="202" t="s">
        <v>686</v>
      </c>
    </row>
    <row r="562" spans="1:65" s="2" customFormat="1" ht="21.8" customHeight="1">
      <c r="A562" s="34"/>
      <c r="B562" s="35"/>
      <c r="C562" s="232" t="s">
        <v>687</v>
      </c>
      <c r="D562" s="232" t="s">
        <v>254</v>
      </c>
      <c r="E562" s="233" t="s">
        <v>688</v>
      </c>
      <c r="F562" s="234" t="s">
        <v>689</v>
      </c>
      <c r="G562" s="235" t="s">
        <v>274</v>
      </c>
      <c r="H562" s="236">
        <v>15</v>
      </c>
      <c r="I562" s="237"/>
      <c r="J562" s="238">
        <f>ROUND(I562*H562,2)</f>
        <v>0</v>
      </c>
      <c r="K562" s="234" t="s">
        <v>1</v>
      </c>
      <c r="L562" s="239"/>
      <c r="M562" s="240" t="s">
        <v>1</v>
      </c>
      <c r="N562" s="241" t="s">
        <v>40</v>
      </c>
      <c r="O562" s="71"/>
      <c r="P562" s="200">
        <f>O562*H562</f>
        <v>0</v>
      </c>
      <c r="Q562" s="200">
        <v>4.0000000000000002E-4</v>
      </c>
      <c r="R562" s="200">
        <f>Q562*H562</f>
        <v>6.0000000000000001E-3</v>
      </c>
      <c r="S562" s="200">
        <v>0</v>
      </c>
      <c r="T562" s="201">
        <f>S562*H562</f>
        <v>0</v>
      </c>
      <c r="U562" s="34"/>
      <c r="V562" s="34"/>
      <c r="W562" s="34"/>
      <c r="X562" s="34"/>
      <c r="Y562" s="34"/>
      <c r="Z562" s="34"/>
      <c r="AA562" s="34"/>
      <c r="AB562" s="34"/>
      <c r="AC562" s="34"/>
      <c r="AD562" s="34"/>
      <c r="AE562" s="34"/>
      <c r="AR562" s="202" t="s">
        <v>393</v>
      </c>
      <c r="AT562" s="202" t="s">
        <v>254</v>
      </c>
      <c r="AU562" s="202" t="s">
        <v>84</v>
      </c>
      <c r="AY562" s="17" t="s">
        <v>167</v>
      </c>
      <c r="BE562" s="203">
        <f>IF(N562="základní",J562,0)</f>
        <v>0</v>
      </c>
      <c r="BF562" s="203">
        <f>IF(N562="snížená",J562,0)</f>
        <v>0</v>
      </c>
      <c r="BG562" s="203">
        <f>IF(N562="zákl. přenesená",J562,0)</f>
        <v>0</v>
      </c>
      <c r="BH562" s="203">
        <f>IF(N562="sníž. přenesená",J562,0)</f>
        <v>0</v>
      </c>
      <c r="BI562" s="203">
        <f>IF(N562="nulová",J562,0)</f>
        <v>0</v>
      </c>
      <c r="BJ562" s="17" t="s">
        <v>82</v>
      </c>
      <c r="BK562" s="203">
        <f>ROUND(I562*H562,2)</f>
        <v>0</v>
      </c>
      <c r="BL562" s="17" t="s">
        <v>278</v>
      </c>
      <c r="BM562" s="202" t="s">
        <v>690</v>
      </c>
    </row>
    <row r="563" spans="1:65" s="14" customFormat="1">
      <c r="B563" s="220"/>
      <c r="C563" s="221"/>
      <c r="D563" s="211" t="s">
        <v>179</v>
      </c>
      <c r="E563" s="222" t="s">
        <v>1</v>
      </c>
      <c r="F563" s="223" t="s">
        <v>8</v>
      </c>
      <c r="G563" s="221"/>
      <c r="H563" s="224">
        <v>15</v>
      </c>
      <c r="I563" s="225"/>
      <c r="J563" s="221"/>
      <c r="K563" s="221"/>
      <c r="L563" s="226"/>
      <c r="M563" s="227"/>
      <c r="N563" s="228"/>
      <c r="O563" s="228"/>
      <c r="P563" s="228"/>
      <c r="Q563" s="228"/>
      <c r="R563" s="228"/>
      <c r="S563" s="228"/>
      <c r="T563" s="229"/>
      <c r="AT563" s="230" t="s">
        <v>179</v>
      </c>
      <c r="AU563" s="230" t="s">
        <v>84</v>
      </c>
      <c r="AV563" s="14" t="s">
        <v>84</v>
      </c>
      <c r="AW563" s="14" t="s">
        <v>31</v>
      </c>
      <c r="AX563" s="14" t="s">
        <v>82</v>
      </c>
      <c r="AY563" s="230" t="s">
        <v>167</v>
      </c>
    </row>
    <row r="564" spans="1:65" s="2" customFormat="1" ht="16.45" customHeight="1">
      <c r="A564" s="34"/>
      <c r="B564" s="35"/>
      <c r="C564" s="191" t="s">
        <v>691</v>
      </c>
      <c r="D564" s="191" t="s">
        <v>170</v>
      </c>
      <c r="E564" s="192" t="s">
        <v>692</v>
      </c>
      <c r="F564" s="193" t="s">
        <v>693</v>
      </c>
      <c r="G564" s="194" t="s">
        <v>274</v>
      </c>
      <c r="H564" s="195">
        <v>4</v>
      </c>
      <c r="I564" s="196"/>
      <c r="J564" s="197">
        <f>ROUND(I564*H564,2)</f>
        <v>0</v>
      </c>
      <c r="K564" s="193" t="s">
        <v>1</v>
      </c>
      <c r="L564" s="39"/>
      <c r="M564" s="198" t="s">
        <v>1</v>
      </c>
      <c r="N564" s="199" t="s">
        <v>40</v>
      </c>
      <c r="O564" s="71"/>
      <c r="P564" s="200">
        <f>O564*H564</f>
        <v>0</v>
      </c>
      <c r="Q564" s="200">
        <v>0</v>
      </c>
      <c r="R564" s="200">
        <f>Q564*H564</f>
        <v>0</v>
      </c>
      <c r="S564" s="200">
        <v>0</v>
      </c>
      <c r="T564" s="201">
        <f>S564*H564</f>
        <v>0</v>
      </c>
      <c r="U564" s="34"/>
      <c r="V564" s="34"/>
      <c r="W564" s="34"/>
      <c r="X564" s="34"/>
      <c r="Y564" s="34"/>
      <c r="Z564" s="34"/>
      <c r="AA564" s="34"/>
      <c r="AB564" s="34"/>
      <c r="AC564" s="34"/>
      <c r="AD564" s="34"/>
      <c r="AE564" s="34"/>
      <c r="AR564" s="202" t="s">
        <v>278</v>
      </c>
      <c r="AT564" s="202" t="s">
        <v>170</v>
      </c>
      <c r="AU564" s="202" t="s">
        <v>84</v>
      </c>
      <c r="AY564" s="17" t="s">
        <v>167</v>
      </c>
      <c r="BE564" s="203">
        <f>IF(N564="základní",J564,0)</f>
        <v>0</v>
      </c>
      <c r="BF564" s="203">
        <f>IF(N564="snížená",J564,0)</f>
        <v>0</v>
      </c>
      <c r="BG564" s="203">
        <f>IF(N564="zákl. přenesená",J564,0)</f>
        <v>0</v>
      </c>
      <c r="BH564" s="203">
        <f>IF(N564="sníž. přenesená",J564,0)</f>
        <v>0</v>
      </c>
      <c r="BI564" s="203">
        <f>IF(N564="nulová",J564,0)</f>
        <v>0</v>
      </c>
      <c r="BJ564" s="17" t="s">
        <v>82</v>
      </c>
      <c r="BK564" s="203">
        <f>ROUND(I564*H564,2)</f>
        <v>0</v>
      </c>
      <c r="BL564" s="17" t="s">
        <v>278</v>
      </c>
      <c r="BM564" s="202" t="s">
        <v>694</v>
      </c>
    </row>
    <row r="565" spans="1:65" s="2" customFormat="1" ht="24.3" customHeight="1">
      <c r="A565" s="34"/>
      <c r="B565" s="35"/>
      <c r="C565" s="232" t="s">
        <v>695</v>
      </c>
      <c r="D565" s="232" t="s">
        <v>254</v>
      </c>
      <c r="E565" s="233" t="s">
        <v>696</v>
      </c>
      <c r="F565" s="234" t="s">
        <v>697</v>
      </c>
      <c r="G565" s="235" t="s">
        <v>274</v>
      </c>
      <c r="H565" s="236">
        <v>4</v>
      </c>
      <c r="I565" s="237"/>
      <c r="J565" s="238">
        <f>ROUND(I565*H565,2)</f>
        <v>0</v>
      </c>
      <c r="K565" s="234" t="s">
        <v>1</v>
      </c>
      <c r="L565" s="239"/>
      <c r="M565" s="240" t="s">
        <v>1</v>
      </c>
      <c r="N565" s="241" t="s">
        <v>40</v>
      </c>
      <c r="O565" s="71"/>
      <c r="P565" s="200">
        <f>O565*H565</f>
        <v>0</v>
      </c>
      <c r="Q565" s="200">
        <v>4.0000000000000002E-4</v>
      </c>
      <c r="R565" s="200">
        <f>Q565*H565</f>
        <v>1.6000000000000001E-3</v>
      </c>
      <c r="S565" s="200">
        <v>0</v>
      </c>
      <c r="T565" s="201">
        <f>S565*H565</f>
        <v>0</v>
      </c>
      <c r="U565" s="34"/>
      <c r="V565" s="34"/>
      <c r="W565" s="34"/>
      <c r="X565" s="34"/>
      <c r="Y565" s="34"/>
      <c r="Z565" s="34"/>
      <c r="AA565" s="34"/>
      <c r="AB565" s="34"/>
      <c r="AC565" s="34"/>
      <c r="AD565" s="34"/>
      <c r="AE565" s="34"/>
      <c r="AR565" s="202" t="s">
        <v>393</v>
      </c>
      <c r="AT565" s="202" t="s">
        <v>254</v>
      </c>
      <c r="AU565" s="202" t="s">
        <v>84</v>
      </c>
      <c r="AY565" s="17" t="s">
        <v>167</v>
      </c>
      <c r="BE565" s="203">
        <f>IF(N565="základní",J565,0)</f>
        <v>0</v>
      </c>
      <c r="BF565" s="203">
        <f>IF(N565="snížená",J565,0)</f>
        <v>0</v>
      </c>
      <c r="BG565" s="203">
        <f>IF(N565="zákl. přenesená",J565,0)</f>
        <v>0</v>
      </c>
      <c r="BH565" s="203">
        <f>IF(N565="sníž. přenesená",J565,0)</f>
        <v>0</v>
      </c>
      <c r="BI565" s="203">
        <f>IF(N565="nulová",J565,0)</f>
        <v>0</v>
      </c>
      <c r="BJ565" s="17" t="s">
        <v>82</v>
      </c>
      <c r="BK565" s="203">
        <f>ROUND(I565*H565,2)</f>
        <v>0</v>
      </c>
      <c r="BL565" s="17" t="s">
        <v>278</v>
      </c>
      <c r="BM565" s="202" t="s">
        <v>698</v>
      </c>
    </row>
    <row r="566" spans="1:65" s="14" customFormat="1">
      <c r="B566" s="220"/>
      <c r="C566" s="221"/>
      <c r="D566" s="211" t="s">
        <v>179</v>
      </c>
      <c r="E566" s="222" t="s">
        <v>1</v>
      </c>
      <c r="F566" s="223" t="s">
        <v>175</v>
      </c>
      <c r="G566" s="221"/>
      <c r="H566" s="224">
        <v>4</v>
      </c>
      <c r="I566" s="225"/>
      <c r="J566" s="221"/>
      <c r="K566" s="221"/>
      <c r="L566" s="226"/>
      <c r="M566" s="227"/>
      <c r="N566" s="228"/>
      <c r="O566" s="228"/>
      <c r="P566" s="228"/>
      <c r="Q566" s="228"/>
      <c r="R566" s="228"/>
      <c r="S566" s="228"/>
      <c r="T566" s="229"/>
      <c r="AT566" s="230" t="s">
        <v>179</v>
      </c>
      <c r="AU566" s="230" t="s">
        <v>84</v>
      </c>
      <c r="AV566" s="14" t="s">
        <v>84</v>
      </c>
      <c r="AW566" s="14" t="s">
        <v>31</v>
      </c>
      <c r="AX566" s="14" t="s">
        <v>82</v>
      </c>
      <c r="AY566" s="230" t="s">
        <v>167</v>
      </c>
    </row>
    <row r="567" spans="1:65" s="2" customFormat="1" ht="16.45" customHeight="1">
      <c r="A567" s="34"/>
      <c r="B567" s="35"/>
      <c r="C567" s="191" t="s">
        <v>699</v>
      </c>
      <c r="D567" s="191" t="s">
        <v>170</v>
      </c>
      <c r="E567" s="192" t="s">
        <v>700</v>
      </c>
      <c r="F567" s="193" t="s">
        <v>701</v>
      </c>
      <c r="G567" s="194" t="s">
        <v>274</v>
      </c>
      <c r="H567" s="195">
        <v>1</v>
      </c>
      <c r="I567" s="196"/>
      <c r="J567" s="197">
        <f>ROUND(I567*H567,2)</f>
        <v>0</v>
      </c>
      <c r="K567" s="193" t="s">
        <v>1</v>
      </c>
      <c r="L567" s="39"/>
      <c r="M567" s="198" t="s">
        <v>1</v>
      </c>
      <c r="N567" s="199" t="s">
        <v>40</v>
      </c>
      <c r="O567" s="71"/>
      <c r="P567" s="200">
        <f>O567*H567</f>
        <v>0</v>
      </c>
      <c r="Q567" s="200">
        <v>0</v>
      </c>
      <c r="R567" s="200">
        <f>Q567*H567</f>
        <v>0</v>
      </c>
      <c r="S567" s="200">
        <v>0</v>
      </c>
      <c r="T567" s="201">
        <f>S567*H567</f>
        <v>0</v>
      </c>
      <c r="U567" s="34"/>
      <c r="V567" s="34"/>
      <c r="W567" s="34"/>
      <c r="X567" s="34"/>
      <c r="Y567" s="34"/>
      <c r="Z567" s="34"/>
      <c r="AA567" s="34"/>
      <c r="AB567" s="34"/>
      <c r="AC567" s="34"/>
      <c r="AD567" s="34"/>
      <c r="AE567" s="34"/>
      <c r="AR567" s="202" t="s">
        <v>278</v>
      </c>
      <c r="AT567" s="202" t="s">
        <v>170</v>
      </c>
      <c r="AU567" s="202" t="s">
        <v>84</v>
      </c>
      <c r="AY567" s="17" t="s">
        <v>167</v>
      </c>
      <c r="BE567" s="203">
        <f>IF(N567="základní",J567,0)</f>
        <v>0</v>
      </c>
      <c r="BF567" s="203">
        <f>IF(N567="snížená",J567,0)</f>
        <v>0</v>
      </c>
      <c r="BG567" s="203">
        <f>IF(N567="zákl. přenesená",J567,0)</f>
        <v>0</v>
      </c>
      <c r="BH567" s="203">
        <f>IF(N567="sníž. přenesená",J567,0)</f>
        <v>0</v>
      </c>
      <c r="BI567" s="203">
        <f>IF(N567="nulová",J567,0)</f>
        <v>0</v>
      </c>
      <c r="BJ567" s="17" t="s">
        <v>82</v>
      </c>
      <c r="BK567" s="203">
        <f>ROUND(I567*H567,2)</f>
        <v>0</v>
      </c>
      <c r="BL567" s="17" t="s">
        <v>278</v>
      </c>
      <c r="BM567" s="202" t="s">
        <v>702</v>
      </c>
    </row>
    <row r="568" spans="1:65" s="14" customFormat="1">
      <c r="B568" s="220"/>
      <c r="C568" s="221"/>
      <c r="D568" s="211" t="s">
        <v>179</v>
      </c>
      <c r="E568" s="222" t="s">
        <v>1</v>
      </c>
      <c r="F568" s="223" t="s">
        <v>82</v>
      </c>
      <c r="G568" s="221"/>
      <c r="H568" s="224">
        <v>1</v>
      </c>
      <c r="I568" s="225"/>
      <c r="J568" s="221"/>
      <c r="K568" s="221"/>
      <c r="L568" s="226"/>
      <c r="M568" s="227"/>
      <c r="N568" s="228"/>
      <c r="O568" s="228"/>
      <c r="P568" s="228"/>
      <c r="Q568" s="228"/>
      <c r="R568" s="228"/>
      <c r="S568" s="228"/>
      <c r="T568" s="229"/>
      <c r="AT568" s="230" t="s">
        <v>179</v>
      </c>
      <c r="AU568" s="230" t="s">
        <v>84</v>
      </c>
      <c r="AV568" s="14" t="s">
        <v>84</v>
      </c>
      <c r="AW568" s="14" t="s">
        <v>31</v>
      </c>
      <c r="AX568" s="14" t="s">
        <v>82</v>
      </c>
      <c r="AY568" s="230" t="s">
        <v>167</v>
      </c>
    </row>
    <row r="569" spans="1:65" s="12" customFormat="1" ht="22.85" customHeight="1">
      <c r="B569" s="175"/>
      <c r="C569" s="176"/>
      <c r="D569" s="177" t="s">
        <v>74</v>
      </c>
      <c r="E569" s="189" t="s">
        <v>703</v>
      </c>
      <c r="F569" s="189" t="s">
        <v>704</v>
      </c>
      <c r="G569" s="176"/>
      <c r="H569" s="176"/>
      <c r="I569" s="179"/>
      <c r="J569" s="190">
        <f>BK569</f>
        <v>0</v>
      </c>
      <c r="K569" s="176"/>
      <c r="L569" s="181"/>
      <c r="M569" s="182"/>
      <c r="N569" s="183"/>
      <c r="O569" s="183"/>
      <c r="P569" s="184">
        <f>SUM(P570:P652)</f>
        <v>0</v>
      </c>
      <c r="Q569" s="183"/>
      <c r="R569" s="184">
        <f>SUM(R570:R652)</f>
        <v>6.4217281800000006</v>
      </c>
      <c r="S569" s="183"/>
      <c r="T569" s="185">
        <f>SUM(T570:T652)</f>
        <v>0</v>
      </c>
      <c r="AR569" s="186" t="s">
        <v>84</v>
      </c>
      <c r="AT569" s="187" t="s">
        <v>74</v>
      </c>
      <c r="AU569" s="187" t="s">
        <v>82</v>
      </c>
      <c r="AY569" s="186" t="s">
        <v>167</v>
      </c>
      <c r="BK569" s="188">
        <f>SUM(BK570:BK652)</f>
        <v>0</v>
      </c>
    </row>
    <row r="570" spans="1:65" s="2" customFormat="1" ht="37.9" customHeight="1">
      <c r="A570" s="34"/>
      <c r="B570" s="35"/>
      <c r="C570" s="191" t="s">
        <v>705</v>
      </c>
      <c r="D570" s="191" t="s">
        <v>170</v>
      </c>
      <c r="E570" s="192" t="s">
        <v>706</v>
      </c>
      <c r="F570" s="193" t="s">
        <v>707</v>
      </c>
      <c r="G570" s="194" t="s">
        <v>173</v>
      </c>
      <c r="H570" s="195">
        <v>76.369</v>
      </c>
      <c r="I570" s="196"/>
      <c r="J570" s="197">
        <f>ROUND(I570*H570,2)</f>
        <v>0</v>
      </c>
      <c r="K570" s="193" t="s">
        <v>174</v>
      </c>
      <c r="L570" s="39"/>
      <c r="M570" s="198" t="s">
        <v>1</v>
      </c>
      <c r="N570" s="199" t="s">
        <v>40</v>
      </c>
      <c r="O570" s="71"/>
      <c r="P570" s="200">
        <f>O570*H570</f>
        <v>0</v>
      </c>
      <c r="Q570" s="200">
        <v>6.318E-2</v>
      </c>
      <c r="R570" s="200">
        <f>Q570*H570</f>
        <v>4.8249934200000002</v>
      </c>
      <c r="S570" s="200">
        <v>0</v>
      </c>
      <c r="T570" s="201">
        <f>S570*H570</f>
        <v>0</v>
      </c>
      <c r="U570" s="34"/>
      <c r="V570" s="34"/>
      <c r="W570" s="34"/>
      <c r="X570" s="34"/>
      <c r="Y570" s="34"/>
      <c r="Z570" s="34"/>
      <c r="AA570" s="34"/>
      <c r="AB570" s="34"/>
      <c r="AC570" s="34"/>
      <c r="AD570" s="34"/>
      <c r="AE570" s="34"/>
      <c r="AR570" s="202" t="s">
        <v>278</v>
      </c>
      <c r="AT570" s="202" t="s">
        <v>170</v>
      </c>
      <c r="AU570" s="202" t="s">
        <v>84</v>
      </c>
      <c r="AY570" s="17" t="s">
        <v>167</v>
      </c>
      <c r="BE570" s="203">
        <f>IF(N570="základní",J570,0)</f>
        <v>0</v>
      </c>
      <c r="BF570" s="203">
        <f>IF(N570="snížená",J570,0)</f>
        <v>0</v>
      </c>
      <c r="BG570" s="203">
        <f>IF(N570="zákl. přenesená",J570,0)</f>
        <v>0</v>
      </c>
      <c r="BH570" s="203">
        <f>IF(N570="sníž. přenesená",J570,0)</f>
        <v>0</v>
      </c>
      <c r="BI570" s="203">
        <f>IF(N570="nulová",J570,0)</f>
        <v>0</v>
      </c>
      <c r="BJ570" s="17" t="s">
        <v>82</v>
      </c>
      <c r="BK570" s="203">
        <f>ROUND(I570*H570,2)</f>
        <v>0</v>
      </c>
      <c r="BL570" s="17" t="s">
        <v>278</v>
      </c>
      <c r="BM570" s="202" t="s">
        <v>708</v>
      </c>
    </row>
    <row r="571" spans="1:65" s="2" customFormat="1">
      <c r="A571" s="34"/>
      <c r="B571" s="35"/>
      <c r="C571" s="36"/>
      <c r="D571" s="204" t="s">
        <v>177</v>
      </c>
      <c r="E571" s="36"/>
      <c r="F571" s="205" t="s">
        <v>709</v>
      </c>
      <c r="G571" s="36"/>
      <c r="H571" s="36"/>
      <c r="I571" s="206"/>
      <c r="J571" s="36"/>
      <c r="K571" s="36"/>
      <c r="L571" s="39"/>
      <c r="M571" s="207"/>
      <c r="N571" s="208"/>
      <c r="O571" s="71"/>
      <c r="P571" s="71"/>
      <c r="Q571" s="71"/>
      <c r="R571" s="71"/>
      <c r="S571" s="71"/>
      <c r="T571" s="72"/>
      <c r="U571" s="34"/>
      <c r="V571" s="34"/>
      <c r="W571" s="34"/>
      <c r="X571" s="34"/>
      <c r="Y571" s="34"/>
      <c r="Z571" s="34"/>
      <c r="AA571" s="34"/>
      <c r="AB571" s="34"/>
      <c r="AC571" s="34"/>
      <c r="AD571" s="34"/>
      <c r="AE571" s="34"/>
      <c r="AT571" s="17" t="s">
        <v>177</v>
      </c>
      <c r="AU571" s="17" t="s">
        <v>84</v>
      </c>
    </row>
    <row r="572" spans="1:65" s="13" customFormat="1" ht="21.3">
      <c r="B572" s="209"/>
      <c r="C572" s="210"/>
      <c r="D572" s="211" t="s">
        <v>179</v>
      </c>
      <c r="E572" s="212" t="s">
        <v>1</v>
      </c>
      <c r="F572" s="213" t="s">
        <v>180</v>
      </c>
      <c r="G572" s="210"/>
      <c r="H572" s="212" t="s">
        <v>1</v>
      </c>
      <c r="I572" s="214"/>
      <c r="J572" s="210"/>
      <c r="K572" s="210"/>
      <c r="L572" s="215"/>
      <c r="M572" s="216"/>
      <c r="N572" s="217"/>
      <c r="O572" s="217"/>
      <c r="P572" s="217"/>
      <c r="Q572" s="217"/>
      <c r="R572" s="217"/>
      <c r="S572" s="217"/>
      <c r="T572" s="218"/>
      <c r="AT572" s="219" t="s">
        <v>179</v>
      </c>
      <c r="AU572" s="219" t="s">
        <v>84</v>
      </c>
      <c r="AV572" s="13" t="s">
        <v>82</v>
      </c>
      <c r="AW572" s="13" t="s">
        <v>31</v>
      </c>
      <c r="AX572" s="13" t="s">
        <v>75</v>
      </c>
      <c r="AY572" s="219" t="s">
        <v>167</v>
      </c>
    </row>
    <row r="573" spans="1:65" s="13" customFormat="1">
      <c r="B573" s="209"/>
      <c r="C573" s="210"/>
      <c r="D573" s="211" t="s">
        <v>179</v>
      </c>
      <c r="E573" s="212" t="s">
        <v>1</v>
      </c>
      <c r="F573" s="213" t="s">
        <v>181</v>
      </c>
      <c r="G573" s="210"/>
      <c r="H573" s="212" t="s">
        <v>1</v>
      </c>
      <c r="I573" s="214"/>
      <c r="J573" s="210"/>
      <c r="K573" s="210"/>
      <c r="L573" s="215"/>
      <c r="M573" s="216"/>
      <c r="N573" s="217"/>
      <c r="O573" s="217"/>
      <c r="P573" s="217"/>
      <c r="Q573" s="217"/>
      <c r="R573" s="217"/>
      <c r="S573" s="217"/>
      <c r="T573" s="218"/>
      <c r="AT573" s="219" t="s">
        <v>179</v>
      </c>
      <c r="AU573" s="219" t="s">
        <v>84</v>
      </c>
      <c r="AV573" s="13" t="s">
        <v>82</v>
      </c>
      <c r="AW573" s="13" t="s">
        <v>31</v>
      </c>
      <c r="AX573" s="13" t="s">
        <v>75</v>
      </c>
      <c r="AY573" s="219" t="s">
        <v>167</v>
      </c>
    </row>
    <row r="574" spans="1:65" s="14" customFormat="1">
      <c r="B574" s="220"/>
      <c r="C574" s="221"/>
      <c r="D574" s="211" t="s">
        <v>179</v>
      </c>
      <c r="E574" s="222" t="s">
        <v>1</v>
      </c>
      <c r="F574" s="223" t="s">
        <v>710</v>
      </c>
      <c r="G574" s="221"/>
      <c r="H574" s="224">
        <v>56.494</v>
      </c>
      <c r="I574" s="225"/>
      <c r="J574" s="221"/>
      <c r="K574" s="221"/>
      <c r="L574" s="226"/>
      <c r="M574" s="227"/>
      <c r="N574" s="228"/>
      <c r="O574" s="228"/>
      <c r="P574" s="228"/>
      <c r="Q574" s="228"/>
      <c r="R574" s="228"/>
      <c r="S574" s="228"/>
      <c r="T574" s="229"/>
      <c r="AT574" s="230" t="s">
        <v>179</v>
      </c>
      <c r="AU574" s="230" t="s">
        <v>84</v>
      </c>
      <c r="AV574" s="14" t="s">
        <v>84</v>
      </c>
      <c r="AW574" s="14" t="s">
        <v>31</v>
      </c>
      <c r="AX574" s="14" t="s">
        <v>75</v>
      </c>
      <c r="AY574" s="230" t="s">
        <v>167</v>
      </c>
    </row>
    <row r="575" spans="1:65" s="14" customFormat="1">
      <c r="B575" s="220"/>
      <c r="C575" s="221"/>
      <c r="D575" s="211" t="s">
        <v>179</v>
      </c>
      <c r="E575" s="222" t="s">
        <v>1</v>
      </c>
      <c r="F575" s="223" t="s">
        <v>711</v>
      </c>
      <c r="G575" s="221"/>
      <c r="H575" s="224">
        <v>19.875</v>
      </c>
      <c r="I575" s="225"/>
      <c r="J575" s="221"/>
      <c r="K575" s="221"/>
      <c r="L575" s="226"/>
      <c r="M575" s="227"/>
      <c r="N575" s="228"/>
      <c r="O575" s="228"/>
      <c r="P575" s="228"/>
      <c r="Q575" s="228"/>
      <c r="R575" s="228"/>
      <c r="S575" s="228"/>
      <c r="T575" s="229"/>
      <c r="AT575" s="230" t="s">
        <v>179</v>
      </c>
      <c r="AU575" s="230" t="s">
        <v>84</v>
      </c>
      <c r="AV575" s="14" t="s">
        <v>84</v>
      </c>
      <c r="AW575" s="14" t="s">
        <v>31</v>
      </c>
      <c r="AX575" s="14" t="s">
        <v>75</v>
      </c>
      <c r="AY575" s="230" t="s">
        <v>167</v>
      </c>
    </row>
    <row r="576" spans="1:65" s="2" customFormat="1" ht="21.8" customHeight="1">
      <c r="A576" s="34"/>
      <c r="B576" s="35"/>
      <c r="C576" s="191" t="s">
        <v>712</v>
      </c>
      <c r="D576" s="191" t="s">
        <v>170</v>
      </c>
      <c r="E576" s="192" t="s">
        <v>713</v>
      </c>
      <c r="F576" s="193" t="s">
        <v>714</v>
      </c>
      <c r="G576" s="194" t="s">
        <v>173</v>
      </c>
      <c r="H576" s="195">
        <v>76.369</v>
      </c>
      <c r="I576" s="196"/>
      <c r="J576" s="197">
        <f>ROUND(I576*H576,2)</f>
        <v>0</v>
      </c>
      <c r="K576" s="193" t="s">
        <v>174</v>
      </c>
      <c r="L576" s="39"/>
      <c r="M576" s="198" t="s">
        <v>1</v>
      </c>
      <c r="N576" s="199" t="s">
        <v>40</v>
      </c>
      <c r="O576" s="71"/>
      <c r="P576" s="200">
        <f>O576*H576</f>
        <v>0</v>
      </c>
      <c r="Q576" s="200">
        <v>2.0000000000000001E-4</v>
      </c>
      <c r="R576" s="200">
        <f>Q576*H576</f>
        <v>1.5273800000000001E-2</v>
      </c>
      <c r="S576" s="200">
        <v>0</v>
      </c>
      <c r="T576" s="201">
        <f>S576*H576</f>
        <v>0</v>
      </c>
      <c r="U576" s="34"/>
      <c r="V576" s="34"/>
      <c r="W576" s="34"/>
      <c r="X576" s="34"/>
      <c r="Y576" s="34"/>
      <c r="Z576" s="34"/>
      <c r="AA576" s="34"/>
      <c r="AB576" s="34"/>
      <c r="AC576" s="34"/>
      <c r="AD576" s="34"/>
      <c r="AE576" s="34"/>
      <c r="AR576" s="202" t="s">
        <v>278</v>
      </c>
      <c r="AT576" s="202" t="s">
        <v>170</v>
      </c>
      <c r="AU576" s="202" t="s">
        <v>84</v>
      </c>
      <c r="AY576" s="17" t="s">
        <v>167</v>
      </c>
      <c r="BE576" s="203">
        <f>IF(N576="základní",J576,0)</f>
        <v>0</v>
      </c>
      <c r="BF576" s="203">
        <f>IF(N576="snížená",J576,0)</f>
        <v>0</v>
      </c>
      <c r="BG576" s="203">
        <f>IF(N576="zákl. přenesená",J576,0)</f>
        <v>0</v>
      </c>
      <c r="BH576" s="203">
        <f>IF(N576="sníž. přenesená",J576,0)</f>
        <v>0</v>
      </c>
      <c r="BI576" s="203">
        <f>IF(N576="nulová",J576,0)</f>
        <v>0</v>
      </c>
      <c r="BJ576" s="17" t="s">
        <v>82</v>
      </c>
      <c r="BK576" s="203">
        <f>ROUND(I576*H576,2)</f>
        <v>0</v>
      </c>
      <c r="BL576" s="17" t="s">
        <v>278</v>
      </c>
      <c r="BM576" s="202" t="s">
        <v>715</v>
      </c>
    </row>
    <row r="577" spans="1:65" s="2" customFormat="1">
      <c r="A577" s="34"/>
      <c r="B577" s="35"/>
      <c r="C577" s="36"/>
      <c r="D577" s="204" t="s">
        <v>177</v>
      </c>
      <c r="E577" s="36"/>
      <c r="F577" s="205" t="s">
        <v>716</v>
      </c>
      <c r="G577" s="36"/>
      <c r="H577" s="36"/>
      <c r="I577" s="206"/>
      <c r="J577" s="36"/>
      <c r="K577" s="36"/>
      <c r="L577" s="39"/>
      <c r="M577" s="207"/>
      <c r="N577" s="208"/>
      <c r="O577" s="71"/>
      <c r="P577" s="71"/>
      <c r="Q577" s="71"/>
      <c r="R577" s="71"/>
      <c r="S577" s="71"/>
      <c r="T577" s="72"/>
      <c r="U577" s="34"/>
      <c r="V577" s="34"/>
      <c r="W577" s="34"/>
      <c r="X577" s="34"/>
      <c r="Y577" s="34"/>
      <c r="Z577" s="34"/>
      <c r="AA577" s="34"/>
      <c r="AB577" s="34"/>
      <c r="AC577" s="34"/>
      <c r="AD577" s="34"/>
      <c r="AE577" s="34"/>
      <c r="AT577" s="17" t="s">
        <v>177</v>
      </c>
      <c r="AU577" s="17" t="s">
        <v>84</v>
      </c>
    </row>
    <row r="578" spans="1:65" s="2" customFormat="1" ht="21.8" customHeight="1">
      <c r="A578" s="34"/>
      <c r="B578" s="35"/>
      <c r="C578" s="191" t="s">
        <v>717</v>
      </c>
      <c r="D578" s="191" t="s">
        <v>170</v>
      </c>
      <c r="E578" s="192" t="s">
        <v>718</v>
      </c>
      <c r="F578" s="193" t="s">
        <v>719</v>
      </c>
      <c r="G578" s="194" t="s">
        <v>186</v>
      </c>
      <c r="H578" s="195">
        <v>4.4000000000000004</v>
      </c>
      <c r="I578" s="196"/>
      <c r="J578" s="197">
        <f>ROUND(I578*H578,2)</f>
        <v>0</v>
      </c>
      <c r="K578" s="193" t="s">
        <v>174</v>
      </c>
      <c r="L578" s="39"/>
      <c r="M578" s="198" t="s">
        <v>1</v>
      </c>
      <c r="N578" s="199" t="s">
        <v>40</v>
      </c>
      <c r="O578" s="71"/>
      <c r="P578" s="200">
        <f>O578*H578</f>
        <v>0</v>
      </c>
      <c r="Q578" s="200">
        <v>5.1900000000000002E-3</v>
      </c>
      <c r="R578" s="200">
        <f>Q578*H578</f>
        <v>2.2836000000000002E-2</v>
      </c>
      <c r="S578" s="200">
        <v>0</v>
      </c>
      <c r="T578" s="201">
        <f>S578*H578</f>
        <v>0</v>
      </c>
      <c r="U578" s="34"/>
      <c r="V578" s="34"/>
      <c r="W578" s="34"/>
      <c r="X578" s="34"/>
      <c r="Y578" s="34"/>
      <c r="Z578" s="34"/>
      <c r="AA578" s="34"/>
      <c r="AB578" s="34"/>
      <c r="AC578" s="34"/>
      <c r="AD578" s="34"/>
      <c r="AE578" s="34"/>
      <c r="AR578" s="202" t="s">
        <v>278</v>
      </c>
      <c r="AT578" s="202" t="s">
        <v>170</v>
      </c>
      <c r="AU578" s="202" t="s">
        <v>84</v>
      </c>
      <c r="AY578" s="17" t="s">
        <v>167</v>
      </c>
      <c r="BE578" s="203">
        <f>IF(N578="základní",J578,0)</f>
        <v>0</v>
      </c>
      <c r="BF578" s="203">
        <f>IF(N578="snížená",J578,0)</f>
        <v>0</v>
      </c>
      <c r="BG578" s="203">
        <f>IF(N578="zákl. přenesená",J578,0)</f>
        <v>0</v>
      </c>
      <c r="BH578" s="203">
        <f>IF(N578="sníž. přenesená",J578,0)</f>
        <v>0</v>
      </c>
      <c r="BI578" s="203">
        <f>IF(N578="nulová",J578,0)</f>
        <v>0</v>
      </c>
      <c r="BJ578" s="17" t="s">
        <v>82</v>
      </c>
      <c r="BK578" s="203">
        <f>ROUND(I578*H578,2)</f>
        <v>0</v>
      </c>
      <c r="BL578" s="17" t="s">
        <v>278</v>
      </c>
      <c r="BM578" s="202" t="s">
        <v>720</v>
      </c>
    </row>
    <row r="579" spans="1:65" s="2" customFormat="1">
      <c r="A579" s="34"/>
      <c r="B579" s="35"/>
      <c r="C579" s="36"/>
      <c r="D579" s="204" t="s">
        <v>177</v>
      </c>
      <c r="E579" s="36"/>
      <c r="F579" s="205" t="s">
        <v>721</v>
      </c>
      <c r="G579" s="36"/>
      <c r="H579" s="36"/>
      <c r="I579" s="206"/>
      <c r="J579" s="36"/>
      <c r="K579" s="36"/>
      <c r="L579" s="39"/>
      <c r="M579" s="207"/>
      <c r="N579" s="208"/>
      <c r="O579" s="71"/>
      <c r="P579" s="71"/>
      <c r="Q579" s="71"/>
      <c r="R579" s="71"/>
      <c r="S579" s="71"/>
      <c r="T579" s="72"/>
      <c r="U579" s="34"/>
      <c r="V579" s="34"/>
      <c r="W579" s="34"/>
      <c r="X579" s="34"/>
      <c r="Y579" s="34"/>
      <c r="Z579" s="34"/>
      <c r="AA579" s="34"/>
      <c r="AB579" s="34"/>
      <c r="AC579" s="34"/>
      <c r="AD579" s="34"/>
      <c r="AE579" s="34"/>
      <c r="AT579" s="17" t="s">
        <v>177</v>
      </c>
      <c r="AU579" s="17" t="s">
        <v>84</v>
      </c>
    </row>
    <row r="580" spans="1:65" s="13" customFormat="1" ht="21.3">
      <c r="B580" s="209"/>
      <c r="C580" s="210"/>
      <c r="D580" s="211" t="s">
        <v>179</v>
      </c>
      <c r="E580" s="212" t="s">
        <v>1</v>
      </c>
      <c r="F580" s="213" t="s">
        <v>292</v>
      </c>
      <c r="G580" s="210"/>
      <c r="H580" s="212" t="s">
        <v>1</v>
      </c>
      <c r="I580" s="214"/>
      <c r="J580" s="210"/>
      <c r="K580" s="210"/>
      <c r="L580" s="215"/>
      <c r="M580" s="216"/>
      <c r="N580" s="217"/>
      <c r="O580" s="217"/>
      <c r="P580" s="217"/>
      <c r="Q580" s="217"/>
      <c r="R580" s="217"/>
      <c r="S580" s="217"/>
      <c r="T580" s="218"/>
      <c r="AT580" s="219" t="s">
        <v>179</v>
      </c>
      <c r="AU580" s="219" t="s">
        <v>84</v>
      </c>
      <c r="AV580" s="13" t="s">
        <v>82</v>
      </c>
      <c r="AW580" s="13" t="s">
        <v>31</v>
      </c>
      <c r="AX580" s="13" t="s">
        <v>75</v>
      </c>
      <c r="AY580" s="219" t="s">
        <v>167</v>
      </c>
    </row>
    <row r="581" spans="1:65" s="13" customFormat="1">
      <c r="B581" s="209"/>
      <c r="C581" s="210"/>
      <c r="D581" s="211" t="s">
        <v>179</v>
      </c>
      <c r="E581" s="212" t="s">
        <v>1</v>
      </c>
      <c r="F581" s="213" t="s">
        <v>181</v>
      </c>
      <c r="G581" s="210"/>
      <c r="H581" s="212" t="s">
        <v>1</v>
      </c>
      <c r="I581" s="214"/>
      <c r="J581" s="210"/>
      <c r="K581" s="210"/>
      <c r="L581" s="215"/>
      <c r="M581" s="216"/>
      <c r="N581" s="217"/>
      <c r="O581" s="217"/>
      <c r="P581" s="217"/>
      <c r="Q581" s="217"/>
      <c r="R581" s="217"/>
      <c r="S581" s="217"/>
      <c r="T581" s="218"/>
      <c r="AT581" s="219" t="s">
        <v>179</v>
      </c>
      <c r="AU581" s="219" t="s">
        <v>84</v>
      </c>
      <c r="AV581" s="13" t="s">
        <v>82</v>
      </c>
      <c r="AW581" s="13" t="s">
        <v>31</v>
      </c>
      <c r="AX581" s="13" t="s">
        <v>75</v>
      </c>
      <c r="AY581" s="219" t="s">
        <v>167</v>
      </c>
    </row>
    <row r="582" spans="1:65" s="13" customFormat="1">
      <c r="B582" s="209"/>
      <c r="C582" s="210"/>
      <c r="D582" s="211" t="s">
        <v>179</v>
      </c>
      <c r="E582" s="212" t="s">
        <v>1</v>
      </c>
      <c r="F582" s="213" t="s">
        <v>722</v>
      </c>
      <c r="G582" s="210"/>
      <c r="H582" s="212" t="s">
        <v>1</v>
      </c>
      <c r="I582" s="214"/>
      <c r="J582" s="210"/>
      <c r="K582" s="210"/>
      <c r="L582" s="215"/>
      <c r="M582" s="216"/>
      <c r="N582" s="217"/>
      <c r="O582" s="217"/>
      <c r="P582" s="217"/>
      <c r="Q582" s="217"/>
      <c r="R582" s="217"/>
      <c r="S582" s="217"/>
      <c r="T582" s="218"/>
      <c r="AT582" s="219" t="s">
        <v>179</v>
      </c>
      <c r="AU582" s="219" t="s">
        <v>84</v>
      </c>
      <c r="AV582" s="13" t="s">
        <v>82</v>
      </c>
      <c r="AW582" s="13" t="s">
        <v>31</v>
      </c>
      <c r="AX582" s="13" t="s">
        <v>75</v>
      </c>
      <c r="AY582" s="219" t="s">
        <v>167</v>
      </c>
    </row>
    <row r="583" spans="1:65" s="14" customFormat="1">
      <c r="B583" s="220"/>
      <c r="C583" s="221"/>
      <c r="D583" s="211" t="s">
        <v>179</v>
      </c>
      <c r="E583" s="222" t="s">
        <v>1</v>
      </c>
      <c r="F583" s="223" t="s">
        <v>723</v>
      </c>
      <c r="G583" s="221"/>
      <c r="H583" s="224">
        <v>4.4000000000000004</v>
      </c>
      <c r="I583" s="225"/>
      <c r="J583" s="221"/>
      <c r="K583" s="221"/>
      <c r="L583" s="226"/>
      <c r="M583" s="227"/>
      <c r="N583" s="228"/>
      <c r="O583" s="228"/>
      <c r="P583" s="228"/>
      <c r="Q583" s="228"/>
      <c r="R583" s="228"/>
      <c r="S583" s="228"/>
      <c r="T583" s="229"/>
      <c r="AT583" s="230" t="s">
        <v>179</v>
      </c>
      <c r="AU583" s="230" t="s">
        <v>84</v>
      </c>
      <c r="AV583" s="14" t="s">
        <v>84</v>
      </c>
      <c r="AW583" s="14" t="s">
        <v>31</v>
      </c>
      <c r="AX583" s="14" t="s">
        <v>75</v>
      </c>
      <c r="AY583" s="230" t="s">
        <v>167</v>
      </c>
    </row>
    <row r="584" spans="1:65" s="2" customFormat="1" ht="16.45" customHeight="1">
      <c r="A584" s="34"/>
      <c r="B584" s="35"/>
      <c r="C584" s="191" t="s">
        <v>724</v>
      </c>
      <c r="D584" s="191" t="s">
        <v>170</v>
      </c>
      <c r="E584" s="192" t="s">
        <v>725</v>
      </c>
      <c r="F584" s="193" t="s">
        <v>726</v>
      </c>
      <c r="G584" s="194" t="s">
        <v>173</v>
      </c>
      <c r="H584" s="195">
        <v>76.369</v>
      </c>
      <c r="I584" s="196"/>
      <c r="J584" s="197">
        <f>ROUND(I584*H584,2)</f>
        <v>0</v>
      </c>
      <c r="K584" s="193" t="s">
        <v>174</v>
      </c>
      <c r="L584" s="39"/>
      <c r="M584" s="198" t="s">
        <v>1</v>
      </c>
      <c r="N584" s="199" t="s">
        <v>40</v>
      </c>
      <c r="O584" s="71"/>
      <c r="P584" s="200">
        <f>O584*H584</f>
        <v>0</v>
      </c>
      <c r="Q584" s="200">
        <v>3.2000000000000002E-3</v>
      </c>
      <c r="R584" s="200">
        <f>Q584*H584</f>
        <v>0.24438080000000001</v>
      </c>
      <c r="S584" s="200">
        <v>0</v>
      </c>
      <c r="T584" s="201">
        <f>S584*H584</f>
        <v>0</v>
      </c>
      <c r="U584" s="34"/>
      <c r="V584" s="34"/>
      <c r="W584" s="34"/>
      <c r="X584" s="34"/>
      <c r="Y584" s="34"/>
      <c r="Z584" s="34"/>
      <c r="AA584" s="34"/>
      <c r="AB584" s="34"/>
      <c r="AC584" s="34"/>
      <c r="AD584" s="34"/>
      <c r="AE584" s="34"/>
      <c r="AR584" s="202" t="s">
        <v>278</v>
      </c>
      <c r="AT584" s="202" t="s">
        <v>170</v>
      </c>
      <c r="AU584" s="202" t="s">
        <v>84</v>
      </c>
      <c r="AY584" s="17" t="s">
        <v>167</v>
      </c>
      <c r="BE584" s="203">
        <f>IF(N584="základní",J584,0)</f>
        <v>0</v>
      </c>
      <c r="BF584" s="203">
        <f>IF(N584="snížená",J584,0)</f>
        <v>0</v>
      </c>
      <c r="BG584" s="203">
        <f>IF(N584="zákl. přenesená",J584,0)</f>
        <v>0</v>
      </c>
      <c r="BH584" s="203">
        <f>IF(N584="sníž. přenesená",J584,0)</f>
        <v>0</v>
      </c>
      <c r="BI584" s="203">
        <f>IF(N584="nulová",J584,0)</f>
        <v>0</v>
      </c>
      <c r="BJ584" s="17" t="s">
        <v>82</v>
      </c>
      <c r="BK584" s="203">
        <f>ROUND(I584*H584,2)</f>
        <v>0</v>
      </c>
      <c r="BL584" s="17" t="s">
        <v>278</v>
      </c>
      <c r="BM584" s="202" t="s">
        <v>727</v>
      </c>
    </row>
    <row r="585" spans="1:65" s="2" customFormat="1">
      <c r="A585" s="34"/>
      <c r="B585" s="35"/>
      <c r="C585" s="36"/>
      <c r="D585" s="204" t="s">
        <v>177</v>
      </c>
      <c r="E585" s="36"/>
      <c r="F585" s="205" t="s">
        <v>728</v>
      </c>
      <c r="G585" s="36"/>
      <c r="H585" s="36"/>
      <c r="I585" s="206"/>
      <c r="J585" s="36"/>
      <c r="K585" s="36"/>
      <c r="L585" s="39"/>
      <c r="M585" s="207"/>
      <c r="N585" s="208"/>
      <c r="O585" s="71"/>
      <c r="P585" s="71"/>
      <c r="Q585" s="71"/>
      <c r="R585" s="71"/>
      <c r="S585" s="71"/>
      <c r="T585" s="72"/>
      <c r="U585" s="34"/>
      <c r="V585" s="34"/>
      <c r="W585" s="34"/>
      <c r="X585" s="34"/>
      <c r="Y585" s="34"/>
      <c r="Z585" s="34"/>
      <c r="AA585" s="34"/>
      <c r="AB585" s="34"/>
      <c r="AC585" s="34"/>
      <c r="AD585" s="34"/>
      <c r="AE585" s="34"/>
      <c r="AT585" s="17" t="s">
        <v>177</v>
      </c>
      <c r="AU585" s="17" t="s">
        <v>84</v>
      </c>
    </row>
    <row r="586" spans="1:65" s="14" customFormat="1">
      <c r="B586" s="220"/>
      <c r="C586" s="221"/>
      <c r="D586" s="211" t="s">
        <v>179</v>
      </c>
      <c r="E586" s="222" t="s">
        <v>1</v>
      </c>
      <c r="F586" s="223" t="s">
        <v>729</v>
      </c>
      <c r="G586" s="221"/>
      <c r="H586" s="224">
        <v>76.369</v>
      </c>
      <c r="I586" s="225"/>
      <c r="J586" s="221"/>
      <c r="K586" s="221"/>
      <c r="L586" s="226"/>
      <c r="M586" s="227"/>
      <c r="N586" s="228"/>
      <c r="O586" s="228"/>
      <c r="P586" s="228"/>
      <c r="Q586" s="228"/>
      <c r="R586" s="228"/>
      <c r="S586" s="228"/>
      <c r="T586" s="229"/>
      <c r="AT586" s="230" t="s">
        <v>179</v>
      </c>
      <c r="AU586" s="230" t="s">
        <v>84</v>
      </c>
      <c r="AV586" s="14" t="s">
        <v>84</v>
      </c>
      <c r="AW586" s="14" t="s">
        <v>31</v>
      </c>
      <c r="AX586" s="14" t="s">
        <v>75</v>
      </c>
      <c r="AY586" s="230" t="s">
        <v>167</v>
      </c>
    </row>
    <row r="587" spans="1:65" s="2" customFormat="1" ht="44.3" customHeight="1">
      <c r="A587" s="34"/>
      <c r="B587" s="35"/>
      <c r="C587" s="191" t="s">
        <v>730</v>
      </c>
      <c r="D587" s="191" t="s">
        <v>170</v>
      </c>
      <c r="E587" s="192" t="s">
        <v>731</v>
      </c>
      <c r="F587" s="193" t="s">
        <v>732</v>
      </c>
      <c r="G587" s="194" t="s">
        <v>173</v>
      </c>
      <c r="H587" s="195">
        <v>27.937999999999999</v>
      </c>
      <c r="I587" s="196"/>
      <c r="J587" s="197">
        <f>ROUND(I587*H587,2)</f>
        <v>0</v>
      </c>
      <c r="K587" s="193" t="s">
        <v>1</v>
      </c>
      <c r="L587" s="39"/>
      <c r="M587" s="198" t="s">
        <v>1</v>
      </c>
      <c r="N587" s="199" t="s">
        <v>40</v>
      </c>
      <c r="O587" s="71"/>
      <c r="P587" s="200">
        <f>O587*H587</f>
        <v>0</v>
      </c>
      <c r="Q587" s="200">
        <v>3.0720000000000001E-2</v>
      </c>
      <c r="R587" s="200">
        <f>Q587*H587</f>
        <v>0.85825536000000002</v>
      </c>
      <c r="S587" s="200">
        <v>0</v>
      </c>
      <c r="T587" s="201">
        <f>S587*H587</f>
        <v>0</v>
      </c>
      <c r="U587" s="34"/>
      <c r="V587" s="34"/>
      <c r="W587" s="34"/>
      <c r="X587" s="34"/>
      <c r="Y587" s="34"/>
      <c r="Z587" s="34"/>
      <c r="AA587" s="34"/>
      <c r="AB587" s="34"/>
      <c r="AC587" s="34"/>
      <c r="AD587" s="34"/>
      <c r="AE587" s="34"/>
      <c r="AR587" s="202" t="s">
        <v>278</v>
      </c>
      <c r="AT587" s="202" t="s">
        <v>170</v>
      </c>
      <c r="AU587" s="202" t="s">
        <v>84</v>
      </c>
      <c r="AY587" s="17" t="s">
        <v>167</v>
      </c>
      <c r="BE587" s="203">
        <f>IF(N587="základní",J587,0)</f>
        <v>0</v>
      </c>
      <c r="BF587" s="203">
        <f>IF(N587="snížená",J587,0)</f>
        <v>0</v>
      </c>
      <c r="BG587" s="203">
        <f>IF(N587="zákl. přenesená",J587,0)</f>
        <v>0</v>
      </c>
      <c r="BH587" s="203">
        <f>IF(N587="sníž. přenesená",J587,0)</f>
        <v>0</v>
      </c>
      <c r="BI587" s="203">
        <f>IF(N587="nulová",J587,0)</f>
        <v>0</v>
      </c>
      <c r="BJ587" s="17" t="s">
        <v>82</v>
      </c>
      <c r="BK587" s="203">
        <f>ROUND(I587*H587,2)</f>
        <v>0</v>
      </c>
      <c r="BL587" s="17" t="s">
        <v>278</v>
      </c>
      <c r="BM587" s="202" t="s">
        <v>733</v>
      </c>
    </row>
    <row r="588" spans="1:65" s="13" customFormat="1" ht="21.3">
      <c r="B588" s="209"/>
      <c r="C588" s="210"/>
      <c r="D588" s="211" t="s">
        <v>179</v>
      </c>
      <c r="E588" s="212" t="s">
        <v>1</v>
      </c>
      <c r="F588" s="213" t="s">
        <v>180</v>
      </c>
      <c r="G588" s="210"/>
      <c r="H588" s="212" t="s">
        <v>1</v>
      </c>
      <c r="I588" s="214"/>
      <c r="J588" s="210"/>
      <c r="K588" s="210"/>
      <c r="L588" s="215"/>
      <c r="M588" s="216"/>
      <c r="N588" s="217"/>
      <c r="O588" s="217"/>
      <c r="P588" s="217"/>
      <c r="Q588" s="217"/>
      <c r="R588" s="217"/>
      <c r="S588" s="217"/>
      <c r="T588" s="218"/>
      <c r="AT588" s="219" t="s">
        <v>179</v>
      </c>
      <c r="AU588" s="219" t="s">
        <v>84</v>
      </c>
      <c r="AV588" s="13" t="s">
        <v>82</v>
      </c>
      <c r="AW588" s="13" t="s">
        <v>31</v>
      </c>
      <c r="AX588" s="13" t="s">
        <v>75</v>
      </c>
      <c r="AY588" s="219" t="s">
        <v>167</v>
      </c>
    </row>
    <row r="589" spans="1:65" s="13" customFormat="1">
      <c r="B589" s="209"/>
      <c r="C589" s="210"/>
      <c r="D589" s="211" t="s">
        <v>179</v>
      </c>
      <c r="E589" s="212" t="s">
        <v>1</v>
      </c>
      <c r="F589" s="213" t="s">
        <v>181</v>
      </c>
      <c r="G589" s="210"/>
      <c r="H589" s="212" t="s">
        <v>1</v>
      </c>
      <c r="I589" s="214"/>
      <c r="J589" s="210"/>
      <c r="K589" s="210"/>
      <c r="L589" s="215"/>
      <c r="M589" s="216"/>
      <c r="N589" s="217"/>
      <c r="O589" s="217"/>
      <c r="P589" s="217"/>
      <c r="Q589" s="217"/>
      <c r="R589" s="217"/>
      <c r="S589" s="217"/>
      <c r="T589" s="218"/>
      <c r="AT589" s="219" t="s">
        <v>179</v>
      </c>
      <c r="AU589" s="219" t="s">
        <v>84</v>
      </c>
      <c r="AV589" s="13" t="s">
        <v>82</v>
      </c>
      <c r="AW589" s="13" t="s">
        <v>31</v>
      </c>
      <c r="AX589" s="13" t="s">
        <v>75</v>
      </c>
      <c r="AY589" s="219" t="s">
        <v>167</v>
      </c>
    </row>
    <row r="590" spans="1:65" s="14" customFormat="1">
      <c r="B590" s="220"/>
      <c r="C590" s="221"/>
      <c r="D590" s="211" t="s">
        <v>179</v>
      </c>
      <c r="E590" s="222" t="s">
        <v>1</v>
      </c>
      <c r="F590" s="223" t="s">
        <v>734</v>
      </c>
      <c r="G590" s="221"/>
      <c r="H590" s="224">
        <v>4.2190000000000003</v>
      </c>
      <c r="I590" s="225"/>
      <c r="J590" s="221"/>
      <c r="K590" s="221"/>
      <c r="L590" s="226"/>
      <c r="M590" s="227"/>
      <c r="N590" s="228"/>
      <c r="O590" s="228"/>
      <c r="P590" s="228"/>
      <c r="Q590" s="228"/>
      <c r="R590" s="228"/>
      <c r="S590" s="228"/>
      <c r="T590" s="229"/>
      <c r="AT590" s="230" t="s">
        <v>179</v>
      </c>
      <c r="AU590" s="230" t="s">
        <v>84</v>
      </c>
      <c r="AV590" s="14" t="s">
        <v>84</v>
      </c>
      <c r="AW590" s="14" t="s">
        <v>31</v>
      </c>
      <c r="AX590" s="14" t="s">
        <v>75</v>
      </c>
      <c r="AY590" s="230" t="s">
        <v>167</v>
      </c>
    </row>
    <row r="591" spans="1:65" s="14" customFormat="1">
      <c r="B591" s="220"/>
      <c r="C591" s="221"/>
      <c r="D591" s="211" t="s">
        <v>179</v>
      </c>
      <c r="E591" s="222" t="s">
        <v>1</v>
      </c>
      <c r="F591" s="223" t="s">
        <v>735</v>
      </c>
      <c r="G591" s="221"/>
      <c r="H591" s="224">
        <v>18.655999999999999</v>
      </c>
      <c r="I591" s="225"/>
      <c r="J591" s="221"/>
      <c r="K591" s="221"/>
      <c r="L591" s="226"/>
      <c r="M591" s="227"/>
      <c r="N591" s="228"/>
      <c r="O591" s="228"/>
      <c r="P591" s="228"/>
      <c r="Q591" s="228"/>
      <c r="R591" s="228"/>
      <c r="S591" s="228"/>
      <c r="T591" s="229"/>
      <c r="AT591" s="230" t="s">
        <v>179</v>
      </c>
      <c r="AU591" s="230" t="s">
        <v>84</v>
      </c>
      <c r="AV591" s="14" t="s">
        <v>84</v>
      </c>
      <c r="AW591" s="14" t="s">
        <v>31</v>
      </c>
      <c r="AX591" s="14" t="s">
        <v>75</v>
      </c>
      <c r="AY591" s="230" t="s">
        <v>167</v>
      </c>
    </row>
    <row r="592" spans="1:65" s="14" customFormat="1">
      <c r="B592" s="220"/>
      <c r="C592" s="221"/>
      <c r="D592" s="211" t="s">
        <v>179</v>
      </c>
      <c r="E592" s="222" t="s">
        <v>1</v>
      </c>
      <c r="F592" s="223" t="s">
        <v>736</v>
      </c>
      <c r="G592" s="221"/>
      <c r="H592" s="224">
        <v>5.0629999999999997</v>
      </c>
      <c r="I592" s="225"/>
      <c r="J592" s="221"/>
      <c r="K592" s="221"/>
      <c r="L592" s="226"/>
      <c r="M592" s="227"/>
      <c r="N592" s="228"/>
      <c r="O592" s="228"/>
      <c r="P592" s="228"/>
      <c r="Q592" s="228"/>
      <c r="R592" s="228"/>
      <c r="S592" s="228"/>
      <c r="T592" s="229"/>
      <c r="AT592" s="230" t="s">
        <v>179</v>
      </c>
      <c r="AU592" s="230" t="s">
        <v>84</v>
      </c>
      <c r="AV592" s="14" t="s">
        <v>84</v>
      </c>
      <c r="AW592" s="14" t="s">
        <v>31</v>
      </c>
      <c r="AX592" s="14" t="s">
        <v>75</v>
      </c>
      <c r="AY592" s="230" t="s">
        <v>167</v>
      </c>
    </row>
    <row r="593" spans="1:65" s="2" customFormat="1" ht="21.8" customHeight="1">
      <c r="A593" s="34"/>
      <c r="B593" s="35"/>
      <c r="C593" s="191" t="s">
        <v>737</v>
      </c>
      <c r="D593" s="191" t="s">
        <v>170</v>
      </c>
      <c r="E593" s="192" t="s">
        <v>738</v>
      </c>
      <c r="F593" s="193" t="s">
        <v>739</v>
      </c>
      <c r="G593" s="194" t="s">
        <v>173</v>
      </c>
      <c r="H593" s="195">
        <v>0.6</v>
      </c>
      <c r="I593" s="196"/>
      <c r="J593" s="197">
        <f>ROUND(I593*H593,2)</f>
        <v>0</v>
      </c>
      <c r="K593" s="193" t="s">
        <v>174</v>
      </c>
      <c r="L593" s="39"/>
      <c r="M593" s="198" t="s">
        <v>1</v>
      </c>
      <c r="N593" s="199" t="s">
        <v>40</v>
      </c>
      <c r="O593" s="71"/>
      <c r="P593" s="200">
        <f>O593*H593</f>
        <v>0</v>
      </c>
      <c r="Q593" s="200">
        <v>1.393E-2</v>
      </c>
      <c r="R593" s="200">
        <f>Q593*H593</f>
        <v>8.3579999999999991E-3</v>
      </c>
      <c r="S593" s="200">
        <v>0</v>
      </c>
      <c r="T593" s="201">
        <f>S593*H593</f>
        <v>0</v>
      </c>
      <c r="U593" s="34"/>
      <c r="V593" s="34"/>
      <c r="W593" s="34"/>
      <c r="X593" s="34"/>
      <c r="Y593" s="34"/>
      <c r="Z593" s="34"/>
      <c r="AA593" s="34"/>
      <c r="AB593" s="34"/>
      <c r="AC593" s="34"/>
      <c r="AD593" s="34"/>
      <c r="AE593" s="34"/>
      <c r="AR593" s="202" t="s">
        <v>278</v>
      </c>
      <c r="AT593" s="202" t="s">
        <v>170</v>
      </c>
      <c r="AU593" s="202" t="s">
        <v>84</v>
      </c>
      <c r="AY593" s="17" t="s">
        <v>167</v>
      </c>
      <c r="BE593" s="203">
        <f>IF(N593="základní",J593,0)</f>
        <v>0</v>
      </c>
      <c r="BF593" s="203">
        <f>IF(N593="snížená",J593,0)</f>
        <v>0</v>
      </c>
      <c r="BG593" s="203">
        <f>IF(N593="zákl. přenesená",J593,0)</f>
        <v>0</v>
      </c>
      <c r="BH593" s="203">
        <f>IF(N593="sníž. přenesená",J593,0)</f>
        <v>0</v>
      </c>
      <c r="BI593" s="203">
        <f>IF(N593="nulová",J593,0)</f>
        <v>0</v>
      </c>
      <c r="BJ593" s="17" t="s">
        <v>82</v>
      </c>
      <c r="BK593" s="203">
        <f>ROUND(I593*H593,2)</f>
        <v>0</v>
      </c>
      <c r="BL593" s="17" t="s">
        <v>278</v>
      </c>
      <c r="BM593" s="202" t="s">
        <v>740</v>
      </c>
    </row>
    <row r="594" spans="1:65" s="2" customFormat="1">
      <c r="A594" s="34"/>
      <c r="B594" s="35"/>
      <c r="C594" s="36"/>
      <c r="D594" s="204" t="s">
        <v>177</v>
      </c>
      <c r="E594" s="36"/>
      <c r="F594" s="205" t="s">
        <v>741</v>
      </c>
      <c r="G594" s="36"/>
      <c r="H594" s="36"/>
      <c r="I594" s="206"/>
      <c r="J594" s="36"/>
      <c r="K594" s="36"/>
      <c r="L594" s="39"/>
      <c r="M594" s="207"/>
      <c r="N594" s="208"/>
      <c r="O594" s="71"/>
      <c r="P594" s="71"/>
      <c r="Q594" s="71"/>
      <c r="R594" s="71"/>
      <c r="S594" s="71"/>
      <c r="T594" s="72"/>
      <c r="U594" s="34"/>
      <c r="V594" s="34"/>
      <c r="W594" s="34"/>
      <c r="X594" s="34"/>
      <c r="Y594" s="34"/>
      <c r="Z594" s="34"/>
      <c r="AA594" s="34"/>
      <c r="AB594" s="34"/>
      <c r="AC594" s="34"/>
      <c r="AD594" s="34"/>
      <c r="AE594" s="34"/>
      <c r="AT594" s="17" t="s">
        <v>177</v>
      </c>
      <c r="AU594" s="17" t="s">
        <v>84</v>
      </c>
    </row>
    <row r="595" spans="1:65" s="13" customFormat="1" ht="21.3">
      <c r="B595" s="209"/>
      <c r="C595" s="210"/>
      <c r="D595" s="211" t="s">
        <v>179</v>
      </c>
      <c r="E595" s="212" t="s">
        <v>1</v>
      </c>
      <c r="F595" s="213" t="s">
        <v>292</v>
      </c>
      <c r="G595" s="210"/>
      <c r="H595" s="212" t="s">
        <v>1</v>
      </c>
      <c r="I595" s="214"/>
      <c r="J595" s="210"/>
      <c r="K595" s="210"/>
      <c r="L595" s="215"/>
      <c r="M595" s="216"/>
      <c r="N595" s="217"/>
      <c r="O595" s="217"/>
      <c r="P595" s="217"/>
      <c r="Q595" s="217"/>
      <c r="R595" s="217"/>
      <c r="S595" s="217"/>
      <c r="T595" s="218"/>
      <c r="AT595" s="219" t="s">
        <v>179</v>
      </c>
      <c r="AU595" s="219" t="s">
        <v>84</v>
      </c>
      <c r="AV595" s="13" t="s">
        <v>82</v>
      </c>
      <c r="AW595" s="13" t="s">
        <v>31</v>
      </c>
      <c r="AX595" s="13" t="s">
        <v>75</v>
      </c>
      <c r="AY595" s="219" t="s">
        <v>167</v>
      </c>
    </row>
    <row r="596" spans="1:65" s="13" customFormat="1">
      <c r="B596" s="209"/>
      <c r="C596" s="210"/>
      <c r="D596" s="211" t="s">
        <v>179</v>
      </c>
      <c r="E596" s="212" t="s">
        <v>1</v>
      </c>
      <c r="F596" s="213" t="s">
        <v>181</v>
      </c>
      <c r="G596" s="210"/>
      <c r="H596" s="212" t="s">
        <v>1</v>
      </c>
      <c r="I596" s="214"/>
      <c r="J596" s="210"/>
      <c r="K596" s="210"/>
      <c r="L596" s="215"/>
      <c r="M596" s="216"/>
      <c r="N596" s="217"/>
      <c r="O596" s="217"/>
      <c r="P596" s="217"/>
      <c r="Q596" s="217"/>
      <c r="R596" s="217"/>
      <c r="S596" s="217"/>
      <c r="T596" s="218"/>
      <c r="AT596" s="219" t="s">
        <v>179</v>
      </c>
      <c r="AU596" s="219" t="s">
        <v>84</v>
      </c>
      <c r="AV596" s="13" t="s">
        <v>82</v>
      </c>
      <c r="AW596" s="13" t="s">
        <v>31</v>
      </c>
      <c r="AX596" s="13" t="s">
        <v>75</v>
      </c>
      <c r="AY596" s="219" t="s">
        <v>167</v>
      </c>
    </row>
    <row r="597" spans="1:65" s="13" customFormat="1">
      <c r="B597" s="209"/>
      <c r="C597" s="210"/>
      <c r="D597" s="211" t="s">
        <v>179</v>
      </c>
      <c r="E597" s="212" t="s">
        <v>1</v>
      </c>
      <c r="F597" s="213" t="s">
        <v>742</v>
      </c>
      <c r="G597" s="210"/>
      <c r="H597" s="212" t="s">
        <v>1</v>
      </c>
      <c r="I597" s="214"/>
      <c r="J597" s="210"/>
      <c r="K597" s="210"/>
      <c r="L597" s="215"/>
      <c r="M597" s="216"/>
      <c r="N597" s="217"/>
      <c r="O597" s="217"/>
      <c r="P597" s="217"/>
      <c r="Q597" s="217"/>
      <c r="R597" s="217"/>
      <c r="S597" s="217"/>
      <c r="T597" s="218"/>
      <c r="AT597" s="219" t="s">
        <v>179</v>
      </c>
      <c r="AU597" s="219" t="s">
        <v>84</v>
      </c>
      <c r="AV597" s="13" t="s">
        <v>82</v>
      </c>
      <c r="AW597" s="13" t="s">
        <v>31</v>
      </c>
      <c r="AX597" s="13" t="s">
        <v>75</v>
      </c>
      <c r="AY597" s="219" t="s">
        <v>167</v>
      </c>
    </row>
    <row r="598" spans="1:65" s="14" customFormat="1">
      <c r="B598" s="220"/>
      <c r="C598" s="221"/>
      <c r="D598" s="211" t="s">
        <v>179</v>
      </c>
      <c r="E598" s="222" t="s">
        <v>1</v>
      </c>
      <c r="F598" s="223" t="s">
        <v>743</v>
      </c>
      <c r="G598" s="221"/>
      <c r="H598" s="224">
        <v>0.6</v>
      </c>
      <c r="I598" s="225"/>
      <c r="J598" s="221"/>
      <c r="K598" s="221"/>
      <c r="L598" s="226"/>
      <c r="M598" s="227"/>
      <c r="N598" s="228"/>
      <c r="O598" s="228"/>
      <c r="P598" s="228"/>
      <c r="Q598" s="228"/>
      <c r="R598" s="228"/>
      <c r="S598" s="228"/>
      <c r="T598" s="229"/>
      <c r="AT598" s="230" t="s">
        <v>179</v>
      </c>
      <c r="AU598" s="230" t="s">
        <v>84</v>
      </c>
      <c r="AV598" s="14" t="s">
        <v>84</v>
      </c>
      <c r="AW598" s="14" t="s">
        <v>31</v>
      </c>
      <c r="AX598" s="14" t="s">
        <v>75</v>
      </c>
      <c r="AY598" s="230" t="s">
        <v>167</v>
      </c>
    </row>
    <row r="599" spans="1:65" s="2" customFormat="1" ht="16.45" customHeight="1">
      <c r="A599" s="34"/>
      <c r="B599" s="35"/>
      <c r="C599" s="191" t="s">
        <v>744</v>
      </c>
      <c r="D599" s="191" t="s">
        <v>170</v>
      </c>
      <c r="E599" s="192" t="s">
        <v>745</v>
      </c>
      <c r="F599" s="193" t="s">
        <v>746</v>
      </c>
      <c r="G599" s="194" t="s">
        <v>173</v>
      </c>
      <c r="H599" s="195">
        <v>28.538</v>
      </c>
      <c r="I599" s="196"/>
      <c r="J599" s="197">
        <f>ROUND(I599*H599,2)</f>
        <v>0</v>
      </c>
      <c r="K599" s="193" t="s">
        <v>174</v>
      </c>
      <c r="L599" s="39"/>
      <c r="M599" s="198" t="s">
        <v>1</v>
      </c>
      <c r="N599" s="199" t="s">
        <v>40</v>
      </c>
      <c r="O599" s="71"/>
      <c r="P599" s="200">
        <f>O599*H599</f>
        <v>0</v>
      </c>
      <c r="Q599" s="200">
        <v>1E-4</v>
      </c>
      <c r="R599" s="200">
        <f>Q599*H599</f>
        <v>2.8538000000000001E-3</v>
      </c>
      <c r="S599" s="200">
        <v>0</v>
      </c>
      <c r="T599" s="201">
        <f>S599*H599</f>
        <v>0</v>
      </c>
      <c r="U599" s="34"/>
      <c r="V599" s="34"/>
      <c r="W599" s="34"/>
      <c r="X599" s="34"/>
      <c r="Y599" s="34"/>
      <c r="Z599" s="34"/>
      <c r="AA599" s="34"/>
      <c r="AB599" s="34"/>
      <c r="AC599" s="34"/>
      <c r="AD599" s="34"/>
      <c r="AE599" s="34"/>
      <c r="AR599" s="202" t="s">
        <v>278</v>
      </c>
      <c r="AT599" s="202" t="s">
        <v>170</v>
      </c>
      <c r="AU599" s="202" t="s">
        <v>84</v>
      </c>
      <c r="AY599" s="17" t="s">
        <v>167</v>
      </c>
      <c r="BE599" s="203">
        <f>IF(N599="základní",J599,0)</f>
        <v>0</v>
      </c>
      <c r="BF599" s="203">
        <f>IF(N599="snížená",J599,0)</f>
        <v>0</v>
      </c>
      <c r="BG599" s="203">
        <f>IF(N599="zákl. přenesená",J599,0)</f>
        <v>0</v>
      </c>
      <c r="BH599" s="203">
        <f>IF(N599="sníž. přenesená",J599,0)</f>
        <v>0</v>
      </c>
      <c r="BI599" s="203">
        <f>IF(N599="nulová",J599,0)</f>
        <v>0</v>
      </c>
      <c r="BJ599" s="17" t="s">
        <v>82</v>
      </c>
      <c r="BK599" s="203">
        <f>ROUND(I599*H599,2)</f>
        <v>0</v>
      </c>
      <c r="BL599" s="17" t="s">
        <v>278</v>
      </c>
      <c r="BM599" s="202" t="s">
        <v>747</v>
      </c>
    </row>
    <row r="600" spans="1:65" s="2" customFormat="1">
      <c r="A600" s="34"/>
      <c r="B600" s="35"/>
      <c r="C600" s="36"/>
      <c r="D600" s="204" t="s">
        <v>177</v>
      </c>
      <c r="E600" s="36"/>
      <c r="F600" s="205" t="s">
        <v>748</v>
      </c>
      <c r="G600" s="36"/>
      <c r="H600" s="36"/>
      <c r="I600" s="206"/>
      <c r="J600" s="36"/>
      <c r="K600" s="36"/>
      <c r="L600" s="39"/>
      <c r="M600" s="207"/>
      <c r="N600" s="208"/>
      <c r="O600" s="71"/>
      <c r="P600" s="71"/>
      <c r="Q600" s="71"/>
      <c r="R600" s="71"/>
      <c r="S600" s="71"/>
      <c r="T600" s="72"/>
      <c r="U600" s="34"/>
      <c r="V600" s="34"/>
      <c r="W600" s="34"/>
      <c r="X600" s="34"/>
      <c r="Y600" s="34"/>
      <c r="Z600" s="34"/>
      <c r="AA600" s="34"/>
      <c r="AB600" s="34"/>
      <c r="AC600" s="34"/>
      <c r="AD600" s="34"/>
      <c r="AE600" s="34"/>
      <c r="AT600" s="17" t="s">
        <v>177</v>
      </c>
      <c r="AU600" s="17" t="s">
        <v>84</v>
      </c>
    </row>
    <row r="601" spans="1:65" s="2" customFormat="1" ht="122.1">
      <c r="A601" s="34"/>
      <c r="B601" s="35"/>
      <c r="C601" s="36"/>
      <c r="D601" s="211" t="s">
        <v>222</v>
      </c>
      <c r="E601" s="36"/>
      <c r="F601" s="231" t="s">
        <v>749</v>
      </c>
      <c r="G601" s="36"/>
      <c r="H601" s="36"/>
      <c r="I601" s="206"/>
      <c r="J601" s="36"/>
      <c r="K601" s="36"/>
      <c r="L601" s="39"/>
      <c r="M601" s="207"/>
      <c r="N601" s="208"/>
      <c r="O601" s="71"/>
      <c r="P601" s="71"/>
      <c r="Q601" s="71"/>
      <c r="R601" s="71"/>
      <c r="S601" s="71"/>
      <c r="T601" s="72"/>
      <c r="U601" s="34"/>
      <c r="V601" s="34"/>
      <c r="W601" s="34"/>
      <c r="X601" s="34"/>
      <c r="Y601" s="34"/>
      <c r="Z601" s="34"/>
      <c r="AA601" s="34"/>
      <c r="AB601" s="34"/>
      <c r="AC601" s="34"/>
      <c r="AD601" s="34"/>
      <c r="AE601" s="34"/>
      <c r="AT601" s="17" t="s">
        <v>222</v>
      </c>
      <c r="AU601" s="17" t="s">
        <v>84</v>
      </c>
    </row>
    <row r="602" spans="1:65" s="2" customFormat="1" ht="16.45" customHeight="1">
      <c r="A602" s="34"/>
      <c r="B602" s="35"/>
      <c r="C602" s="191" t="s">
        <v>750</v>
      </c>
      <c r="D602" s="191" t="s">
        <v>170</v>
      </c>
      <c r="E602" s="192" t="s">
        <v>751</v>
      </c>
      <c r="F602" s="193" t="s">
        <v>752</v>
      </c>
      <c r="G602" s="194" t="s">
        <v>274</v>
      </c>
      <c r="H602" s="195">
        <v>10</v>
      </c>
      <c r="I602" s="196"/>
      <c r="J602" s="197">
        <f>ROUND(I602*H602,2)</f>
        <v>0</v>
      </c>
      <c r="K602" s="193" t="s">
        <v>174</v>
      </c>
      <c r="L602" s="39"/>
      <c r="M602" s="198" t="s">
        <v>1</v>
      </c>
      <c r="N602" s="199" t="s">
        <v>40</v>
      </c>
      <c r="O602" s="71"/>
      <c r="P602" s="200">
        <f>O602*H602</f>
        <v>0</v>
      </c>
      <c r="Q602" s="200">
        <v>1.0000000000000001E-5</v>
      </c>
      <c r="R602" s="200">
        <f>Q602*H602</f>
        <v>1E-4</v>
      </c>
      <c r="S602" s="200">
        <v>0</v>
      </c>
      <c r="T602" s="201">
        <f>S602*H602</f>
        <v>0</v>
      </c>
      <c r="U602" s="34"/>
      <c r="V602" s="34"/>
      <c r="W602" s="34"/>
      <c r="X602" s="34"/>
      <c r="Y602" s="34"/>
      <c r="Z602" s="34"/>
      <c r="AA602" s="34"/>
      <c r="AB602" s="34"/>
      <c r="AC602" s="34"/>
      <c r="AD602" s="34"/>
      <c r="AE602" s="34"/>
      <c r="AR602" s="202" t="s">
        <v>278</v>
      </c>
      <c r="AT602" s="202" t="s">
        <v>170</v>
      </c>
      <c r="AU602" s="202" t="s">
        <v>84</v>
      </c>
      <c r="AY602" s="17" t="s">
        <v>167</v>
      </c>
      <c r="BE602" s="203">
        <f>IF(N602="základní",J602,0)</f>
        <v>0</v>
      </c>
      <c r="BF602" s="203">
        <f>IF(N602="snížená",J602,0)</f>
        <v>0</v>
      </c>
      <c r="BG602" s="203">
        <f>IF(N602="zákl. přenesená",J602,0)</f>
        <v>0</v>
      </c>
      <c r="BH602" s="203">
        <f>IF(N602="sníž. přenesená",J602,0)</f>
        <v>0</v>
      </c>
      <c r="BI602" s="203">
        <f>IF(N602="nulová",J602,0)</f>
        <v>0</v>
      </c>
      <c r="BJ602" s="17" t="s">
        <v>82</v>
      </c>
      <c r="BK602" s="203">
        <f>ROUND(I602*H602,2)</f>
        <v>0</v>
      </c>
      <c r="BL602" s="17" t="s">
        <v>278</v>
      </c>
      <c r="BM602" s="202" t="s">
        <v>753</v>
      </c>
    </row>
    <row r="603" spans="1:65" s="2" customFormat="1">
      <c r="A603" s="34"/>
      <c r="B603" s="35"/>
      <c r="C603" s="36"/>
      <c r="D603" s="204" t="s">
        <v>177</v>
      </c>
      <c r="E603" s="36"/>
      <c r="F603" s="205" t="s">
        <v>754</v>
      </c>
      <c r="G603" s="36"/>
      <c r="H603" s="36"/>
      <c r="I603" s="206"/>
      <c r="J603" s="36"/>
      <c r="K603" s="36"/>
      <c r="L603" s="39"/>
      <c r="M603" s="207"/>
      <c r="N603" s="208"/>
      <c r="O603" s="71"/>
      <c r="P603" s="71"/>
      <c r="Q603" s="71"/>
      <c r="R603" s="71"/>
      <c r="S603" s="71"/>
      <c r="T603" s="72"/>
      <c r="U603" s="34"/>
      <c r="V603" s="34"/>
      <c r="W603" s="34"/>
      <c r="X603" s="34"/>
      <c r="Y603" s="34"/>
      <c r="Z603" s="34"/>
      <c r="AA603" s="34"/>
      <c r="AB603" s="34"/>
      <c r="AC603" s="34"/>
      <c r="AD603" s="34"/>
      <c r="AE603" s="34"/>
      <c r="AT603" s="17" t="s">
        <v>177</v>
      </c>
      <c r="AU603" s="17" t="s">
        <v>84</v>
      </c>
    </row>
    <row r="604" spans="1:65" s="13" customFormat="1" ht="21.3">
      <c r="B604" s="209"/>
      <c r="C604" s="210"/>
      <c r="D604" s="211" t="s">
        <v>179</v>
      </c>
      <c r="E604" s="212" t="s">
        <v>1</v>
      </c>
      <c r="F604" s="213" t="s">
        <v>292</v>
      </c>
      <c r="G604" s="210"/>
      <c r="H604" s="212" t="s">
        <v>1</v>
      </c>
      <c r="I604" s="214"/>
      <c r="J604" s="210"/>
      <c r="K604" s="210"/>
      <c r="L604" s="215"/>
      <c r="M604" s="216"/>
      <c r="N604" s="217"/>
      <c r="O604" s="217"/>
      <c r="P604" s="217"/>
      <c r="Q604" s="217"/>
      <c r="R604" s="217"/>
      <c r="S604" s="217"/>
      <c r="T604" s="218"/>
      <c r="AT604" s="219" t="s">
        <v>179</v>
      </c>
      <c r="AU604" s="219" t="s">
        <v>84</v>
      </c>
      <c r="AV604" s="13" t="s">
        <v>82</v>
      </c>
      <c r="AW604" s="13" t="s">
        <v>31</v>
      </c>
      <c r="AX604" s="13" t="s">
        <v>75</v>
      </c>
      <c r="AY604" s="219" t="s">
        <v>167</v>
      </c>
    </row>
    <row r="605" spans="1:65" s="13" customFormat="1">
      <c r="B605" s="209"/>
      <c r="C605" s="210"/>
      <c r="D605" s="211" t="s">
        <v>179</v>
      </c>
      <c r="E605" s="212" t="s">
        <v>1</v>
      </c>
      <c r="F605" s="213" t="s">
        <v>181</v>
      </c>
      <c r="G605" s="210"/>
      <c r="H605" s="212" t="s">
        <v>1</v>
      </c>
      <c r="I605" s="214"/>
      <c r="J605" s="210"/>
      <c r="K605" s="210"/>
      <c r="L605" s="215"/>
      <c r="M605" s="216"/>
      <c r="N605" s="217"/>
      <c r="O605" s="217"/>
      <c r="P605" s="217"/>
      <c r="Q605" s="217"/>
      <c r="R605" s="217"/>
      <c r="S605" s="217"/>
      <c r="T605" s="218"/>
      <c r="AT605" s="219" t="s">
        <v>179</v>
      </c>
      <c r="AU605" s="219" t="s">
        <v>84</v>
      </c>
      <c r="AV605" s="13" t="s">
        <v>82</v>
      </c>
      <c r="AW605" s="13" t="s">
        <v>31</v>
      </c>
      <c r="AX605" s="13" t="s">
        <v>75</v>
      </c>
      <c r="AY605" s="219" t="s">
        <v>167</v>
      </c>
    </row>
    <row r="606" spans="1:65" s="14" customFormat="1">
      <c r="B606" s="220"/>
      <c r="C606" s="221"/>
      <c r="D606" s="211" t="s">
        <v>179</v>
      </c>
      <c r="E606" s="222" t="s">
        <v>1</v>
      </c>
      <c r="F606" s="223" t="s">
        <v>239</v>
      </c>
      <c r="G606" s="221"/>
      <c r="H606" s="224">
        <v>10</v>
      </c>
      <c r="I606" s="225"/>
      <c r="J606" s="221"/>
      <c r="K606" s="221"/>
      <c r="L606" s="226"/>
      <c r="M606" s="227"/>
      <c r="N606" s="228"/>
      <c r="O606" s="228"/>
      <c r="P606" s="228"/>
      <c r="Q606" s="228"/>
      <c r="R606" s="228"/>
      <c r="S606" s="228"/>
      <c r="T606" s="229"/>
      <c r="AT606" s="230" t="s">
        <v>179</v>
      </c>
      <c r="AU606" s="230" t="s">
        <v>84</v>
      </c>
      <c r="AV606" s="14" t="s">
        <v>84</v>
      </c>
      <c r="AW606" s="14" t="s">
        <v>31</v>
      </c>
      <c r="AX606" s="14" t="s">
        <v>75</v>
      </c>
      <c r="AY606" s="230" t="s">
        <v>167</v>
      </c>
    </row>
    <row r="607" spans="1:65" s="2" customFormat="1" ht="16.45" customHeight="1">
      <c r="A607" s="34"/>
      <c r="B607" s="35"/>
      <c r="C607" s="232" t="s">
        <v>378</v>
      </c>
      <c r="D607" s="232" t="s">
        <v>254</v>
      </c>
      <c r="E607" s="233" t="s">
        <v>755</v>
      </c>
      <c r="F607" s="234" t="s">
        <v>756</v>
      </c>
      <c r="G607" s="235" t="s">
        <v>274</v>
      </c>
      <c r="H607" s="236">
        <v>10</v>
      </c>
      <c r="I607" s="237"/>
      <c r="J607" s="238">
        <f>ROUND(I607*H607,2)</f>
        <v>0</v>
      </c>
      <c r="K607" s="234" t="s">
        <v>1</v>
      </c>
      <c r="L607" s="239"/>
      <c r="M607" s="240" t="s">
        <v>1</v>
      </c>
      <c r="N607" s="241" t="s">
        <v>40</v>
      </c>
      <c r="O607" s="71"/>
      <c r="P607" s="200">
        <f>O607*H607</f>
        <v>0</v>
      </c>
      <c r="Q607" s="200">
        <v>8.9999999999999998E-4</v>
      </c>
      <c r="R607" s="200">
        <f>Q607*H607</f>
        <v>8.9999999999999993E-3</v>
      </c>
      <c r="S607" s="200">
        <v>0</v>
      </c>
      <c r="T607" s="201">
        <f>S607*H607</f>
        <v>0</v>
      </c>
      <c r="U607" s="34"/>
      <c r="V607" s="34"/>
      <c r="W607" s="34"/>
      <c r="X607" s="34"/>
      <c r="Y607" s="34"/>
      <c r="Z607" s="34"/>
      <c r="AA607" s="34"/>
      <c r="AB607" s="34"/>
      <c r="AC607" s="34"/>
      <c r="AD607" s="34"/>
      <c r="AE607" s="34"/>
      <c r="AR607" s="202" t="s">
        <v>393</v>
      </c>
      <c r="AT607" s="202" t="s">
        <v>254</v>
      </c>
      <c r="AU607" s="202" t="s">
        <v>84</v>
      </c>
      <c r="AY607" s="17" t="s">
        <v>167</v>
      </c>
      <c r="BE607" s="203">
        <f>IF(N607="základní",J607,0)</f>
        <v>0</v>
      </c>
      <c r="BF607" s="203">
        <f>IF(N607="snížená",J607,0)</f>
        <v>0</v>
      </c>
      <c r="BG607" s="203">
        <f>IF(N607="zákl. přenesená",J607,0)</f>
        <v>0</v>
      </c>
      <c r="BH607" s="203">
        <f>IF(N607="sníž. přenesená",J607,0)</f>
        <v>0</v>
      </c>
      <c r="BI607" s="203">
        <f>IF(N607="nulová",J607,0)</f>
        <v>0</v>
      </c>
      <c r="BJ607" s="17" t="s">
        <v>82</v>
      </c>
      <c r="BK607" s="203">
        <f>ROUND(I607*H607,2)</f>
        <v>0</v>
      </c>
      <c r="BL607" s="17" t="s">
        <v>278</v>
      </c>
      <c r="BM607" s="202" t="s">
        <v>757</v>
      </c>
    </row>
    <row r="608" spans="1:65" s="2" customFormat="1" ht="24.3" customHeight="1">
      <c r="A608" s="34"/>
      <c r="B608" s="35"/>
      <c r="C608" s="191" t="s">
        <v>391</v>
      </c>
      <c r="D608" s="191" t="s">
        <v>170</v>
      </c>
      <c r="E608" s="192" t="s">
        <v>758</v>
      </c>
      <c r="F608" s="193" t="s">
        <v>759</v>
      </c>
      <c r="G608" s="194" t="s">
        <v>274</v>
      </c>
      <c r="H608" s="195">
        <v>7</v>
      </c>
      <c r="I608" s="196"/>
      <c r="J608" s="197">
        <f>ROUND(I608*H608,2)</f>
        <v>0</v>
      </c>
      <c r="K608" s="193" t="s">
        <v>174</v>
      </c>
      <c r="L608" s="39"/>
      <c r="M608" s="198" t="s">
        <v>1</v>
      </c>
      <c r="N608" s="199" t="s">
        <v>40</v>
      </c>
      <c r="O608" s="71"/>
      <c r="P608" s="200">
        <f>O608*H608</f>
        <v>0</v>
      </c>
      <c r="Q608" s="200">
        <v>1.805E-2</v>
      </c>
      <c r="R608" s="200">
        <f>Q608*H608</f>
        <v>0.12634999999999999</v>
      </c>
      <c r="S608" s="200">
        <v>0</v>
      </c>
      <c r="T608" s="201">
        <f>S608*H608</f>
        <v>0</v>
      </c>
      <c r="U608" s="34"/>
      <c r="V608" s="34"/>
      <c r="W608" s="34"/>
      <c r="X608" s="34"/>
      <c r="Y608" s="34"/>
      <c r="Z608" s="34"/>
      <c r="AA608" s="34"/>
      <c r="AB608" s="34"/>
      <c r="AC608" s="34"/>
      <c r="AD608" s="34"/>
      <c r="AE608" s="34"/>
      <c r="AR608" s="202" t="s">
        <v>278</v>
      </c>
      <c r="AT608" s="202" t="s">
        <v>170</v>
      </c>
      <c r="AU608" s="202" t="s">
        <v>84</v>
      </c>
      <c r="AY608" s="17" t="s">
        <v>167</v>
      </c>
      <c r="BE608" s="203">
        <f>IF(N608="základní",J608,0)</f>
        <v>0</v>
      </c>
      <c r="BF608" s="203">
        <f>IF(N608="snížená",J608,0)</f>
        <v>0</v>
      </c>
      <c r="BG608" s="203">
        <f>IF(N608="zákl. přenesená",J608,0)</f>
        <v>0</v>
      </c>
      <c r="BH608" s="203">
        <f>IF(N608="sníž. přenesená",J608,0)</f>
        <v>0</v>
      </c>
      <c r="BI608" s="203">
        <f>IF(N608="nulová",J608,0)</f>
        <v>0</v>
      </c>
      <c r="BJ608" s="17" t="s">
        <v>82</v>
      </c>
      <c r="BK608" s="203">
        <f>ROUND(I608*H608,2)</f>
        <v>0</v>
      </c>
      <c r="BL608" s="17" t="s">
        <v>278</v>
      </c>
      <c r="BM608" s="202" t="s">
        <v>760</v>
      </c>
    </row>
    <row r="609" spans="1:65" s="2" customFormat="1">
      <c r="A609" s="34"/>
      <c r="B609" s="35"/>
      <c r="C609" s="36"/>
      <c r="D609" s="204" t="s">
        <v>177</v>
      </c>
      <c r="E609" s="36"/>
      <c r="F609" s="205" t="s">
        <v>761</v>
      </c>
      <c r="G609" s="36"/>
      <c r="H609" s="36"/>
      <c r="I609" s="206"/>
      <c r="J609" s="36"/>
      <c r="K609" s="36"/>
      <c r="L609" s="39"/>
      <c r="M609" s="207"/>
      <c r="N609" s="208"/>
      <c r="O609" s="71"/>
      <c r="P609" s="71"/>
      <c r="Q609" s="71"/>
      <c r="R609" s="71"/>
      <c r="S609" s="71"/>
      <c r="T609" s="72"/>
      <c r="U609" s="34"/>
      <c r="V609" s="34"/>
      <c r="W609" s="34"/>
      <c r="X609" s="34"/>
      <c r="Y609" s="34"/>
      <c r="Z609" s="34"/>
      <c r="AA609" s="34"/>
      <c r="AB609" s="34"/>
      <c r="AC609" s="34"/>
      <c r="AD609" s="34"/>
      <c r="AE609" s="34"/>
      <c r="AT609" s="17" t="s">
        <v>177</v>
      </c>
      <c r="AU609" s="17" t="s">
        <v>84</v>
      </c>
    </row>
    <row r="610" spans="1:65" s="13" customFormat="1" ht="21.3">
      <c r="B610" s="209"/>
      <c r="C610" s="210"/>
      <c r="D610" s="211" t="s">
        <v>179</v>
      </c>
      <c r="E610" s="212" t="s">
        <v>1</v>
      </c>
      <c r="F610" s="213" t="s">
        <v>292</v>
      </c>
      <c r="G610" s="210"/>
      <c r="H610" s="212" t="s">
        <v>1</v>
      </c>
      <c r="I610" s="214"/>
      <c r="J610" s="210"/>
      <c r="K610" s="210"/>
      <c r="L610" s="215"/>
      <c r="M610" s="216"/>
      <c r="N610" s="217"/>
      <c r="O610" s="217"/>
      <c r="P610" s="217"/>
      <c r="Q610" s="217"/>
      <c r="R610" s="217"/>
      <c r="S610" s="217"/>
      <c r="T610" s="218"/>
      <c r="AT610" s="219" t="s">
        <v>179</v>
      </c>
      <c r="AU610" s="219" t="s">
        <v>84</v>
      </c>
      <c r="AV610" s="13" t="s">
        <v>82</v>
      </c>
      <c r="AW610" s="13" t="s">
        <v>31</v>
      </c>
      <c r="AX610" s="13" t="s">
        <v>75</v>
      </c>
      <c r="AY610" s="219" t="s">
        <v>167</v>
      </c>
    </row>
    <row r="611" spans="1:65" s="13" customFormat="1">
      <c r="B611" s="209"/>
      <c r="C611" s="210"/>
      <c r="D611" s="211" t="s">
        <v>179</v>
      </c>
      <c r="E611" s="212" t="s">
        <v>1</v>
      </c>
      <c r="F611" s="213" t="s">
        <v>181</v>
      </c>
      <c r="G611" s="210"/>
      <c r="H611" s="212" t="s">
        <v>1</v>
      </c>
      <c r="I611" s="214"/>
      <c r="J611" s="210"/>
      <c r="K611" s="210"/>
      <c r="L611" s="215"/>
      <c r="M611" s="216"/>
      <c r="N611" s="217"/>
      <c r="O611" s="217"/>
      <c r="P611" s="217"/>
      <c r="Q611" s="217"/>
      <c r="R611" s="217"/>
      <c r="S611" s="217"/>
      <c r="T611" s="218"/>
      <c r="AT611" s="219" t="s">
        <v>179</v>
      </c>
      <c r="AU611" s="219" t="s">
        <v>84</v>
      </c>
      <c r="AV611" s="13" t="s">
        <v>82</v>
      </c>
      <c r="AW611" s="13" t="s">
        <v>31</v>
      </c>
      <c r="AX611" s="13" t="s">
        <v>75</v>
      </c>
      <c r="AY611" s="219" t="s">
        <v>167</v>
      </c>
    </row>
    <row r="612" spans="1:65" s="14" customFormat="1">
      <c r="B612" s="220"/>
      <c r="C612" s="221"/>
      <c r="D612" s="211" t="s">
        <v>179</v>
      </c>
      <c r="E612" s="222" t="s">
        <v>1</v>
      </c>
      <c r="F612" s="223" t="s">
        <v>217</v>
      </c>
      <c r="G612" s="221"/>
      <c r="H612" s="224">
        <v>7</v>
      </c>
      <c r="I612" s="225"/>
      <c r="J612" s="221"/>
      <c r="K612" s="221"/>
      <c r="L612" s="226"/>
      <c r="M612" s="227"/>
      <c r="N612" s="228"/>
      <c r="O612" s="228"/>
      <c r="P612" s="228"/>
      <c r="Q612" s="228"/>
      <c r="R612" s="228"/>
      <c r="S612" s="228"/>
      <c r="T612" s="229"/>
      <c r="AT612" s="230" t="s">
        <v>179</v>
      </c>
      <c r="AU612" s="230" t="s">
        <v>84</v>
      </c>
      <c r="AV612" s="14" t="s">
        <v>84</v>
      </c>
      <c r="AW612" s="14" t="s">
        <v>31</v>
      </c>
      <c r="AX612" s="14" t="s">
        <v>75</v>
      </c>
      <c r="AY612" s="230" t="s">
        <v>167</v>
      </c>
    </row>
    <row r="613" spans="1:65" s="2" customFormat="1" ht="33.049999999999997" customHeight="1">
      <c r="A613" s="34"/>
      <c r="B613" s="35"/>
      <c r="C613" s="191" t="s">
        <v>404</v>
      </c>
      <c r="D613" s="191" t="s">
        <v>170</v>
      </c>
      <c r="E613" s="192" t="s">
        <v>762</v>
      </c>
      <c r="F613" s="193" t="s">
        <v>763</v>
      </c>
      <c r="G613" s="194" t="s">
        <v>173</v>
      </c>
      <c r="H613" s="195">
        <v>124.4</v>
      </c>
      <c r="I613" s="196"/>
      <c r="J613" s="197">
        <f>ROUND(I613*H613,2)</f>
        <v>0</v>
      </c>
      <c r="K613" s="193" t="s">
        <v>174</v>
      </c>
      <c r="L613" s="39"/>
      <c r="M613" s="198" t="s">
        <v>1</v>
      </c>
      <c r="N613" s="199" t="s">
        <v>40</v>
      </c>
      <c r="O613" s="71"/>
      <c r="P613" s="200">
        <f>O613*H613</f>
        <v>0</v>
      </c>
      <c r="Q613" s="200">
        <v>1.17E-3</v>
      </c>
      <c r="R613" s="200">
        <f>Q613*H613</f>
        <v>0.14554800000000001</v>
      </c>
      <c r="S613" s="200">
        <v>0</v>
      </c>
      <c r="T613" s="201">
        <f>S613*H613</f>
        <v>0</v>
      </c>
      <c r="U613" s="34"/>
      <c r="V613" s="34"/>
      <c r="W613" s="34"/>
      <c r="X613" s="34"/>
      <c r="Y613" s="34"/>
      <c r="Z613" s="34"/>
      <c r="AA613" s="34"/>
      <c r="AB613" s="34"/>
      <c r="AC613" s="34"/>
      <c r="AD613" s="34"/>
      <c r="AE613" s="34"/>
      <c r="AR613" s="202" t="s">
        <v>278</v>
      </c>
      <c r="AT613" s="202" t="s">
        <v>170</v>
      </c>
      <c r="AU613" s="202" t="s">
        <v>84</v>
      </c>
      <c r="AY613" s="17" t="s">
        <v>167</v>
      </c>
      <c r="BE613" s="203">
        <f>IF(N613="základní",J613,0)</f>
        <v>0</v>
      </c>
      <c r="BF613" s="203">
        <f>IF(N613="snížená",J613,0)</f>
        <v>0</v>
      </c>
      <c r="BG613" s="203">
        <f>IF(N613="zákl. přenesená",J613,0)</f>
        <v>0</v>
      </c>
      <c r="BH613" s="203">
        <f>IF(N613="sníž. přenesená",J613,0)</f>
        <v>0</v>
      </c>
      <c r="BI613" s="203">
        <f>IF(N613="nulová",J613,0)</f>
        <v>0</v>
      </c>
      <c r="BJ613" s="17" t="s">
        <v>82</v>
      </c>
      <c r="BK613" s="203">
        <f>ROUND(I613*H613,2)</f>
        <v>0</v>
      </c>
      <c r="BL613" s="17" t="s">
        <v>278</v>
      </c>
      <c r="BM613" s="202" t="s">
        <v>764</v>
      </c>
    </row>
    <row r="614" spans="1:65" s="2" customFormat="1">
      <c r="A614" s="34"/>
      <c r="B614" s="35"/>
      <c r="C614" s="36"/>
      <c r="D614" s="204" t="s">
        <v>177</v>
      </c>
      <c r="E614" s="36"/>
      <c r="F614" s="205" t="s">
        <v>765</v>
      </c>
      <c r="G614" s="36"/>
      <c r="H614" s="36"/>
      <c r="I614" s="206"/>
      <c r="J614" s="36"/>
      <c r="K614" s="36"/>
      <c r="L614" s="39"/>
      <c r="M614" s="207"/>
      <c r="N614" s="208"/>
      <c r="O614" s="71"/>
      <c r="P614" s="71"/>
      <c r="Q614" s="71"/>
      <c r="R614" s="71"/>
      <c r="S614" s="71"/>
      <c r="T614" s="72"/>
      <c r="U614" s="34"/>
      <c r="V614" s="34"/>
      <c r="W614" s="34"/>
      <c r="X614" s="34"/>
      <c r="Y614" s="34"/>
      <c r="Z614" s="34"/>
      <c r="AA614" s="34"/>
      <c r="AB614" s="34"/>
      <c r="AC614" s="34"/>
      <c r="AD614" s="34"/>
      <c r="AE614" s="34"/>
      <c r="AT614" s="17" t="s">
        <v>177</v>
      </c>
      <c r="AU614" s="17" t="s">
        <v>84</v>
      </c>
    </row>
    <row r="615" spans="1:65" s="13" customFormat="1" ht="21.3">
      <c r="B615" s="209"/>
      <c r="C615" s="210"/>
      <c r="D615" s="211" t="s">
        <v>179</v>
      </c>
      <c r="E615" s="212" t="s">
        <v>1</v>
      </c>
      <c r="F615" s="213" t="s">
        <v>180</v>
      </c>
      <c r="G615" s="210"/>
      <c r="H615" s="212" t="s">
        <v>1</v>
      </c>
      <c r="I615" s="214"/>
      <c r="J615" s="210"/>
      <c r="K615" s="210"/>
      <c r="L615" s="215"/>
      <c r="M615" s="216"/>
      <c r="N615" s="217"/>
      <c r="O615" s="217"/>
      <c r="P615" s="217"/>
      <c r="Q615" s="217"/>
      <c r="R615" s="217"/>
      <c r="S615" s="217"/>
      <c r="T615" s="218"/>
      <c r="AT615" s="219" t="s">
        <v>179</v>
      </c>
      <c r="AU615" s="219" t="s">
        <v>84</v>
      </c>
      <c r="AV615" s="13" t="s">
        <v>82</v>
      </c>
      <c r="AW615" s="13" t="s">
        <v>31</v>
      </c>
      <c r="AX615" s="13" t="s">
        <v>75</v>
      </c>
      <c r="AY615" s="219" t="s">
        <v>167</v>
      </c>
    </row>
    <row r="616" spans="1:65" s="13" customFormat="1">
      <c r="B616" s="209"/>
      <c r="C616" s="210"/>
      <c r="D616" s="211" t="s">
        <v>179</v>
      </c>
      <c r="E616" s="212" t="s">
        <v>1</v>
      </c>
      <c r="F616" s="213" t="s">
        <v>181</v>
      </c>
      <c r="G616" s="210"/>
      <c r="H616" s="212" t="s">
        <v>1</v>
      </c>
      <c r="I616" s="214"/>
      <c r="J616" s="210"/>
      <c r="K616" s="210"/>
      <c r="L616" s="215"/>
      <c r="M616" s="216"/>
      <c r="N616" s="217"/>
      <c r="O616" s="217"/>
      <c r="P616" s="217"/>
      <c r="Q616" s="217"/>
      <c r="R616" s="217"/>
      <c r="S616" s="217"/>
      <c r="T616" s="218"/>
      <c r="AT616" s="219" t="s">
        <v>179</v>
      </c>
      <c r="AU616" s="219" t="s">
        <v>84</v>
      </c>
      <c r="AV616" s="13" t="s">
        <v>82</v>
      </c>
      <c r="AW616" s="13" t="s">
        <v>31</v>
      </c>
      <c r="AX616" s="13" t="s">
        <v>75</v>
      </c>
      <c r="AY616" s="219" t="s">
        <v>167</v>
      </c>
    </row>
    <row r="617" spans="1:65" s="13" customFormat="1">
      <c r="B617" s="209"/>
      <c r="C617" s="210"/>
      <c r="D617" s="211" t="s">
        <v>179</v>
      </c>
      <c r="E617" s="212" t="s">
        <v>1</v>
      </c>
      <c r="F617" s="213" t="s">
        <v>766</v>
      </c>
      <c r="G617" s="210"/>
      <c r="H617" s="212" t="s">
        <v>1</v>
      </c>
      <c r="I617" s="214"/>
      <c r="J617" s="210"/>
      <c r="K617" s="210"/>
      <c r="L617" s="215"/>
      <c r="M617" s="216"/>
      <c r="N617" s="217"/>
      <c r="O617" s="217"/>
      <c r="P617" s="217"/>
      <c r="Q617" s="217"/>
      <c r="R617" s="217"/>
      <c r="S617" s="217"/>
      <c r="T617" s="218"/>
      <c r="AT617" s="219" t="s">
        <v>179</v>
      </c>
      <c r="AU617" s="219" t="s">
        <v>84</v>
      </c>
      <c r="AV617" s="13" t="s">
        <v>82</v>
      </c>
      <c r="AW617" s="13" t="s">
        <v>31</v>
      </c>
      <c r="AX617" s="13" t="s">
        <v>75</v>
      </c>
      <c r="AY617" s="219" t="s">
        <v>167</v>
      </c>
    </row>
    <row r="618" spans="1:65" s="14" customFormat="1">
      <c r="B618" s="220"/>
      <c r="C618" s="221"/>
      <c r="D618" s="211" t="s">
        <v>179</v>
      </c>
      <c r="E618" s="222" t="s">
        <v>1</v>
      </c>
      <c r="F618" s="223" t="s">
        <v>767</v>
      </c>
      <c r="G618" s="221"/>
      <c r="H618" s="224">
        <v>6.5</v>
      </c>
      <c r="I618" s="225"/>
      <c r="J618" s="221"/>
      <c r="K618" s="221"/>
      <c r="L618" s="226"/>
      <c r="M618" s="227"/>
      <c r="N618" s="228"/>
      <c r="O618" s="228"/>
      <c r="P618" s="228"/>
      <c r="Q618" s="228"/>
      <c r="R618" s="228"/>
      <c r="S618" s="228"/>
      <c r="T618" s="229"/>
      <c r="AT618" s="230" t="s">
        <v>179</v>
      </c>
      <c r="AU618" s="230" t="s">
        <v>84</v>
      </c>
      <c r="AV618" s="14" t="s">
        <v>84</v>
      </c>
      <c r="AW618" s="14" t="s">
        <v>31</v>
      </c>
      <c r="AX618" s="14" t="s">
        <v>75</v>
      </c>
      <c r="AY618" s="230" t="s">
        <v>167</v>
      </c>
    </row>
    <row r="619" spans="1:65" s="14" customFormat="1">
      <c r="B619" s="220"/>
      <c r="C619" s="221"/>
      <c r="D619" s="211" t="s">
        <v>179</v>
      </c>
      <c r="E619" s="222" t="s">
        <v>1</v>
      </c>
      <c r="F619" s="223" t="s">
        <v>768</v>
      </c>
      <c r="G619" s="221"/>
      <c r="H619" s="224">
        <v>6.9</v>
      </c>
      <c r="I619" s="225"/>
      <c r="J619" s="221"/>
      <c r="K619" s="221"/>
      <c r="L619" s="226"/>
      <c r="M619" s="227"/>
      <c r="N619" s="228"/>
      <c r="O619" s="228"/>
      <c r="P619" s="228"/>
      <c r="Q619" s="228"/>
      <c r="R619" s="228"/>
      <c r="S619" s="228"/>
      <c r="T619" s="229"/>
      <c r="AT619" s="230" t="s">
        <v>179</v>
      </c>
      <c r="AU619" s="230" t="s">
        <v>84</v>
      </c>
      <c r="AV619" s="14" t="s">
        <v>84</v>
      </c>
      <c r="AW619" s="14" t="s">
        <v>31</v>
      </c>
      <c r="AX619" s="14" t="s">
        <v>75</v>
      </c>
      <c r="AY619" s="230" t="s">
        <v>167</v>
      </c>
    </row>
    <row r="620" spans="1:65" s="14" customFormat="1">
      <c r="B620" s="220"/>
      <c r="C620" s="221"/>
      <c r="D620" s="211" t="s">
        <v>179</v>
      </c>
      <c r="E620" s="222" t="s">
        <v>1</v>
      </c>
      <c r="F620" s="223" t="s">
        <v>769</v>
      </c>
      <c r="G620" s="221"/>
      <c r="H620" s="224">
        <v>29.4</v>
      </c>
      <c r="I620" s="225"/>
      <c r="J620" s="221"/>
      <c r="K620" s="221"/>
      <c r="L620" s="226"/>
      <c r="M620" s="227"/>
      <c r="N620" s="228"/>
      <c r="O620" s="228"/>
      <c r="P620" s="228"/>
      <c r="Q620" s="228"/>
      <c r="R620" s="228"/>
      <c r="S620" s="228"/>
      <c r="T620" s="229"/>
      <c r="AT620" s="230" t="s">
        <v>179</v>
      </c>
      <c r="AU620" s="230" t="s">
        <v>84</v>
      </c>
      <c r="AV620" s="14" t="s">
        <v>84</v>
      </c>
      <c r="AW620" s="14" t="s">
        <v>31</v>
      </c>
      <c r="AX620" s="14" t="s">
        <v>75</v>
      </c>
      <c r="AY620" s="230" t="s">
        <v>167</v>
      </c>
    </row>
    <row r="621" spans="1:65" s="14" customFormat="1">
      <c r="B621" s="220"/>
      <c r="C621" s="221"/>
      <c r="D621" s="211" t="s">
        <v>179</v>
      </c>
      <c r="E621" s="222" t="s">
        <v>1</v>
      </c>
      <c r="F621" s="223" t="s">
        <v>770</v>
      </c>
      <c r="G621" s="221"/>
      <c r="H621" s="224">
        <v>24</v>
      </c>
      <c r="I621" s="225"/>
      <c r="J621" s="221"/>
      <c r="K621" s="221"/>
      <c r="L621" s="226"/>
      <c r="M621" s="227"/>
      <c r="N621" s="228"/>
      <c r="O621" s="228"/>
      <c r="P621" s="228"/>
      <c r="Q621" s="228"/>
      <c r="R621" s="228"/>
      <c r="S621" s="228"/>
      <c r="T621" s="229"/>
      <c r="AT621" s="230" t="s">
        <v>179</v>
      </c>
      <c r="AU621" s="230" t="s">
        <v>84</v>
      </c>
      <c r="AV621" s="14" t="s">
        <v>84</v>
      </c>
      <c r="AW621" s="14" t="s">
        <v>31</v>
      </c>
      <c r="AX621" s="14" t="s">
        <v>75</v>
      </c>
      <c r="AY621" s="230" t="s">
        <v>167</v>
      </c>
    </row>
    <row r="622" spans="1:65" s="14" customFormat="1">
      <c r="B622" s="220"/>
      <c r="C622" s="221"/>
      <c r="D622" s="211" t="s">
        <v>179</v>
      </c>
      <c r="E622" s="222" t="s">
        <v>1</v>
      </c>
      <c r="F622" s="223" t="s">
        <v>771</v>
      </c>
      <c r="G622" s="221"/>
      <c r="H622" s="224">
        <v>1.7</v>
      </c>
      <c r="I622" s="225"/>
      <c r="J622" s="221"/>
      <c r="K622" s="221"/>
      <c r="L622" s="226"/>
      <c r="M622" s="227"/>
      <c r="N622" s="228"/>
      <c r="O622" s="228"/>
      <c r="P622" s="228"/>
      <c r="Q622" s="228"/>
      <c r="R622" s="228"/>
      <c r="S622" s="228"/>
      <c r="T622" s="229"/>
      <c r="AT622" s="230" t="s">
        <v>179</v>
      </c>
      <c r="AU622" s="230" t="s">
        <v>84</v>
      </c>
      <c r="AV622" s="14" t="s">
        <v>84</v>
      </c>
      <c r="AW622" s="14" t="s">
        <v>31</v>
      </c>
      <c r="AX622" s="14" t="s">
        <v>75</v>
      </c>
      <c r="AY622" s="230" t="s">
        <v>167</v>
      </c>
    </row>
    <row r="623" spans="1:65" s="14" customFormat="1">
      <c r="B623" s="220"/>
      <c r="C623" s="221"/>
      <c r="D623" s="211" t="s">
        <v>179</v>
      </c>
      <c r="E623" s="222" t="s">
        <v>1</v>
      </c>
      <c r="F623" s="223" t="s">
        <v>464</v>
      </c>
      <c r="G623" s="221"/>
      <c r="H623" s="224">
        <v>22.2</v>
      </c>
      <c r="I623" s="225"/>
      <c r="J623" s="221"/>
      <c r="K623" s="221"/>
      <c r="L623" s="226"/>
      <c r="M623" s="227"/>
      <c r="N623" s="228"/>
      <c r="O623" s="228"/>
      <c r="P623" s="228"/>
      <c r="Q623" s="228"/>
      <c r="R623" s="228"/>
      <c r="S623" s="228"/>
      <c r="T623" s="229"/>
      <c r="AT623" s="230" t="s">
        <v>179</v>
      </c>
      <c r="AU623" s="230" t="s">
        <v>84</v>
      </c>
      <c r="AV623" s="14" t="s">
        <v>84</v>
      </c>
      <c r="AW623" s="14" t="s">
        <v>31</v>
      </c>
      <c r="AX623" s="14" t="s">
        <v>75</v>
      </c>
      <c r="AY623" s="230" t="s">
        <v>167</v>
      </c>
    </row>
    <row r="624" spans="1:65" s="14" customFormat="1">
      <c r="B624" s="220"/>
      <c r="C624" s="221"/>
      <c r="D624" s="211" t="s">
        <v>179</v>
      </c>
      <c r="E624" s="222" t="s">
        <v>1</v>
      </c>
      <c r="F624" s="223" t="s">
        <v>772</v>
      </c>
      <c r="G624" s="221"/>
      <c r="H624" s="224">
        <v>1.7</v>
      </c>
      <c r="I624" s="225"/>
      <c r="J624" s="221"/>
      <c r="K624" s="221"/>
      <c r="L624" s="226"/>
      <c r="M624" s="227"/>
      <c r="N624" s="228"/>
      <c r="O624" s="228"/>
      <c r="P624" s="228"/>
      <c r="Q624" s="228"/>
      <c r="R624" s="228"/>
      <c r="S624" s="228"/>
      <c r="T624" s="229"/>
      <c r="AT624" s="230" t="s">
        <v>179</v>
      </c>
      <c r="AU624" s="230" t="s">
        <v>84</v>
      </c>
      <c r="AV624" s="14" t="s">
        <v>84</v>
      </c>
      <c r="AW624" s="14" t="s">
        <v>31</v>
      </c>
      <c r="AX624" s="14" t="s">
        <v>75</v>
      </c>
      <c r="AY624" s="230" t="s">
        <v>167</v>
      </c>
    </row>
    <row r="625" spans="1:65" s="13" customFormat="1">
      <c r="B625" s="209"/>
      <c r="C625" s="210"/>
      <c r="D625" s="211" t="s">
        <v>179</v>
      </c>
      <c r="E625" s="212" t="s">
        <v>1</v>
      </c>
      <c r="F625" s="213" t="s">
        <v>181</v>
      </c>
      <c r="G625" s="210"/>
      <c r="H625" s="212" t="s">
        <v>1</v>
      </c>
      <c r="I625" s="214"/>
      <c r="J625" s="210"/>
      <c r="K625" s="210"/>
      <c r="L625" s="215"/>
      <c r="M625" s="216"/>
      <c r="N625" s="217"/>
      <c r="O625" s="217"/>
      <c r="P625" s="217"/>
      <c r="Q625" s="217"/>
      <c r="R625" s="217"/>
      <c r="S625" s="217"/>
      <c r="T625" s="218"/>
      <c r="AT625" s="219" t="s">
        <v>179</v>
      </c>
      <c r="AU625" s="219" t="s">
        <v>84</v>
      </c>
      <c r="AV625" s="13" t="s">
        <v>82</v>
      </c>
      <c r="AW625" s="13" t="s">
        <v>31</v>
      </c>
      <c r="AX625" s="13" t="s">
        <v>75</v>
      </c>
      <c r="AY625" s="219" t="s">
        <v>167</v>
      </c>
    </row>
    <row r="626" spans="1:65" s="13" customFormat="1">
      <c r="B626" s="209"/>
      <c r="C626" s="210"/>
      <c r="D626" s="211" t="s">
        <v>179</v>
      </c>
      <c r="E626" s="212" t="s">
        <v>1</v>
      </c>
      <c r="F626" s="213" t="s">
        <v>773</v>
      </c>
      <c r="G626" s="210"/>
      <c r="H626" s="212" t="s">
        <v>1</v>
      </c>
      <c r="I626" s="214"/>
      <c r="J626" s="210"/>
      <c r="K626" s="210"/>
      <c r="L626" s="215"/>
      <c r="M626" s="216"/>
      <c r="N626" s="217"/>
      <c r="O626" s="217"/>
      <c r="P626" s="217"/>
      <c r="Q626" s="217"/>
      <c r="R626" s="217"/>
      <c r="S626" s="217"/>
      <c r="T626" s="218"/>
      <c r="AT626" s="219" t="s">
        <v>179</v>
      </c>
      <c r="AU626" s="219" t="s">
        <v>84</v>
      </c>
      <c r="AV626" s="13" t="s">
        <v>82</v>
      </c>
      <c r="AW626" s="13" t="s">
        <v>31</v>
      </c>
      <c r="AX626" s="13" t="s">
        <v>75</v>
      </c>
      <c r="AY626" s="219" t="s">
        <v>167</v>
      </c>
    </row>
    <row r="627" spans="1:65" s="14" customFormat="1">
      <c r="B627" s="220"/>
      <c r="C627" s="221"/>
      <c r="D627" s="211" t="s">
        <v>179</v>
      </c>
      <c r="E627" s="222" t="s">
        <v>1</v>
      </c>
      <c r="F627" s="223" t="s">
        <v>413</v>
      </c>
      <c r="G627" s="221"/>
      <c r="H627" s="224">
        <v>32</v>
      </c>
      <c r="I627" s="225"/>
      <c r="J627" s="221"/>
      <c r="K627" s="221"/>
      <c r="L627" s="226"/>
      <c r="M627" s="227"/>
      <c r="N627" s="228"/>
      <c r="O627" s="228"/>
      <c r="P627" s="228"/>
      <c r="Q627" s="228"/>
      <c r="R627" s="228"/>
      <c r="S627" s="228"/>
      <c r="T627" s="229"/>
      <c r="AT627" s="230" t="s">
        <v>179</v>
      </c>
      <c r="AU627" s="230" t="s">
        <v>84</v>
      </c>
      <c r="AV627" s="14" t="s">
        <v>84</v>
      </c>
      <c r="AW627" s="14" t="s">
        <v>31</v>
      </c>
      <c r="AX627" s="14" t="s">
        <v>75</v>
      </c>
      <c r="AY627" s="230" t="s">
        <v>167</v>
      </c>
    </row>
    <row r="628" spans="1:65" s="2" customFormat="1" ht="37.9" customHeight="1">
      <c r="A628" s="34"/>
      <c r="B628" s="35"/>
      <c r="C628" s="232" t="s">
        <v>774</v>
      </c>
      <c r="D628" s="232" t="s">
        <v>254</v>
      </c>
      <c r="E628" s="233" t="s">
        <v>775</v>
      </c>
      <c r="F628" s="234" t="s">
        <v>776</v>
      </c>
      <c r="G628" s="235" t="s">
        <v>173</v>
      </c>
      <c r="H628" s="236">
        <v>97.02</v>
      </c>
      <c r="I628" s="237"/>
      <c r="J628" s="238">
        <f>ROUND(I628*H628,2)</f>
        <v>0</v>
      </c>
      <c r="K628" s="234" t="s">
        <v>1</v>
      </c>
      <c r="L628" s="239"/>
      <c r="M628" s="240" t="s">
        <v>1</v>
      </c>
      <c r="N628" s="241" t="s">
        <v>40</v>
      </c>
      <c r="O628" s="71"/>
      <c r="P628" s="200">
        <f>O628*H628</f>
        <v>0</v>
      </c>
      <c r="Q628" s="200">
        <v>1.65E-3</v>
      </c>
      <c r="R628" s="200">
        <f>Q628*H628</f>
        <v>0.160083</v>
      </c>
      <c r="S628" s="200">
        <v>0</v>
      </c>
      <c r="T628" s="201">
        <f>S628*H628</f>
        <v>0</v>
      </c>
      <c r="U628" s="34"/>
      <c r="V628" s="34"/>
      <c r="W628" s="34"/>
      <c r="X628" s="34"/>
      <c r="Y628" s="34"/>
      <c r="Z628" s="34"/>
      <c r="AA628" s="34"/>
      <c r="AB628" s="34"/>
      <c r="AC628" s="34"/>
      <c r="AD628" s="34"/>
      <c r="AE628" s="34"/>
      <c r="AR628" s="202" t="s">
        <v>393</v>
      </c>
      <c r="AT628" s="202" t="s">
        <v>254</v>
      </c>
      <c r="AU628" s="202" t="s">
        <v>84</v>
      </c>
      <c r="AY628" s="17" t="s">
        <v>167</v>
      </c>
      <c r="BE628" s="203">
        <f>IF(N628="základní",J628,0)</f>
        <v>0</v>
      </c>
      <c r="BF628" s="203">
        <f>IF(N628="snížená",J628,0)</f>
        <v>0</v>
      </c>
      <c r="BG628" s="203">
        <f>IF(N628="zákl. přenesená",J628,0)</f>
        <v>0</v>
      </c>
      <c r="BH628" s="203">
        <f>IF(N628="sníž. přenesená",J628,0)</f>
        <v>0</v>
      </c>
      <c r="BI628" s="203">
        <f>IF(N628="nulová",J628,0)</f>
        <v>0</v>
      </c>
      <c r="BJ628" s="17" t="s">
        <v>82</v>
      </c>
      <c r="BK628" s="203">
        <f>ROUND(I628*H628,2)</f>
        <v>0</v>
      </c>
      <c r="BL628" s="17" t="s">
        <v>278</v>
      </c>
      <c r="BM628" s="202" t="s">
        <v>777</v>
      </c>
    </row>
    <row r="629" spans="1:65" s="13" customFormat="1" ht="21.3">
      <c r="B629" s="209"/>
      <c r="C629" s="210"/>
      <c r="D629" s="211" t="s">
        <v>179</v>
      </c>
      <c r="E629" s="212" t="s">
        <v>1</v>
      </c>
      <c r="F629" s="213" t="s">
        <v>180</v>
      </c>
      <c r="G629" s="210"/>
      <c r="H629" s="212" t="s">
        <v>1</v>
      </c>
      <c r="I629" s="214"/>
      <c r="J629" s="210"/>
      <c r="K629" s="210"/>
      <c r="L629" s="215"/>
      <c r="M629" s="216"/>
      <c r="N629" s="217"/>
      <c r="O629" s="217"/>
      <c r="P629" s="217"/>
      <c r="Q629" s="217"/>
      <c r="R629" s="217"/>
      <c r="S629" s="217"/>
      <c r="T629" s="218"/>
      <c r="AT629" s="219" t="s">
        <v>179</v>
      </c>
      <c r="AU629" s="219" t="s">
        <v>84</v>
      </c>
      <c r="AV629" s="13" t="s">
        <v>82</v>
      </c>
      <c r="AW629" s="13" t="s">
        <v>31</v>
      </c>
      <c r="AX629" s="13" t="s">
        <v>75</v>
      </c>
      <c r="AY629" s="219" t="s">
        <v>167</v>
      </c>
    </row>
    <row r="630" spans="1:65" s="13" customFormat="1">
      <c r="B630" s="209"/>
      <c r="C630" s="210"/>
      <c r="D630" s="211" t="s">
        <v>179</v>
      </c>
      <c r="E630" s="212" t="s">
        <v>1</v>
      </c>
      <c r="F630" s="213" t="s">
        <v>181</v>
      </c>
      <c r="G630" s="210"/>
      <c r="H630" s="212" t="s">
        <v>1</v>
      </c>
      <c r="I630" s="214"/>
      <c r="J630" s="210"/>
      <c r="K630" s="210"/>
      <c r="L630" s="215"/>
      <c r="M630" s="216"/>
      <c r="N630" s="217"/>
      <c r="O630" s="217"/>
      <c r="P630" s="217"/>
      <c r="Q630" s="217"/>
      <c r="R630" s="217"/>
      <c r="S630" s="217"/>
      <c r="T630" s="218"/>
      <c r="AT630" s="219" t="s">
        <v>179</v>
      </c>
      <c r="AU630" s="219" t="s">
        <v>84</v>
      </c>
      <c r="AV630" s="13" t="s">
        <v>82</v>
      </c>
      <c r="AW630" s="13" t="s">
        <v>31</v>
      </c>
      <c r="AX630" s="13" t="s">
        <v>75</v>
      </c>
      <c r="AY630" s="219" t="s">
        <v>167</v>
      </c>
    </row>
    <row r="631" spans="1:65" s="14" customFormat="1">
      <c r="B631" s="220"/>
      <c r="C631" s="221"/>
      <c r="D631" s="211" t="s">
        <v>179</v>
      </c>
      <c r="E631" s="222" t="s">
        <v>1</v>
      </c>
      <c r="F631" s="223" t="s">
        <v>767</v>
      </c>
      <c r="G631" s="221"/>
      <c r="H631" s="224">
        <v>6.5</v>
      </c>
      <c r="I631" s="225"/>
      <c r="J631" s="221"/>
      <c r="K631" s="221"/>
      <c r="L631" s="226"/>
      <c r="M631" s="227"/>
      <c r="N631" s="228"/>
      <c r="O631" s="228"/>
      <c r="P631" s="228"/>
      <c r="Q631" s="228"/>
      <c r="R631" s="228"/>
      <c r="S631" s="228"/>
      <c r="T631" s="229"/>
      <c r="AT631" s="230" t="s">
        <v>179</v>
      </c>
      <c r="AU631" s="230" t="s">
        <v>84</v>
      </c>
      <c r="AV631" s="14" t="s">
        <v>84</v>
      </c>
      <c r="AW631" s="14" t="s">
        <v>31</v>
      </c>
      <c r="AX631" s="14" t="s">
        <v>75</v>
      </c>
      <c r="AY631" s="230" t="s">
        <v>167</v>
      </c>
    </row>
    <row r="632" spans="1:65" s="14" customFormat="1">
      <c r="B632" s="220"/>
      <c r="C632" s="221"/>
      <c r="D632" s="211" t="s">
        <v>179</v>
      </c>
      <c r="E632" s="222" t="s">
        <v>1</v>
      </c>
      <c r="F632" s="223" t="s">
        <v>768</v>
      </c>
      <c r="G632" s="221"/>
      <c r="H632" s="224">
        <v>6.9</v>
      </c>
      <c r="I632" s="225"/>
      <c r="J632" s="221"/>
      <c r="K632" s="221"/>
      <c r="L632" s="226"/>
      <c r="M632" s="227"/>
      <c r="N632" s="228"/>
      <c r="O632" s="228"/>
      <c r="P632" s="228"/>
      <c r="Q632" s="228"/>
      <c r="R632" s="228"/>
      <c r="S632" s="228"/>
      <c r="T632" s="229"/>
      <c r="AT632" s="230" t="s">
        <v>179</v>
      </c>
      <c r="AU632" s="230" t="s">
        <v>84</v>
      </c>
      <c r="AV632" s="14" t="s">
        <v>84</v>
      </c>
      <c r="AW632" s="14" t="s">
        <v>31</v>
      </c>
      <c r="AX632" s="14" t="s">
        <v>75</v>
      </c>
      <c r="AY632" s="230" t="s">
        <v>167</v>
      </c>
    </row>
    <row r="633" spans="1:65" s="14" customFormat="1">
      <c r="B633" s="220"/>
      <c r="C633" s="221"/>
      <c r="D633" s="211" t="s">
        <v>179</v>
      </c>
      <c r="E633" s="222" t="s">
        <v>1</v>
      </c>
      <c r="F633" s="223" t="s">
        <v>769</v>
      </c>
      <c r="G633" s="221"/>
      <c r="H633" s="224">
        <v>29.4</v>
      </c>
      <c r="I633" s="225"/>
      <c r="J633" s="221"/>
      <c r="K633" s="221"/>
      <c r="L633" s="226"/>
      <c r="M633" s="227"/>
      <c r="N633" s="228"/>
      <c r="O633" s="228"/>
      <c r="P633" s="228"/>
      <c r="Q633" s="228"/>
      <c r="R633" s="228"/>
      <c r="S633" s="228"/>
      <c r="T633" s="229"/>
      <c r="AT633" s="230" t="s">
        <v>179</v>
      </c>
      <c r="AU633" s="230" t="s">
        <v>84</v>
      </c>
      <c r="AV633" s="14" t="s">
        <v>84</v>
      </c>
      <c r="AW633" s="14" t="s">
        <v>31</v>
      </c>
      <c r="AX633" s="14" t="s">
        <v>75</v>
      </c>
      <c r="AY633" s="230" t="s">
        <v>167</v>
      </c>
    </row>
    <row r="634" spans="1:65" s="14" customFormat="1">
      <c r="B634" s="220"/>
      <c r="C634" s="221"/>
      <c r="D634" s="211" t="s">
        <v>179</v>
      </c>
      <c r="E634" s="222" t="s">
        <v>1</v>
      </c>
      <c r="F634" s="223" t="s">
        <v>770</v>
      </c>
      <c r="G634" s="221"/>
      <c r="H634" s="224">
        <v>24</v>
      </c>
      <c r="I634" s="225"/>
      <c r="J634" s="221"/>
      <c r="K634" s="221"/>
      <c r="L634" s="226"/>
      <c r="M634" s="227"/>
      <c r="N634" s="228"/>
      <c r="O634" s="228"/>
      <c r="P634" s="228"/>
      <c r="Q634" s="228"/>
      <c r="R634" s="228"/>
      <c r="S634" s="228"/>
      <c r="T634" s="229"/>
      <c r="AT634" s="230" t="s">
        <v>179</v>
      </c>
      <c r="AU634" s="230" t="s">
        <v>84</v>
      </c>
      <c r="AV634" s="14" t="s">
        <v>84</v>
      </c>
      <c r="AW634" s="14" t="s">
        <v>31</v>
      </c>
      <c r="AX634" s="14" t="s">
        <v>75</v>
      </c>
      <c r="AY634" s="230" t="s">
        <v>167</v>
      </c>
    </row>
    <row r="635" spans="1:65" s="14" customFormat="1">
      <c r="B635" s="220"/>
      <c r="C635" s="221"/>
      <c r="D635" s="211" t="s">
        <v>179</v>
      </c>
      <c r="E635" s="222" t="s">
        <v>1</v>
      </c>
      <c r="F635" s="223" t="s">
        <v>771</v>
      </c>
      <c r="G635" s="221"/>
      <c r="H635" s="224">
        <v>1.7</v>
      </c>
      <c r="I635" s="225"/>
      <c r="J635" s="221"/>
      <c r="K635" s="221"/>
      <c r="L635" s="226"/>
      <c r="M635" s="227"/>
      <c r="N635" s="228"/>
      <c r="O635" s="228"/>
      <c r="P635" s="228"/>
      <c r="Q635" s="228"/>
      <c r="R635" s="228"/>
      <c r="S635" s="228"/>
      <c r="T635" s="229"/>
      <c r="AT635" s="230" t="s">
        <v>179</v>
      </c>
      <c r="AU635" s="230" t="s">
        <v>84</v>
      </c>
      <c r="AV635" s="14" t="s">
        <v>84</v>
      </c>
      <c r="AW635" s="14" t="s">
        <v>31</v>
      </c>
      <c r="AX635" s="14" t="s">
        <v>75</v>
      </c>
      <c r="AY635" s="230" t="s">
        <v>167</v>
      </c>
    </row>
    <row r="636" spans="1:65" s="14" customFormat="1">
      <c r="B636" s="220"/>
      <c r="C636" s="221"/>
      <c r="D636" s="211" t="s">
        <v>179</v>
      </c>
      <c r="E636" s="222" t="s">
        <v>1</v>
      </c>
      <c r="F636" s="223" t="s">
        <v>464</v>
      </c>
      <c r="G636" s="221"/>
      <c r="H636" s="224">
        <v>22.2</v>
      </c>
      <c r="I636" s="225"/>
      <c r="J636" s="221"/>
      <c r="K636" s="221"/>
      <c r="L636" s="226"/>
      <c r="M636" s="227"/>
      <c r="N636" s="228"/>
      <c r="O636" s="228"/>
      <c r="P636" s="228"/>
      <c r="Q636" s="228"/>
      <c r="R636" s="228"/>
      <c r="S636" s="228"/>
      <c r="T636" s="229"/>
      <c r="AT636" s="230" t="s">
        <v>179</v>
      </c>
      <c r="AU636" s="230" t="s">
        <v>84</v>
      </c>
      <c r="AV636" s="14" t="s">
        <v>84</v>
      </c>
      <c r="AW636" s="14" t="s">
        <v>31</v>
      </c>
      <c r="AX636" s="14" t="s">
        <v>75</v>
      </c>
      <c r="AY636" s="230" t="s">
        <v>167</v>
      </c>
    </row>
    <row r="637" spans="1:65" s="14" customFormat="1">
      <c r="B637" s="220"/>
      <c r="C637" s="221"/>
      <c r="D637" s="211" t="s">
        <v>179</v>
      </c>
      <c r="E637" s="222" t="s">
        <v>1</v>
      </c>
      <c r="F637" s="223" t="s">
        <v>772</v>
      </c>
      <c r="G637" s="221"/>
      <c r="H637" s="224">
        <v>1.7</v>
      </c>
      <c r="I637" s="225"/>
      <c r="J637" s="221"/>
      <c r="K637" s="221"/>
      <c r="L637" s="226"/>
      <c r="M637" s="227"/>
      <c r="N637" s="228"/>
      <c r="O637" s="228"/>
      <c r="P637" s="228"/>
      <c r="Q637" s="228"/>
      <c r="R637" s="228"/>
      <c r="S637" s="228"/>
      <c r="T637" s="229"/>
      <c r="AT637" s="230" t="s">
        <v>179</v>
      </c>
      <c r="AU637" s="230" t="s">
        <v>84</v>
      </c>
      <c r="AV637" s="14" t="s">
        <v>84</v>
      </c>
      <c r="AW637" s="14" t="s">
        <v>31</v>
      </c>
      <c r="AX637" s="14" t="s">
        <v>75</v>
      </c>
      <c r="AY637" s="230" t="s">
        <v>167</v>
      </c>
    </row>
    <row r="638" spans="1:65" s="14" customFormat="1">
      <c r="B638" s="220"/>
      <c r="C638" s="221"/>
      <c r="D638" s="211" t="s">
        <v>179</v>
      </c>
      <c r="E638" s="221"/>
      <c r="F638" s="223" t="s">
        <v>778</v>
      </c>
      <c r="G638" s="221"/>
      <c r="H638" s="224">
        <v>97.02</v>
      </c>
      <c r="I638" s="225"/>
      <c r="J638" s="221"/>
      <c r="K638" s="221"/>
      <c r="L638" s="226"/>
      <c r="M638" s="227"/>
      <c r="N638" s="228"/>
      <c r="O638" s="228"/>
      <c r="P638" s="228"/>
      <c r="Q638" s="228"/>
      <c r="R638" s="228"/>
      <c r="S638" s="228"/>
      <c r="T638" s="229"/>
      <c r="AT638" s="230" t="s">
        <v>179</v>
      </c>
      <c r="AU638" s="230" t="s">
        <v>84</v>
      </c>
      <c r="AV638" s="14" t="s">
        <v>84</v>
      </c>
      <c r="AW638" s="14" t="s">
        <v>4</v>
      </c>
      <c r="AX638" s="14" t="s">
        <v>82</v>
      </c>
      <c r="AY638" s="230" t="s">
        <v>167</v>
      </c>
    </row>
    <row r="639" spans="1:65" s="2" customFormat="1" ht="33.049999999999997" customHeight="1">
      <c r="A639" s="34"/>
      <c r="B639" s="35"/>
      <c r="C639" s="191" t="s">
        <v>779</v>
      </c>
      <c r="D639" s="191" t="s">
        <v>170</v>
      </c>
      <c r="E639" s="192" t="s">
        <v>780</v>
      </c>
      <c r="F639" s="193" t="s">
        <v>781</v>
      </c>
      <c r="G639" s="194" t="s">
        <v>173</v>
      </c>
      <c r="H639" s="195">
        <v>92.4</v>
      </c>
      <c r="I639" s="196"/>
      <c r="J639" s="197">
        <f>ROUND(I639*H639,2)</f>
        <v>0</v>
      </c>
      <c r="K639" s="193" t="s">
        <v>174</v>
      </c>
      <c r="L639" s="39"/>
      <c r="M639" s="198" t="s">
        <v>1</v>
      </c>
      <c r="N639" s="199" t="s">
        <v>40</v>
      </c>
      <c r="O639" s="71"/>
      <c r="P639" s="200">
        <f>O639*H639</f>
        <v>0</v>
      </c>
      <c r="Q639" s="200">
        <v>4.0000000000000003E-5</v>
      </c>
      <c r="R639" s="200">
        <f>Q639*H639</f>
        <v>3.6960000000000005E-3</v>
      </c>
      <c r="S639" s="200">
        <v>0</v>
      </c>
      <c r="T639" s="201">
        <f>S639*H639</f>
        <v>0</v>
      </c>
      <c r="U639" s="34"/>
      <c r="V639" s="34"/>
      <c r="W639" s="34"/>
      <c r="X639" s="34"/>
      <c r="Y639" s="34"/>
      <c r="Z639" s="34"/>
      <c r="AA639" s="34"/>
      <c r="AB639" s="34"/>
      <c r="AC639" s="34"/>
      <c r="AD639" s="34"/>
      <c r="AE639" s="34"/>
      <c r="AR639" s="202" t="s">
        <v>278</v>
      </c>
      <c r="AT639" s="202" t="s">
        <v>170</v>
      </c>
      <c r="AU639" s="202" t="s">
        <v>84</v>
      </c>
      <c r="AY639" s="17" t="s">
        <v>167</v>
      </c>
      <c r="BE639" s="203">
        <f>IF(N639="základní",J639,0)</f>
        <v>0</v>
      </c>
      <c r="BF639" s="203">
        <f>IF(N639="snížená",J639,0)</f>
        <v>0</v>
      </c>
      <c r="BG639" s="203">
        <f>IF(N639="zákl. přenesená",J639,0)</f>
        <v>0</v>
      </c>
      <c r="BH639" s="203">
        <f>IF(N639="sníž. přenesená",J639,0)</f>
        <v>0</v>
      </c>
      <c r="BI639" s="203">
        <f>IF(N639="nulová",J639,0)</f>
        <v>0</v>
      </c>
      <c r="BJ639" s="17" t="s">
        <v>82</v>
      </c>
      <c r="BK639" s="203">
        <f>ROUND(I639*H639,2)</f>
        <v>0</v>
      </c>
      <c r="BL639" s="17" t="s">
        <v>278</v>
      </c>
      <c r="BM639" s="202" t="s">
        <v>782</v>
      </c>
    </row>
    <row r="640" spans="1:65" s="2" customFormat="1">
      <c r="A640" s="34"/>
      <c r="B640" s="35"/>
      <c r="C640" s="36"/>
      <c r="D640" s="204" t="s">
        <v>177</v>
      </c>
      <c r="E640" s="36"/>
      <c r="F640" s="205" t="s">
        <v>783</v>
      </c>
      <c r="G640" s="36"/>
      <c r="H640" s="36"/>
      <c r="I640" s="206"/>
      <c r="J640" s="36"/>
      <c r="K640" s="36"/>
      <c r="L640" s="39"/>
      <c r="M640" s="207"/>
      <c r="N640" s="208"/>
      <c r="O640" s="71"/>
      <c r="P640" s="71"/>
      <c r="Q640" s="71"/>
      <c r="R640" s="71"/>
      <c r="S640" s="71"/>
      <c r="T640" s="72"/>
      <c r="U640" s="34"/>
      <c r="V640" s="34"/>
      <c r="W640" s="34"/>
      <c r="X640" s="34"/>
      <c r="Y640" s="34"/>
      <c r="Z640" s="34"/>
      <c r="AA640" s="34"/>
      <c r="AB640" s="34"/>
      <c r="AC640" s="34"/>
      <c r="AD640" s="34"/>
      <c r="AE640" s="34"/>
      <c r="AT640" s="17" t="s">
        <v>177</v>
      </c>
      <c r="AU640" s="17" t="s">
        <v>84</v>
      </c>
    </row>
    <row r="641" spans="1:65" s="13" customFormat="1" ht="21.3">
      <c r="B641" s="209"/>
      <c r="C641" s="210"/>
      <c r="D641" s="211" t="s">
        <v>179</v>
      </c>
      <c r="E641" s="212" t="s">
        <v>1</v>
      </c>
      <c r="F641" s="213" t="s">
        <v>180</v>
      </c>
      <c r="G641" s="210"/>
      <c r="H641" s="212" t="s">
        <v>1</v>
      </c>
      <c r="I641" s="214"/>
      <c r="J641" s="210"/>
      <c r="K641" s="210"/>
      <c r="L641" s="215"/>
      <c r="M641" s="216"/>
      <c r="N641" s="217"/>
      <c r="O641" s="217"/>
      <c r="P641" s="217"/>
      <c r="Q641" s="217"/>
      <c r="R641" s="217"/>
      <c r="S641" s="217"/>
      <c r="T641" s="218"/>
      <c r="AT641" s="219" t="s">
        <v>179</v>
      </c>
      <c r="AU641" s="219" t="s">
        <v>84</v>
      </c>
      <c r="AV641" s="13" t="s">
        <v>82</v>
      </c>
      <c r="AW641" s="13" t="s">
        <v>31</v>
      </c>
      <c r="AX641" s="13" t="s">
        <v>75</v>
      </c>
      <c r="AY641" s="219" t="s">
        <v>167</v>
      </c>
    </row>
    <row r="642" spans="1:65" s="13" customFormat="1">
      <c r="B642" s="209"/>
      <c r="C642" s="210"/>
      <c r="D642" s="211" t="s">
        <v>179</v>
      </c>
      <c r="E642" s="212" t="s">
        <v>1</v>
      </c>
      <c r="F642" s="213" t="s">
        <v>181</v>
      </c>
      <c r="G642" s="210"/>
      <c r="H642" s="212" t="s">
        <v>1</v>
      </c>
      <c r="I642" s="214"/>
      <c r="J642" s="210"/>
      <c r="K642" s="210"/>
      <c r="L642" s="215"/>
      <c r="M642" s="216"/>
      <c r="N642" s="217"/>
      <c r="O642" s="217"/>
      <c r="P642" s="217"/>
      <c r="Q642" s="217"/>
      <c r="R642" s="217"/>
      <c r="S642" s="217"/>
      <c r="T642" s="218"/>
      <c r="AT642" s="219" t="s">
        <v>179</v>
      </c>
      <c r="AU642" s="219" t="s">
        <v>84</v>
      </c>
      <c r="AV642" s="13" t="s">
        <v>82</v>
      </c>
      <c r="AW642" s="13" t="s">
        <v>31</v>
      </c>
      <c r="AX642" s="13" t="s">
        <v>75</v>
      </c>
      <c r="AY642" s="219" t="s">
        <v>167</v>
      </c>
    </row>
    <row r="643" spans="1:65" s="14" customFormat="1">
      <c r="B643" s="220"/>
      <c r="C643" s="221"/>
      <c r="D643" s="211" t="s">
        <v>179</v>
      </c>
      <c r="E643" s="222" t="s">
        <v>1</v>
      </c>
      <c r="F643" s="223" t="s">
        <v>767</v>
      </c>
      <c r="G643" s="221"/>
      <c r="H643" s="224">
        <v>6.5</v>
      </c>
      <c r="I643" s="225"/>
      <c r="J643" s="221"/>
      <c r="K643" s="221"/>
      <c r="L643" s="226"/>
      <c r="M643" s="227"/>
      <c r="N643" s="228"/>
      <c r="O643" s="228"/>
      <c r="P643" s="228"/>
      <c r="Q643" s="228"/>
      <c r="R643" s="228"/>
      <c r="S643" s="228"/>
      <c r="T643" s="229"/>
      <c r="AT643" s="230" t="s">
        <v>179</v>
      </c>
      <c r="AU643" s="230" t="s">
        <v>84</v>
      </c>
      <c r="AV643" s="14" t="s">
        <v>84</v>
      </c>
      <c r="AW643" s="14" t="s">
        <v>31</v>
      </c>
      <c r="AX643" s="14" t="s">
        <v>75</v>
      </c>
      <c r="AY643" s="230" t="s">
        <v>167</v>
      </c>
    </row>
    <row r="644" spans="1:65" s="14" customFormat="1">
      <c r="B644" s="220"/>
      <c r="C644" s="221"/>
      <c r="D644" s="211" t="s">
        <v>179</v>
      </c>
      <c r="E644" s="222" t="s">
        <v>1</v>
      </c>
      <c r="F644" s="223" t="s">
        <v>768</v>
      </c>
      <c r="G644" s="221"/>
      <c r="H644" s="224">
        <v>6.9</v>
      </c>
      <c r="I644" s="225"/>
      <c r="J644" s="221"/>
      <c r="K644" s="221"/>
      <c r="L644" s="226"/>
      <c r="M644" s="227"/>
      <c r="N644" s="228"/>
      <c r="O644" s="228"/>
      <c r="P644" s="228"/>
      <c r="Q644" s="228"/>
      <c r="R644" s="228"/>
      <c r="S644" s="228"/>
      <c r="T644" s="229"/>
      <c r="AT644" s="230" t="s">
        <v>179</v>
      </c>
      <c r="AU644" s="230" t="s">
        <v>84</v>
      </c>
      <c r="AV644" s="14" t="s">
        <v>84</v>
      </c>
      <c r="AW644" s="14" t="s">
        <v>31</v>
      </c>
      <c r="AX644" s="14" t="s">
        <v>75</v>
      </c>
      <c r="AY644" s="230" t="s">
        <v>167</v>
      </c>
    </row>
    <row r="645" spans="1:65" s="14" customFormat="1">
      <c r="B645" s="220"/>
      <c r="C645" s="221"/>
      <c r="D645" s="211" t="s">
        <v>179</v>
      </c>
      <c r="E645" s="222" t="s">
        <v>1</v>
      </c>
      <c r="F645" s="223" t="s">
        <v>769</v>
      </c>
      <c r="G645" s="221"/>
      <c r="H645" s="224">
        <v>29.4</v>
      </c>
      <c r="I645" s="225"/>
      <c r="J645" s="221"/>
      <c r="K645" s="221"/>
      <c r="L645" s="226"/>
      <c r="M645" s="227"/>
      <c r="N645" s="228"/>
      <c r="O645" s="228"/>
      <c r="P645" s="228"/>
      <c r="Q645" s="228"/>
      <c r="R645" s="228"/>
      <c r="S645" s="228"/>
      <c r="T645" s="229"/>
      <c r="AT645" s="230" t="s">
        <v>179</v>
      </c>
      <c r="AU645" s="230" t="s">
        <v>84</v>
      </c>
      <c r="AV645" s="14" t="s">
        <v>84</v>
      </c>
      <c r="AW645" s="14" t="s">
        <v>31</v>
      </c>
      <c r="AX645" s="14" t="s">
        <v>75</v>
      </c>
      <c r="AY645" s="230" t="s">
        <v>167</v>
      </c>
    </row>
    <row r="646" spans="1:65" s="14" customFormat="1">
      <c r="B646" s="220"/>
      <c r="C646" s="221"/>
      <c r="D646" s="211" t="s">
        <v>179</v>
      </c>
      <c r="E646" s="222" t="s">
        <v>1</v>
      </c>
      <c r="F646" s="223" t="s">
        <v>770</v>
      </c>
      <c r="G646" s="221"/>
      <c r="H646" s="224">
        <v>24</v>
      </c>
      <c r="I646" s="225"/>
      <c r="J646" s="221"/>
      <c r="K646" s="221"/>
      <c r="L646" s="226"/>
      <c r="M646" s="227"/>
      <c r="N646" s="228"/>
      <c r="O646" s="228"/>
      <c r="P646" s="228"/>
      <c r="Q646" s="228"/>
      <c r="R646" s="228"/>
      <c r="S646" s="228"/>
      <c r="T646" s="229"/>
      <c r="AT646" s="230" t="s">
        <v>179</v>
      </c>
      <c r="AU646" s="230" t="s">
        <v>84</v>
      </c>
      <c r="AV646" s="14" t="s">
        <v>84</v>
      </c>
      <c r="AW646" s="14" t="s">
        <v>31</v>
      </c>
      <c r="AX646" s="14" t="s">
        <v>75</v>
      </c>
      <c r="AY646" s="230" t="s">
        <v>167</v>
      </c>
    </row>
    <row r="647" spans="1:65" s="14" customFormat="1">
      <c r="B647" s="220"/>
      <c r="C647" s="221"/>
      <c r="D647" s="211" t="s">
        <v>179</v>
      </c>
      <c r="E647" s="222" t="s">
        <v>1</v>
      </c>
      <c r="F647" s="223" t="s">
        <v>771</v>
      </c>
      <c r="G647" s="221"/>
      <c r="H647" s="224">
        <v>1.7</v>
      </c>
      <c r="I647" s="225"/>
      <c r="J647" s="221"/>
      <c r="K647" s="221"/>
      <c r="L647" s="226"/>
      <c r="M647" s="227"/>
      <c r="N647" s="228"/>
      <c r="O647" s="228"/>
      <c r="P647" s="228"/>
      <c r="Q647" s="228"/>
      <c r="R647" s="228"/>
      <c r="S647" s="228"/>
      <c r="T647" s="229"/>
      <c r="AT647" s="230" t="s">
        <v>179</v>
      </c>
      <c r="AU647" s="230" t="s">
        <v>84</v>
      </c>
      <c r="AV647" s="14" t="s">
        <v>84</v>
      </c>
      <c r="AW647" s="14" t="s">
        <v>31</v>
      </c>
      <c r="AX647" s="14" t="s">
        <v>75</v>
      </c>
      <c r="AY647" s="230" t="s">
        <v>167</v>
      </c>
    </row>
    <row r="648" spans="1:65" s="14" customFormat="1">
      <c r="B648" s="220"/>
      <c r="C648" s="221"/>
      <c r="D648" s="211" t="s">
        <v>179</v>
      </c>
      <c r="E648" s="222" t="s">
        <v>1</v>
      </c>
      <c r="F648" s="223" t="s">
        <v>464</v>
      </c>
      <c r="G648" s="221"/>
      <c r="H648" s="224">
        <v>22.2</v>
      </c>
      <c r="I648" s="225"/>
      <c r="J648" s="221"/>
      <c r="K648" s="221"/>
      <c r="L648" s="226"/>
      <c r="M648" s="227"/>
      <c r="N648" s="228"/>
      <c r="O648" s="228"/>
      <c r="P648" s="228"/>
      <c r="Q648" s="228"/>
      <c r="R648" s="228"/>
      <c r="S648" s="228"/>
      <c r="T648" s="229"/>
      <c r="AT648" s="230" t="s">
        <v>179</v>
      </c>
      <c r="AU648" s="230" t="s">
        <v>84</v>
      </c>
      <c r="AV648" s="14" t="s">
        <v>84</v>
      </c>
      <c r="AW648" s="14" t="s">
        <v>31</v>
      </c>
      <c r="AX648" s="14" t="s">
        <v>75</v>
      </c>
      <c r="AY648" s="230" t="s">
        <v>167</v>
      </c>
    </row>
    <row r="649" spans="1:65" s="14" customFormat="1">
      <c r="B649" s="220"/>
      <c r="C649" s="221"/>
      <c r="D649" s="211" t="s">
        <v>179</v>
      </c>
      <c r="E649" s="222" t="s">
        <v>1</v>
      </c>
      <c r="F649" s="223" t="s">
        <v>772</v>
      </c>
      <c r="G649" s="221"/>
      <c r="H649" s="224">
        <v>1.7</v>
      </c>
      <c r="I649" s="225"/>
      <c r="J649" s="221"/>
      <c r="K649" s="221"/>
      <c r="L649" s="226"/>
      <c r="M649" s="227"/>
      <c r="N649" s="228"/>
      <c r="O649" s="228"/>
      <c r="P649" s="228"/>
      <c r="Q649" s="228"/>
      <c r="R649" s="228"/>
      <c r="S649" s="228"/>
      <c r="T649" s="229"/>
      <c r="AT649" s="230" t="s">
        <v>179</v>
      </c>
      <c r="AU649" s="230" t="s">
        <v>84</v>
      </c>
      <c r="AV649" s="14" t="s">
        <v>84</v>
      </c>
      <c r="AW649" s="14" t="s">
        <v>31</v>
      </c>
      <c r="AX649" s="14" t="s">
        <v>75</v>
      </c>
      <c r="AY649" s="230" t="s">
        <v>167</v>
      </c>
    </row>
    <row r="650" spans="1:65" s="2" customFormat="1" ht="24.3" customHeight="1">
      <c r="A650" s="34"/>
      <c r="B650" s="35"/>
      <c r="C650" s="191" t="s">
        <v>582</v>
      </c>
      <c r="D650" s="191" t="s">
        <v>170</v>
      </c>
      <c r="E650" s="192" t="s">
        <v>784</v>
      </c>
      <c r="F650" s="193" t="s">
        <v>785</v>
      </c>
      <c r="G650" s="194" t="s">
        <v>654</v>
      </c>
      <c r="H650" s="242"/>
      <c r="I650" s="196"/>
      <c r="J650" s="197">
        <f>ROUND(I650*H650,2)</f>
        <v>0</v>
      </c>
      <c r="K650" s="193" t="s">
        <v>174</v>
      </c>
      <c r="L650" s="39"/>
      <c r="M650" s="198" t="s">
        <v>1</v>
      </c>
      <c r="N650" s="199" t="s">
        <v>40</v>
      </c>
      <c r="O650" s="71"/>
      <c r="P650" s="200">
        <f>O650*H650</f>
        <v>0</v>
      </c>
      <c r="Q650" s="200">
        <v>0</v>
      </c>
      <c r="R650" s="200">
        <f>Q650*H650</f>
        <v>0</v>
      </c>
      <c r="S650" s="200">
        <v>0</v>
      </c>
      <c r="T650" s="201">
        <f>S650*H650</f>
        <v>0</v>
      </c>
      <c r="U650" s="34"/>
      <c r="V650" s="34"/>
      <c r="W650" s="34"/>
      <c r="X650" s="34"/>
      <c r="Y650" s="34"/>
      <c r="Z650" s="34"/>
      <c r="AA650" s="34"/>
      <c r="AB650" s="34"/>
      <c r="AC650" s="34"/>
      <c r="AD650" s="34"/>
      <c r="AE650" s="34"/>
      <c r="AR650" s="202" t="s">
        <v>278</v>
      </c>
      <c r="AT650" s="202" t="s">
        <v>170</v>
      </c>
      <c r="AU650" s="202" t="s">
        <v>84</v>
      </c>
      <c r="AY650" s="17" t="s">
        <v>167</v>
      </c>
      <c r="BE650" s="203">
        <f>IF(N650="základní",J650,0)</f>
        <v>0</v>
      </c>
      <c r="BF650" s="203">
        <f>IF(N650="snížená",J650,0)</f>
        <v>0</v>
      </c>
      <c r="BG650" s="203">
        <f>IF(N650="zákl. přenesená",J650,0)</f>
        <v>0</v>
      </c>
      <c r="BH650" s="203">
        <f>IF(N650="sníž. přenesená",J650,0)</f>
        <v>0</v>
      </c>
      <c r="BI650" s="203">
        <f>IF(N650="nulová",J650,0)</f>
        <v>0</v>
      </c>
      <c r="BJ650" s="17" t="s">
        <v>82</v>
      </c>
      <c r="BK650" s="203">
        <f>ROUND(I650*H650,2)</f>
        <v>0</v>
      </c>
      <c r="BL650" s="17" t="s">
        <v>278</v>
      </c>
      <c r="BM650" s="202" t="s">
        <v>786</v>
      </c>
    </row>
    <row r="651" spans="1:65" s="2" customFormat="1">
      <c r="A651" s="34"/>
      <c r="B651" s="35"/>
      <c r="C651" s="36"/>
      <c r="D651" s="204" t="s">
        <v>177</v>
      </c>
      <c r="E651" s="36"/>
      <c r="F651" s="205" t="s">
        <v>787</v>
      </c>
      <c r="G651" s="36"/>
      <c r="H651" s="36"/>
      <c r="I651" s="206"/>
      <c r="J651" s="36"/>
      <c r="K651" s="36"/>
      <c r="L651" s="39"/>
      <c r="M651" s="207"/>
      <c r="N651" s="208"/>
      <c r="O651" s="71"/>
      <c r="P651" s="71"/>
      <c r="Q651" s="71"/>
      <c r="R651" s="71"/>
      <c r="S651" s="71"/>
      <c r="T651" s="72"/>
      <c r="U651" s="34"/>
      <c r="V651" s="34"/>
      <c r="W651" s="34"/>
      <c r="X651" s="34"/>
      <c r="Y651" s="34"/>
      <c r="Z651" s="34"/>
      <c r="AA651" s="34"/>
      <c r="AB651" s="34"/>
      <c r="AC651" s="34"/>
      <c r="AD651" s="34"/>
      <c r="AE651" s="34"/>
      <c r="AT651" s="17" t="s">
        <v>177</v>
      </c>
      <c r="AU651" s="17" t="s">
        <v>84</v>
      </c>
    </row>
    <row r="652" spans="1:65" s="2" customFormat="1" ht="122.1">
      <c r="A652" s="34"/>
      <c r="B652" s="35"/>
      <c r="C652" s="36"/>
      <c r="D652" s="211" t="s">
        <v>222</v>
      </c>
      <c r="E652" s="36"/>
      <c r="F652" s="231" t="s">
        <v>788</v>
      </c>
      <c r="G652" s="36"/>
      <c r="H652" s="36"/>
      <c r="I652" s="206"/>
      <c r="J652" s="36"/>
      <c r="K652" s="36"/>
      <c r="L652" s="39"/>
      <c r="M652" s="207"/>
      <c r="N652" s="208"/>
      <c r="O652" s="71"/>
      <c r="P652" s="71"/>
      <c r="Q652" s="71"/>
      <c r="R652" s="71"/>
      <c r="S652" s="71"/>
      <c r="T652" s="72"/>
      <c r="U652" s="34"/>
      <c r="V652" s="34"/>
      <c r="W652" s="34"/>
      <c r="X652" s="34"/>
      <c r="Y652" s="34"/>
      <c r="Z652" s="34"/>
      <c r="AA652" s="34"/>
      <c r="AB652" s="34"/>
      <c r="AC652" s="34"/>
      <c r="AD652" s="34"/>
      <c r="AE652" s="34"/>
      <c r="AT652" s="17" t="s">
        <v>222</v>
      </c>
      <c r="AU652" s="17" t="s">
        <v>84</v>
      </c>
    </row>
    <row r="653" spans="1:65" s="12" customFormat="1" ht="22.85" customHeight="1">
      <c r="B653" s="175"/>
      <c r="C653" s="176"/>
      <c r="D653" s="177" t="s">
        <v>74</v>
      </c>
      <c r="E653" s="189" t="s">
        <v>789</v>
      </c>
      <c r="F653" s="189" t="s">
        <v>790</v>
      </c>
      <c r="G653" s="176"/>
      <c r="H653" s="176"/>
      <c r="I653" s="179"/>
      <c r="J653" s="190">
        <f>BK653</f>
        <v>0</v>
      </c>
      <c r="K653" s="176"/>
      <c r="L653" s="181"/>
      <c r="M653" s="182"/>
      <c r="N653" s="183"/>
      <c r="O653" s="183"/>
      <c r="P653" s="184">
        <f>SUM(P654:P659)</f>
        <v>0</v>
      </c>
      <c r="Q653" s="183"/>
      <c r="R653" s="184">
        <f>SUM(R654:R659)</f>
        <v>0</v>
      </c>
      <c r="S653" s="183"/>
      <c r="T653" s="185">
        <f>SUM(T654:T659)</f>
        <v>0</v>
      </c>
      <c r="AR653" s="186" t="s">
        <v>84</v>
      </c>
      <c r="AT653" s="187" t="s">
        <v>74</v>
      </c>
      <c r="AU653" s="187" t="s">
        <v>82</v>
      </c>
      <c r="AY653" s="186" t="s">
        <v>167</v>
      </c>
      <c r="BK653" s="188">
        <f>SUM(BK654:BK659)</f>
        <v>0</v>
      </c>
    </row>
    <row r="654" spans="1:65" s="2" customFormat="1" ht="44.3" customHeight="1">
      <c r="A654" s="34"/>
      <c r="B654" s="35"/>
      <c r="C654" s="191" t="s">
        <v>791</v>
      </c>
      <c r="D654" s="191" t="s">
        <v>170</v>
      </c>
      <c r="E654" s="192" t="s">
        <v>792</v>
      </c>
      <c r="F654" s="193" t="s">
        <v>793</v>
      </c>
      <c r="G654" s="194" t="s">
        <v>186</v>
      </c>
      <c r="H654" s="195">
        <v>3.8849999999999998</v>
      </c>
      <c r="I654" s="196"/>
      <c r="J654" s="197">
        <f>ROUND(I654*H654,2)</f>
        <v>0</v>
      </c>
      <c r="K654" s="193" t="s">
        <v>1</v>
      </c>
      <c r="L654" s="39"/>
      <c r="M654" s="198" t="s">
        <v>1</v>
      </c>
      <c r="N654" s="199" t="s">
        <v>40</v>
      </c>
      <c r="O654" s="71"/>
      <c r="P654" s="200">
        <f>O654*H654</f>
        <v>0</v>
      </c>
      <c r="Q654" s="200">
        <v>0</v>
      </c>
      <c r="R654" s="200">
        <f>Q654*H654</f>
        <v>0</v>
      </c>
      <c r="S654" s="200">
        <v>0</v>
      </c>
      <c r="T654" s="201">
        <f>S654*H654</f>
        <v>0</v>
      </c>
      <c r="U654" s="34"/>
      <c r="V654" s="34"/>
      <c r="W654" s="34"/>
      <c r="X654" s="34"/>
      <c r="Y654" s="34"/>
      <c r="Z654" s="34"/>
      <c r="AA654" s="34"/>
      <c r="AB654" s="34"/>
      <c r="AC654" s="34"/>
      <c r="AD654" s="34"/>
      <c r="AE654" s="34"/>
      <c r="AR654" s="202" t="s">
        <v>278</v>
      </c>
      <c r="AT654" s="202" t="s">
        <v>170</v>
      </c>
      <c r="AU654" s="202" t="s">
        <v>84</v>
      </c>
      <c r="AY654" s="17" t="s">
        <v>167</v>
      </c>
      <c r="BE654" s="203">
        <f>IF(N654="základní",J654,0)</f>
        <v>0</v>
      </c>
      <c r="BF654" s="203">
        <f>IF(N654="snížená",J654,0)</f>
        <v>0</v>
      </c>
      <c r="BG654" s="203">
        <f>IF(N654="zákl. přenesená",J654,0)</f>
        <v>0</v>
      </c>
      <c r="BH654" s="203">
        <f>IF(N654="sníž. přenesená",J654,0)</f>
        <v>0</v>
      </c>
      <c r="BI654" s="203">
        <f>IF(N654="nulová",J654,0)</f>
        <v>0</v>
      </c>
      <c r="BJ654" s="17" t="s">
        <v>82</v>
      </c>
      <c r="BK654" s="203">
        <f>ROUND(I654*H654,2)</f>
        <v>0</v>
      </c>
      <c r="BL654" s="17" t="s">
        <v>278</v>
      </c>
      <c r="BM654" s="202" t="s">
        <v>794</v>
      </c>
    </row>
    <row r="655" spans="1:65" s="13" customFormat="1" ht="21.3">
      <c r="B655" s="209"/>
      <c r="C655" s="210"/>
      <c r="D655" s="211" t="s">
        <v>179</v>
      </c>
      <c r="E655" s="212" t="s">
        <v>1</v>
      </c>
      <c r="F655" s="213" t="s">
        <v>795</v>
      </c>
      <c r="G655" s="210"/>
      <c r="H655" s="212" t="s">
        <v>1</v>
      </c>
      <c r="I655" s="214"/>
      <c r="J655" s="210"/>
      <c r="K655" s="210"/>
      <c r="L655" s="215"/>
      <c r="M655" s="216"/>
      <c r="N655" s="217"/>
      <c r="O655" s="217"/>
      <c r="P655" s="217"/>
      <c r="Q655" s="217"/>
      <c r="R655" s="217"/>
      <c r="S655" s="217"/>
      <c r="T655" s="218"/>
      <c r="AT655" s="219" t="s">
        <v>179</v>
      </c>
      <c r="AU655" s="219" t="s">
        <v>84</v>
      </c>
      <c r="AV655" s="13" t="s">
        <v>82</v>
      </c>
      <c r="AW655" s="13" t="s">
        <v>31</v>
      </c>
      <c r="AX655" s="13" t="s">
        <v>75</v>
      </c>
      <c r="AY655" s="219" t="s">
        <v>167</v>
      </c>
    </row>
    <row r="656" spans="1:65" s="13" customFormat="1">
      <c r="B656" s="209"/>
      <c r="C656" s="210"/>
      <c r="D656" s="211" t="s">
        <v>179</v>
      </c>
      <c r="E656" s="212" t="s">
        <v>1</v>
      </c>
      <c r="F656" s="213" t="s">
        <v>181</v>
      </c>
      <c r="G656" s="210"/>
      <c r="H656" s="212" t="s">
        <v>1</v>
      </c>
      <c r="I656" s="214"/>
      <c r="J656" s="210"/>
      <c r="K656" s="210"/>
      <c r="L656" s="215"/>
      <c r="M656" s="216"/>
      <c r="N656" s="217"/>
      <c r="O656" s="217"/>
      <c r="P656" s="217"/>
      <c r="Q656" s="217"/>
      <c r="R656" s="217"/>
      <c r="S656" s="217"/>
      <c r="T656" s="218"/>
      <c r="AT656" s="219" t="s">
        <v>179</v>
      </c>
      <c r="AU656" s="219" t="s">
        <v>84</v>
      </c>
      <c r="AV656" s="13" t="s">
        <v>82</v>
      </c>
      <c r="AW656" s="13" t="s">
        <v>31</v>
      </c>
      <c r="AX656" s="13" t="s">
        <v>75</v>
      </c>
      <c r="AY656" s="219" t="s">
        <v>167</v>
      </c>
    </row>
    <row r="657" spans="1:65" s="14" customFormat="1">
      <c r="B657" s="220"/>
      <c r="C657" s="221"/>
      <c r="D657" s="211" t="s">
        <v>179</v>
      </c>
      <c r="E657" s="222" t="s">
        <v>1</v>
      </c>
      <c r="F657" s="223" t="s">
        <v>796</v>
      </c>
      <c r="G657" s="221"/>
      <c r="H657" s="224">
        <v>3.8849999999999998</v>
      </c>
      <c r="I657" s="225"/>
      <c r="J657" s="221"/>
      <c r="K657" s="221"/>
      <c r="L657" s="226"/>
      <c r="M657" s="227"/>
      <c r="N657" s="228"/>
      <c r="O657" s="228"/>
      <c r="P657" s="228"/>
      <c r="Q657" s="228"/>
      <c r="R657" s="228"/>
      <c r="S657" s="228"/>
      <c r="T657" s="229"/>
      <c r="AT657" s="230" t="s">
        <v>179</v>
      </c>
      <c r="AU657" s="230" t="s">
        <v>84</v>
      </c>
      <c r="AV657" s="14" t="s">
        <v>84</v>
      </c>
      <c r="AW657" s="14" t="s">
        <v>31</v>
      </c>
      <c r="AX657" s="14" t="s">
        <v>75</v>
      </c>
      <c r="AY657" s="230" t="s">
        <v>167</v>
      </c>
    </row>
    <row r="658" spans="1:65" s="2" customFormat="1" ht="24.3" customHeight="1">
      <c r="A658" s="34"/>
      <c r="B658" s="35"/>
      <c r="C658" s="191" t="s">
        <v>797</v>
      </c>
      <c r="D658" s="191" t="s">
        <v>170</v>
      </c>
      <c r="E658" s="192" t="s">
        <v>798</v>
      </c>
      <c r="F658" s="193" t="s">
        <v>799</v>
      </c>
      <c r="G658" s="194" t="s">
        <v>654</v>
      </c>
      <c r="H658" s="242"/>
      <c r="I658" s="196"/>
      <c r="J658" s="197">
        <f>ROUND(I658*H658,2)</f>
        <v>0</v>
      </c>
      <c r="K658" s="193" t="s">
        <v>174</v>
      </c>
      <c r="L658" s="39"/>
      <c r="M658" s="198" t="s">
        <v>1</v>
      </c>
      <c r="N658" s="199" t="s">
        <v>40</v>
      </c>
      <c r="O658" s="71"/>
      <c r="P658" s="200">
        <f>O658*H658</f>
        <v>0</v>
      </c>
      <c r="Q658" s="200">
        <v>0</v>
      </c>
      <c r="R658" s="200">
        <f>Q658*H658</f>
        <v>0</v>
      </c>
      <c r="S658" s="200">
        <v>0</v>
      </c>
      <c r="T658" s="201">
        <f>S658*H658</f>
        <v>0</v>
      </c>
      <c r="U658" s="34"/>
      <c r="V658" s="34"/>
      <c r="W658" s="34"/>
      <c r="X658" s="34"/>
      <c r="Y658" s="34"/>
      <c r="Z658" s="34"/>
      <c r="AA658" s="34"/>
      <c r="AB658" s="34"/>
      <c r="AC658" s="34"/>
      <c r="AD658" s="34"/>
      <c r="AE658" s="34"/>
      <c r="AR658" s="202" t="s">
        <v>278</v>
      </c>
      <c r="AT658" s="202" t="s">
        <v>170</v>
      </c>
      <c r="AU658" s="202" t="s">
        <v>84</v>
      </c>
      <c r="AY658" s="17" t="s">
        <v>167</v>
      </c>
      <c r="BE658" s="203">
        <f>IF(N658="základní",J658,0)</f>
        <v>0</v>
      </c>
      <c r="BF658" s="203">
        <f>IF(N658="snížená",J658,0)</f>
        <v>0</v>
      </c>
      <c r="BG658" s="203">
        <f>IF(N658="zákl. přenesená",J658,0)</f>
        <v>0</v>
      </c>
      <c r="BH658" s="203">
        <f>IF(N658="sníž. přenesená",J658,0)</f>
        <v>0</v>
      </c>
      <c r="BI658" s="203">
        <f>IF(N658="nulová",J658,0)</f>
        <v>0</v>
      </c>
      <c r="BJ658" s="17" t="s">
        <v>82</v>
      </c>
      <c r="BK658" s="203">
        <f>ROUND(I658*H658,2)</f>
        <v>0</v>
      </c>
      <c r="BL658" s="17" t="s">
        <v>278</v>
      </c>
      <c r="BM658" s="202" t="s">
        <v>800</v>
      </c>
    </row>
    <row r="659" spans="1:65" s="2" customFormat="1">
      <c r="A659" s="34"/>
      <c r="B659" s="35"/>
      <c r="C659" s="36"/>
      <c r="D659" s="204" t="s">
        <v>177</v>
      </c>
      <c r="E659" s="36"/>
      <c r="F659" s="205" t="s">
        <v>801</v>
      </c>
      <c r="G659" s="36"/>
      <c r="H659" s="36"/>
      <c r="I659" s="206"/>
      <c r="J659" s="36"/>
      <c r="K659" s="36"/>
      <c r="L659" s="39"/>
      <c r="M659" s="207"/>
      <c r="N659" s="208"/>
      <c r="O659" s="71"/>
      <c r="P659" s="71"/>
      <c r="Q659" s="71"/>
      <c r="R659" s="71"/>
      <c r="S659" s="71"/>
      <c r="T659" s="72"/>
      <c r="U659" s="34"/>
      <c r="V659" s="34"/>
      <c r="W659" s="34"/>
      <c r="X659" s="34"/>
      <c r="Y659" s="34"/>
      <c r="Z659" s="34"/>
      <c r="AA659" s="34"/>
      <c r="AB659" s="34"/>
      <c r="AC659" s="34"/>
      <c r="AD659" s="34"/>
      <c r="AE659" s="34"/>
      <c r="AT659" s="17" t="s">
        <v>177</v>
      </c>
      <c r="AU659" s="17" t="s">
        <v>84</v>
      </c>
    </row>
    <row r="660" spans="1:65" s="12" customFormat="1" ht="22.85" customHeight="1">
      <c r="B660" s="175"/>
      <c r="C660" s="176"/>
      <c r="D660" s="177" t="s">
        <v>74</v>
      </c>
      <c r="E660" s="189" t="s">
        <v>802</v>
      </c>
      <c r="F660" s="189" t="s">
        <v>803</v>
      </c>
      <c r="G660" s="176"/>
      <c r="H660" s="176"/>
      <c r="I660" s="179"/>
      <c r="J660" s="190">
        <f>BK660</f>
        <v>0</v>
      </c>
      <c r="K660" s="176"/>
      <c r="L660" s="181"/>
      <c r="M660" s="182"/>
      <c r="N660" s="183"/>
      <c r="O660" s="183"/>
      <c r="P660" s="184">
        <f>P661+P662+P663</f>
        <v>0</v>
      </c>
      <c r="Q660" s="183"/>
      <c r="R660" s="184">
        <f>R661+R662+R663</f>
        <v>0</v>
      </c>
      <c r="S660" s="183"/>
      <c r="T660" s="185">
        <f>T661+T662+T663</f>
        <v>0</v>
      </c>
      <c r="AR660" s="186" t="s">
        <v>84</v>
      </c>
      <c r="AT660" s="187" t="s">
        <v>74</v>
      </c>
      <c r="AU660" s="187" t="s">
        <v>82</v>
      </c>
      <c r="AY660" s="186" t="s">
        <v>167</v>
      </c>
      <c r="BK660" s="188">
        <f>BK661+BK662+BK663</f>
        <v>0</v>
      </c>
    </row>
    <row r="661" spans="1:65" s="2" customFormat="1" ht="24.3" customHeight="1">
      <c r="A661" s="34"/>
      <c r="B661" s="35"/>
      <c r="C661" s="191" t="s">
        <v>804</v>
      </c>
      <c r="D661" s="191" t="s">
        <v>170</v>
      </c>
      <c r="E661" s="192" t="s">
        <v>805</v>
      </c>
      <c r="F661" s="193" t="s">
        <v>806</v>
      </c>
      <c r="G661" s="194" t="s">
        <v>654</v>
      </c>
      <c r="H661" s="242"/>
      <c r="I661" s="196"/>
      <c r="J661" s="197">
        <f>ROUND(I661*H661,2)</f>
        <v>0</v>
      </c>
      <c r="K661" s="193" t="s">
        <v>174</v>
      </c>
      <c r="L661" s="39"/>
      <c r="M661" s="198" t="s">
        <v>1</v>
      </c>
      <c r="N661" s="199" t="s">
        <v>40</v>
      </c>
      <c r="O661" s="71"/>
      <c r="P661" s="200">
        <f>O661*H661</f>
        <v>0</v>
      </c>
      <c r="Q661" s="200">
        <v>0</v>
      </c>
      <c r="R661" s="200">
        <f>Q661*H661</f>
        <v>0</v>
      </c>
      <c r="S661" s="200">
        <v>0</v>
      </c>
      <c r="T661" s="201">
        <f>S661*H661</f>
        <v>0</v>
      </c>
      <c r="U661" s="34"/>
      <c r="V661" s="34"/>
      <c r="W661" s="34"/>
      <c r="X661" s="34"/>
      <c r="Y661" s="34"/>
      <c r="Z661" s="34"/>
      <c r="AA661" s="34"/>
      <c r="AB661" s="34"/>
      <c r="AC661" s="34"/>
      <c r="AD661" s="34"/>
      <c r="AE661" s="34"/>
      <c r="AR661" s="202" t="s">
        <v>278</v>
      </c>
      <c r="AT661" s="202" t="s">
        <v>170</v>
      </c>
      <c r="AU661" s="202" t="s">
        <v>84</v>
      </c>
      <c r="AY661" s="17" t="s">
        <v>167</v>
      </c>
      <c r="BE661" s="203">
        <f>IF(N661="základní",J661,0)</f>
        <v>0</v>
      </c>
      <c r="BF661" s="203">
        <f>IF(N661="snížená",J661,0)</f>
        <v>0</v>
      </c>
      <c r="BG661" s="203">
        <f>IF(N661="zákl. přenesená",J661,0)</f>
        <v>0</v>
      </c>
      <c r="BH661" s="203">
        <f>IF(N661="sníž. přenesená",J661,0)</f>
        <v>0</v>
      </c>
      <c r="BI661" s="203">
        <f>IF(N661="nulová",J661,0)</f>
        <v>0</v>
      </c>
      <c r="BJ661" s="17" t="s">
        <v>82</v>
      </c>
      <c r="BK661" s="203">
        <f>ROUND(I661*H661,2)</f>
        <v>0</v>
      </c>
      <c r="BL661" s="17" t="s">
        <v>278</v>
      </c>
      <c r="BM661" s="202" t="s">
        <v>807</v>
      </c>
    </row>
    <row r="662" spans="1:65" s="2" customFormat="1">
      <c r="A662" s="34"/>
      <c r="B662" s="35"/>
      <c r="C662" s="36"/>
      <c r="D662" s="204" t="s">
        <v>177</v>
      </c>
      <c r="E662" s="36"/>
      <c r="F662" s="205" t="s">
        <v>808</v>
      </c>
      <c r="G662" s="36"/>
      <c r="H662" s="36"/>
      <c r="I662" s="206"/>
      <c r="J662" s="36"/>
      <c r="K662" s="36"/>
      <c r="L662" s="39"/>
      <c r="M662" s="207"/>
      <c r="N662" s="208"/>
      <c r="O662" s="71"/>
      <c r="P662" s="71"/>
      <c r="Q662" s="71"/>
      <c r="R662" s="71"/>
      <c r="S662" s="71"/>
      <c r="T662" s="72"/>
      <c r="U662" s="34"/>
      <c r="V662" s="34"/>
      <c r="W662" s="34"/>
      <c r="X662" s="34"/>
      <c r="Y662" s="34"/>
      <c r="Z662" s="34"/>
      <c r="AA662" s="34"/>
      <c r="AB662" s="34"/>
      <c r="AC662" s="34"/>
      <c r="AD662" s="34"/>
      <c r="AE662" s="34"/>
      <c r="AT662" s="17" t="s">
        <v>177</v>
      </c>
      <c r="AU662" s="17" t="s">
        <v>84</v>
      </c>
    </row>
    <row r="663" spans="1:65" s="12" customFormat="1" ht="20.85" customHeight="1">
      <c r="B663" s="175"/>
      <c r="C663" s="176"/>
      <c r="D663" s="177" t="s">
        <v>74</v>
      </c>
      <c r="E663" s="189" t="s">
        <v>809</v>
      </c>
      <c r="F663" s="189" t="s">
        <v>810</v>
      </c>
      <c r="G663" s="176"/>
      <c r="H663" s="176"/>
      <c r="I663" s="179"/>
      <c r="J663" s="190">
        <f>BK663</f>
        <v>0</v>
      </c>
      <c r="K663" s="176"/>
      <c r="L663" s="181"/>
      <c r="M663" s="182"/>
      <c r="N663" s="183"/>
      <c r="O663" s="183"/>
      <c r="P663" s="184">
        <f>SUM(P664:P699)</f>
        <v>0</v>
      </c>
      <c r="Q663" s="183"/>
      <c r="R663" s="184">
        <f>SUM(R664:R699)</f>
        <v>0</v>
      </c>
      <c r="S663" s="183"/>
      <c r="T663" s="185">
        <f>SUM(T664:T699)</f>
        <v>0</v>
      </c>
      <c r="AR663" s="186" t="s">
        <v>84</v>
      </c>
      <c r="AT663" s="187" t="s">
        <v>74</v>
      </c>
      <c r="AU663" s="187" t="s">
        <v>84</v>
      </c>
      <c r="AY663" s="186" t="s">
        <v>167</v>
      </c>
      <c r="BK663" s="188">
        <f>SUM(BK664:BK699)</f>
        <v>0</v>
      </c>
    </row>
    <row r="664" spans="1:65" s="2" customFormat="1" ht="37.9" customHeight="1">
      <c r="A664" s="34"/>
      <c r="B664" s="35"/>
      <c r="C664" s="191" t="s">
        <v>811</v>
      </c>
      <c r="D664" s="191" t="s">
        <v>170</v>
      </c>
      <c r="E664" s="192" t="s">
        <v>812</v>
      </c>
      <c r="F664" s="193" t="s">
        <v>813</v>
      </c>
      <c r="G664" s="194" t="s">
        <v>274</v>
      </c>
      <c r="H664" s="195">
        <v>1</v>
      </c>
      <c r="I664" s="196"/>
      <c r="J664" s="197">
        <f>ROUND(I664*H664,2)</f>
        <v>0</v>
      </c>
      <c r="K664" s="193" t="s">
        <v>1</v>
      </c>
      <c r="L664" s="39"/>
      <c r="M664" s="198" t="s">
        <v>1</v>
      </c>
      <c r="N664" s="199" t="s">
        <v>40</v>
      </c>
      <c r="O664" s="71"/>
      <c r="P664" s="200">
        <f>O664*H664</f>
        <v>0</v>
      </c>
      <c r="Q664" s="200">
        <v>0</v>
      </c>
      <c r="R664" s="200">
        <f>Q664*H664</f>
        <v>0</v>
      </c>
      <c r="S664" s="200">
        <v>0</v>
      </c>
      <c r="T664" s="201">
        <f>S664*H664</f>
        <v>0</v>
      </c>
      <c r="U664" s="34"/>
      <c r="V664" s="34"/>
      <c r="W664" s="34"/>
      <c r="X664" s="34"/>
      <c r="Y664" s="34"/>
      <c r="Z664" s="34"/>
      <c r="AA664" s="34"/>
      <c r="AB664" s="34"/>
      <c r="AC664" s="34"/>
      <c r="AD664" s="34"/>
      <c r="AE664" s="34"/>
      <c r="AR664" s="202" t="s">
        <v>278</v>
      </c>
      <c r="AT664" s="202" t="s">
        <v>170</v>
      </c>
      <c r="AU664" s="202" t="s">
        <v>168</v>
      </c>
      <c r="AY664" s="17" t="s">
        <v>167</v>
      </c>
      <c r="BE664" s="203">
        <f>IF(N664="základní",J664,0)</f>
        <v>0</v>
      </c>
      <c r="BF664" s="203">
        <f>IF(N664="snížená",J664,0)</f>
        <v>0</v>
      </c>
      <c r="BG664" s="203">
        <f>IF(N664="zákl. přenesená",J664,0)</f>
        <v>0</v>
      </c>
      <c r="BH664" s="203">
        <f>IF(N664="sníž. přenesená",J664,0)</f>
        <v>0</v>
      </c>
      <c r="BI664" s="203">
        <f>IF(N664="nulová",J664,0)</f>
        <v>0</v>
      </c>
      <c r="BJ664" s="17" t="s">
        <v>82</v>
      </c>
      <c r="BK664" s="203">
        <f>ROUND(I664*H664,2)</f>
        <v>0</v>
      </c>
      <c r="BL664" s="17" t="s">
        <v>278</v>
      </c>
      <c r="BM664" s="202" t="s">
        <v>814</v>
      </c>
    </row>
    <row r="665" spans="1:65" s="13" customFormat="1" ht="21.3">
      <c r="B665" s="209"/>
      <c r="C665" s="210"/>
      <c r="D665" s="211" t="s">
        <v>179</v>
      </c>
      <c r="E665" s="212" t="s">
        <v>1</v>
      </c>
      <c r="F665" s="213" t="s">
        <v>815</v>
      </c>
      <c r="G665" s="210"/>
      <c r="H665" s="212" t="s">
        <v>1</v>
      </c>
      <c r="I665" s="214"/>
      <c r="J665" s="210"/>
      <c r="K665" s="210"/>
      <c r="L665" s="215"/>
      <c r="M665" s="216"/>
      <c r="N665" s="217"/>
      <c r="O665" s="217"/>
      <c r="P665" s="217"/>
      <c r="Q665" s="217"/>
      <c r="R665" s="217"/>
      <c r="S665" s="217"/>
      <c r="T665" s="218"/>
      <c r="AT665" s="219" t="s">
        <v>179</v>
      </c>
      <c r="AU665" s="219" t="s">
        <v>168</v>
      </c>
      <c r="AV665" s="13" t="s">
        <v>82</v>
      </c>
      <c r="AW665" s="13" t="s">
        <v>31</v>
      </c>
      <c r="AX665" s="13" t="s">
        <v>75</v>
      </c>
      <c r="AY665" s="219" t="s">
        <v>167</v>
      </c>
    </row>
    <row r="666" spans="1:65" s="13" customFormat="1">
      <c r="B666" s="209"/>
      <c r="C666" s="210"/>
      <c r="D666" s="211" t="s">
        <v>179</v>
      </c>
      <c r="E666" s="212" t="s">
        <v>1</v>
      </c>
      <c r="F666" s="213" t="s">
        <v>181</v>
      </c>
      <c r="G666" s="210"/>
      <c r="H666" s="212" t="s">
        <v>1</v>
      </c>
      <c r="I666" s="214"/>
      <c r="J666" s="210"/>
      <c r="K666" s="210"/>
      <c r="L666" s="215"/>
      <c r="M666" s="216"/>
      <c r="N666" s="217"/>
      <c r="O666" s="217"/>
      <c r="P666" s="217"/>
      <c r="Q666" s="217"/>
      <c r="R666" s="217"/>
      <c r="S666" s="217"/>
      <c r="T666" s="218"/>
      <c r="AT666" s="219" t="s">
        <v>179</v>
      </c>
      <c r="AU666" s="219" t="s">
        <v>168</v>
      </c>
      <c r="AV666" s="13" t="s">
        <v>82</v>
      </c>
      <c r="AW666" s="13" t="s">
        <v>31</v>
      </c>
      <c r="AX666" s="13" t="s">
        <v>75</v>
      </c>
      <c r="AY666" s="219" t="s">
        <v>167</v>
      </c>
    </row>
    <row r="667" spans="1:65" s="13" customFormat="1">
      <c r="B667" s="209"/>
      <c r="C667" s="210"/>
      <c r="D667" s="211" t="s">
        <v>179</v>
      </c>
      <c r="E667" s="212" t="s">
        <v>1</v>
      </c>
      <c r="F667" s="213" t="s">
        <v>816</v>
      </c>
      <c r="G667" s="210"/>
      <c r="H667" s="212" t="s">
        <v>1</v>
      </c>
      <c r="I667" s="214"/>
      <c r="J667" s="210"/>
      <c r="K667" s="210"/>
      <c r="L667" s="215"/>
      <c r="M667" s="216"/>
      <c r="N667" s="217"/>
      <c r="O667" s="217"/>
      <c r="P667" s="217"/>
      <c r="Q667" s="217"/>
      <c r="R667" s="217"/>
      <c r="S667" s="217"/>
      <c r="T667" s="218"/>
      <c r="AT667" s="219" t="s">
        <v>179</v>
      </c>
      <c r="AU667" s="219" t="s">
        <v>168</v>
      </c>
      <c r="AV667" s="13" t="s">
        <v>82</v>
      </c>
      <c r="AW667" s="13" t="s">
        <v>31</v>
      </c>
      <c r="AX667" s="13" t="s">
        <v>75</v>
      </c>
      <c r="AY667" s="219" t="s">
        <v>167</v>
      </c>
    </row>
    <row r="668" spans="1:65" s="14" customFormat="1">
      <c r="B668" s="220"/>
      <c r="C668" s="221"/>
      <c r="D668" s="211" t="s">
        <v>179</v>
      </c>
      <c r="E668" s="222" t="s">
        <v>1</v>
      </c>
      <c r="F668" s="223" t="s">
        <v>82</v>
      </c>
      <c r="G668" s="221"/>
      <c r="H668" s="224">
        <v>1</v>
      </c>
      <c r="I668" s="225"/>
      <c r="J668" s="221"/>
      <c r="K668" s="221"/>
      <c r="L668" s="226"/>
      <c r="M668" s="227"/>
      <c r="N668" s="228"/>
      <c r="O668" s="228"/>
      <c r="P668" s="228"/>
      <c r="Q668" s="228"/>
      <c r="R668" s="228"/>
      <c r="S668" s="228"/>
      <c r="T668" s="229"/>
      <c r="AT668" s="230" t="s">
        <v>179</v>
      </c>
      <c r="AU668" s="230" t="s">
        <v>168</v>
      </c>
      <c r="AV668" s="14" t="s">
        <v>84</v>
      </c>
      <c r="AW668" s="14" t="s">
        <v>31</v>
      </c>
      <c r="AX668" s="14" t="s">
        <v>75</v>
      </c>
      <c r="AY668" s="230" t="s">
        <v>167</v>
      </c>
    </row>
    <row r="669" spans="1:65" s="2" customFormat="1" ht="37.9" customHeight="1">
      <c r="A669" s="34"/>
      <c r="B669" s="35"/>
      <c r="C669" s="191" t="s">
        <v>817</v>
      </c>
      <c r="D669" s="191" t="s">
        <v>170</v>
      </c>
      <c r="E669" s="192" t="s">
        <v>818</v>
      </c>
      <c r="F669" s="193" t="s">
        <v>819</v>
      </c>
      <c r="G669" s="194" t="s">
        <v>274</v>
      </c>
      <c r="H669" s="195">
        <v>2</v>
      </c>
      <c r="I669" s="196"/>
      <c r="J669" s="197">
        <f>ROUND(I669*H669,2)</f>
        <v>0</v>
      </c>
      <c r="K669" s="193" t="s">
        <v>1</v>
      </c>
      <c r="L669" s="39"/>
      <c r="M669" s="198" t="s">
        <v>1</v>
      </c>
      <c r="N669" s="199" t="s">
        <v>40</v>
      </c>
      <c r="O669" s="71"/>
      <c r="P669" s="200">
        <f>O669*H669</f>
        <v>0</v>
      </c>
      <c r="Q669" s="200">
        <v>0</v>
      </c>
      <c r="R669" s="200">
        <f>Q669*H669</f>
        <v>0</v>
      </c>
      <c r="S669" s="200">
        <v>0</v>
      </c>
      <c r="T669" s="201">
        <f>S669*H669</f>
        <v>0</v>
      </c>
      <c r="U669" s="34"/>
      <c r="V669" s="34"/>
      <c r="W669" s="34"/>
      <c r="X669" s="34"/>
      <c r="Y669" s="34"/>
      <c r="Z669" s="34"/>
      <c r="AA669" s="34"/>
      <c r="AB669" s="34"/>
      <c r="AC669" s="34"/>
      <c r="AD669" s="34"/>
      <c r="AE669" s="34"/>
      <c r="AR669" s="202" t="s">
        <v>278</v>
      </c>
      <c r="AT669" s="202" t="s">
        <v>170</v>
      </c>
      <c r="AU669" s="202" t="s">
        <v>168</v>
      </c>
      <c r="AY669" s="17" t="s">
        <v>167</v>
      </c>
      <c r="BE669" s="203">
        <f>IF(N669="základní",J669,0)</f>
        <v>0</v>
      </c>
      <c r="BF669" s="203">
        <f>IF(N669="snížená",J669,0)</f>
        <v>0</v>
      </c>
      <c r="BG669" s="203">
        <f>IF(N669="zákl. přenesená",J669,0)</f>
        <v>0</v>
      </c>
      <c r="BH669" s="203">
        <f>IF(N669="sníž. přenesená",J669,0)</f>
        <v>0</v>
      </c>
      <c r="BI669" s="203">
        <f>IF(N669="nulová",J669,0)</f>
        <v>0</v>
      </c>
      <c r="BJ669" s="17" t="s">
        <v>82</v>
      </c>
      <c r="BK669" s="203">
        <f>ROUND(I669*H669,2)</f>
        <v>0</v>
      </c>
      <c r="BL669" s="17" t="s">
        <v>278</v>
      </c>
      <c r="BM669" s="202" t="s">
        <v>820</v>
      </c>
    </row>
    <row r="670" spans="1:65" s="13" customFormat="1" ht="21.3">
      <c r="B670" s="209"/>
      <c r="C670" s="210"/>
      <c r="D670" s="211" t="s">
        <v>179</v>
      </c>
      <c r="E670" s="212" t="s">
        <v>1</v>
      </c>
      <c r="F670" s="213" t="s">
        <v>815</v>
      </c>
      <c r="G670" s="210"/>
      <c r="H670" s="212" t="s">
        <v>1</v>
      </c>
      <c r="I670" s="214"/>
      <c r="J670" s="210"/>
      <c r="K670" s="210"/>
      <c r="L670" s="215"/>
      <c r="M670" s="216"/>
      <c r="N670" s="217"/>
      <c r="O670" s="217"/>
      <c r="P670" s="217"/>
      <c r="Q670" s="217"/>
      <c r="R670" s="217"/>
      <c r="S670" s="217"/>
      <c r="T670" s="218"/>
      <c r="AT670" s="219" t="s">
        <v>179</v>
      </c>
      <c r="AU670" s="219" t="s">
        <v>168</v>
      </c>
      <c r="AV670" s="13" t="s">
        <v>82</v>
      </c>
      <c r="AW670" s="13" t="s">
        <v>31</v>
      </c>
      <c r="AX670" s="13" t="s">
        <v>75</v>
      </c>
      <c r="AY670" s="219" t="s">
        <v>167</v>
      </c>
    </row>
    <row r="671" spans="1:65" s="13" customFormat="1">
      <c r="B671" s="209"/>
      <c r="C671" s="210"/>
      <c r="D671" s="211" t="s">
        <v>179</v>
      </c>
      <c r="E671" s="212" t="s">
        <v>1</v>
      </c>
      <c r="F671" s="213" t="s">
        <v>181</v>
      </c>
      <c r="G671" s="210"/>
      <c r="H671" s="212" t="s">
        <v>1</v>
      </c>
      <c r="I671" s="214"/>
      <c r="J671" s="210"/>
      <c r="K671" s="210"/>
      <c r="L671" s="215"/>
      <c r="M671" s="216"/>
      <c r="N671" s="217"/>
      <c r="O671" s="217"/>
      <c r="P671" s="217"/>
      <c r="Q671" s="217"/>
      <c r="R671" s="217"/>
      <c r="S671" s="217"/>
      <c r="T671" s="218"/>
      <c r="AT671" s="219" t="s">
        <v>179</v>
      </c>
      <c r="AU671" s="219" t="s">
        <v>168</v>
      </c>
      <c r="AV671" s="13" t="s">
        <v>82</v>
      </c>
      <c r="AW671" s="13" t="s">
        <v>31</v>
      </c>
      <c r="AX671" s="13" t="s">
        <v>75</v>
      </c>
      <c r="AY671" s="219" t="s">
        <v>167</v>
      </c>
    </row>
    <row r="672" spans="1:65" s="13" customFormat="1">
      <c r="B672" s="209"/>
      <c r="C672" s="210"/>
      <c r="D672" s="211" t="s">
        <v>179</v>
      </c>
      <c r="E672" s="212" t="s">
        <v>1</v>
      </c>
      <c r="F672" s="213" t="s">
        <v>816</v>
      </c>
      <c r="G672" s="210"/>
      <c r="H672" s="212" t="s">
        <v>1</v>
      </c>
      <c r="I672" s="214"/>
      <c r="J672" s="210"/>
      <c r="K672" s="210"/>
      <c r="L672" s="215"/>
      <c r="M672" s="216"/>
      <c r="N672" s="217"/>
      <c r="O672" s="217"/>
      <c r="P672" s="217"/>
      <c r="Q672" s="217"/>
      <c r="R672" s="217"/>
      <c r="S672" s="217"/>
      <c r="T672" s="218"/>
      <c r="AT672" s="219" t="s">
        <v>179</v>
      </c>
      <c r="AU672" s="219" t="s">
        <v>168</v>
      </c>
      <c r="AV672" s="13" t="s">
        <v>82</v>
      </c>
      <c r="AW672" s="13" t="s">
        <v>31</v>
      </c>
      <c r="AX672" s="13" t="s">
        <v>75</v>
      </c>
      <c r="AY672" s="219" t="s">
        <v>167</v>
      </c>
    </row>
    <row r="673" spans="1:65" s="14" customFormat="1">
      <c r="B673" s="220"/>
      <c r="C673" s="221"/>
      <c r="D673" s="211" t="s">
        <v>179</v>
      </c>
      <c r="E673" s="222" t="s">
        <v>1</v>
      </c>
      <c r="F673" s="223" t="s">
        <v>84</v>
      </c>
      <c r="G673" s="221"/>
      <c r="H673" s="224">
        <v>2</v>
      </c>
      <c r="I673" s="225"/>
      <c r="J673" s="221"/>
      <c r="K673" s="221"/>
      <c r="L673" s="226"/>
      <c r="M673" s="227"/>
      <c r="N673" s="228"/>
      <c r="O673" s="228"/>
      <c r="P673" s="228"/>
      <c r="Q673" s="228"/>
      <c r="R673" s="228"/>
      <c r="S673" s="228"/>
      <c r="T673" s="229"/>
      <c r="AT673" s="230" t="s">
        <v>179</v>
      </c>
      <c r="AU673" s="230" t="s">
        <v>168</v>
      </c>
      <c r="AV673" s="14" t="s">
        <v>84</v>
      </c>
      <c r="AW673" s="14" t="s">
        <v>31</v>
      </c>
      <c r="AX673" s="14" t="s">
        <v>75</v>
      </c>
      <c r="AY673" s="230" t="s">
        <v>167</v>
      </c>
    </row>
    <row r="674" spans="1:65" s="2" customFormat="1" ht="33.049999999999997" customHeight="1">
      <c r="A674" s="34"/>
      <c r="B674" s="35"/>
      <c r="C674" s="191" t="s">
        <v>821</v>
      </c>
      <c r="D674" s="191" t="s">
        <v>170</v>
      </c>
      <c r="E674" s="192" t="s">
        <v>822</v>
      </c>
      <c r="F674" s="193" t="s">
        <v>823</v>
      </c>
      <c r="G674" s="194" t="s">
        <v>274</v>
      </c>
      <c r="H674" s="195">
        <v>2</v>
      </c>
      <c r="I674" s="196"/>
      <c r="J674" s="197">
        <f>ROUND(I674*H674,2)</f>
        <v>0</v>
      </c>
      <c r="K674" s="193" t="s">
        <v>1</v>
      </c>
      <c r="L674" s="39"/>
      <c r="M674" s="198" t="s">
        <v>1</v>
      </c>
      <c r="N674" s="199" t="s">
        <v>40</v>
      </c>
      <c r="O674" s="71"/>
      <c r="P674" s="200">
        <f>O674*H674</f>
        <v>0</v>
      </c>
      <c r="Q674" s="200">
        <v>0</v>
      </c>
      <c r="R674" s="200">
        <f>Q674*H674</f>
        <v>0</v>
      </c>
      <c r="S674" s="200">
        <v>0</v>
      </c>
      <c r="T674" s="201">
        <f>S674*H674</f>
        <v>0</v>
      </c>
      <c r="U674" s="34"/>
      <c r="V674" s="34"/>
      <c r="W674" s="34"/>
      <c r="X674" s="34"/>
      <c r="Y674" s="34"/>
      <c r="Z674" s="34"/>
      <c r="AA674" s="34"/>
      <c r="AB674" s="34"/>
      <c r="AC674" s="34"/>
      <c r="AD674" s="34"/>
      <c r="AE674" s="34"/>
      <c r="AR674" s="202" t="s">
        <v>278</v>
      </c>
      <c r="AT674" s="202" t="s">
        <v>170</v>
      </c>
      <c r="AU674" s="202" t="s">
        <v>168</v>
      </c>
      <c r="AY674" s="17" t="s">
        <v>167</v>
      </c>
      <c r="BE674" s="203">
        <f>IF(N674="základní",J674,0)</f>
        <v>0</v>
      </c>
      <c r="BF674" s="203">
        <f>IF(N674="snížená",J674,0)</f>
        <v>0</v>
      </c>
      <c r="BG674" s="203">
        <f>IF(N674="zákl. přenesená",J674,0)</f>
        <v>0</v>
      </c>
      <c r="BH674" s="203">
        <f>IF(N674="sníž. přenesená",J674,0)</f>
        <v>0</v>
      </c>
      <c r="BI674" s="203">
        <f>IF(N674="nulová",J674,0)</f>
        <v>0</v>
      </c>
      <c r="BJ674" s="17" t="s">
        <v>82</v>
      </c>
      <c r="BK674" s="203">
        <f>ROUND(I674*H674,2)</f>
        <v>0</v>
      </c>
      <c r="BL674" s="17" t="s">
        <v>278</v>
      </c>
      <c r="BM674" s="202" t="s">
        <v>824</v>
      </c>
    </row>
    <row r="675" spans="1:65" s="13" customFormat="1" ht="21.3">
      <c r="B675" s="209"/>
      <c r="C675" s="210"/>
      <c r="D675" s="211" t="s">
        <v>179</v>
      </c>
      <c r="E675" s="212" t="s">
        <v>1</v>
      </c>
      <c r="F675" s="213" t="s">
        <v>815</v>
      </c>
      <c r="G675" s="210"/>
      <c r="H675" s="212" t="s">
        <v>1</v>
      </c>
      <c r="I675" s="214"/>
      <c r="J675" s="210"/>
      <c r="K675" s="210"/>
      <c r="L675" s="215"/>
      <c r="M675" s="216"/>
      <c r="N675" s="217"/>
      <c r="O675" s="217"/>
      <c r="P675" s="217"/>
      <c r="Q675" s="217"/>
      <c r="R675" s="217"/>
      <c r="S675" s="217"/>
      <c r="T675" s="218"/>
      <c r="AT675" s="219" t="s">
        <v>179</v>
      </c>
      <c r="AU675" s="219" t="s">
        <v>168</v>
      </c>
      <c r="AV675" s="13" t="s">
        <v>82</v>
      </c>
      <c r="AW675" s="13" t="s">
        <v>31</v>
      </c>
      <c r="AX675" s="13" t="s">
        <v>75</v>
      </c>
      <c r="AY675" s="219" t="s">
        <v>167</v>
      </c>
    </row>
    <row r="676" spans="1:65" s="13" customFormat="1">
      <c r="B676" s="209"/>
      <c r="C676" s="210"/>
      <c r="D676" s="211" t="s">
        <v>179</v>
      </c>
      <c r="E676" s="212" t="s">
        <v>1</v>
      </c>
      <c r="F676" s="213" t="s">
        <v>181</v>
      </c>
      <c r="G676" s="210"/>
      <c r="H676" s="212" t="s">
        <v>1</v>
      </c>
      <c r="I676" s="214"/>
      <c r="J676" s="210"/>
      <c r="K676" s="210"/>
      <c r="L676" s="215"/>
      <c r="M676" s="216"/>
      <c r="N676" s="217"/>
      <c r="O676" s="217"/>
      <c r="P676" s="217"/>
      <c r="Q676" s="217"/>
      <c r="R676" s="217"/>
      <c r="S676" s="217"/>
      <c r="T676" s="218"/>
      <c r="AT676" s="219" t="s">
        <v>179</v>
      </c>
      <c r="AU676" s="219" t="s">
        <v>168</v>
      </c>
      <c r="AV676" s="13" t="s">
        <v>82</v>
      </c>
      <c r="AW676" s="13" t="s">
        <v>31</v>
      </c>
      <c r="AX676" s="13" t="s">
        <v>75</v>
      </c>
      <c r="AY676" s="219" t="s">
        <v>167</v>
      </c>
    </row>
    <row r="677" spans="1:65" s="13" customFormat="1">
      <c r="B677" s="209"/>
      <c r="C677" s="210"/>
      <c r="D677" s="211" t="s">
        <v>179</v>
      </c>
      <c r="E677" s="212" t="s">
        <v>1</v>
      </c>
      <c r="F677" s="213" t="s">
        <v>816</v>
      </c>
      <c r="G677" s="210"/>
      <c r="H677" s="212" t="s">
        <v>1</v>
      </c>
      <c r="I677" s="214"/>
      <c r="J677" s="210"/>
      <c r="K677" s="210"/>
      <c r="L677" s="215"/>
      <c r="M677" s="216"/>
      <c r="N677" s="217"/>
      <c r="O677" s="217"/>
      <c r="P677" s="217"/>
      <c r="Q677" s="217"/>
      <c r="R677" s="217"/>
      <c r="S677" s="217"/>
      <c r="T677" s="218"/>
      <c r="AT677" s="219" t="s">
        <v>179</v>
      </c>
      <c r="AU677" s="219" t="s">
        <v>168</v>
      </c>
      <c r="AV677" s="13" t="s">
        <v>82</v>
      </c>
      <c r="AW677" s="13" t="s">
        <v>31</v>
      </c>
      <c r="AX677" s="13" t="s">
        <v>75</v>
      </c>
      <c r="AY677" s="219" t="s">
        <v>167</v>
      </c>
    </row>
    <row r="678" spans="1:65" s="13" customFormat="1">
      <c r="B678" s="209"/>
      <c r="C678" s="210"/>
      <c r="D678" s="211" t="s">
        <v>179</v>
      </c>
      <c r="E678" s="212" t="s">
        <v>1</v>
      </c>
      <c r="F678" s="213" t="s">
        <v>825</v>
      </c>
      <c r="G678" s="210"/>
      <c r="H678" s="212" t="s">
        <v>1</v>
      </c>
      <c r="I678" s="214"/>
      <c r="J678" s="210"/>
      <c r="K678" s="210"/>
      <c r="L678" s="215"/>
      <c r="M678" s="216"/>
      <c r="N678" s="217"/>
      <c r="O678" s="217"/>
      <c r="P678" s="217"/>
      <c r="Q678" s="217"/>
      <c r="R678" s="217"/>
      <c r="S678" s="217"/>
      <c r="T678" s="218"/>
      <c r="AT678" s="219" t="s">
        <v>179</v>
      </c>
      <c r="AU678" s="219" t="s">
        <v>168</v>
      </c>
      <c r="AV678" s="13" t="s">
        <v>82</v>
      </c>
      <c r="AW678" s="13" t="s">
        <v>31</v>
      </c>
      <c r="AX678" s="13" t="s">
        <v>75</v>
      </c>
      <c r="AY678" s="219" t="s">
        <v>167</v>
      </c>
    </row>
    <row r="679" spans="1:65" s="14" customFormat="1">
      <c r="B679" s="220"/>
      <c r="C679" s="221"/>
      <c r="D679" s="211" t="s">
        <v>179</v>
      </c>
      <c r="E679" s="222" t="s">
        <v>1</v>
      </c>
      <c r="F679" s="223" t="s">
        <v>84</v>
      </c>
      <c r="G679" s="221"/>
      <c r="H679" s="224">
        <v>2</v>
      </c>
      <c r="I679" s="225"/>
      <c r="J679" s="221"/>
      <c r="K679" s="221"/>
      <c r="L679" s="226"/>
      <c r="M679" s="227"/>
      <c r="N679" s="228"/>
      <c r="O679" s="228"/>
      <c r="P679" s="228"/>
      <c r="Q679" s="228"/>
      <c r="R679" s="228"/>
      <c r="S679" s="228"/>
      <c r="T679" s="229"/>
      <c r="AT679" s="230" t="s">
        <v>179</v>
      </c>
      <c r="AU679" s="230" t="s">
        <v>168</v>
      </c>
      <c r="AV679" s="14" t="s">
        <v>84</v>
      </c>
      <c r="AW679" s="14" t="s">
        <v>31</v>
      </c>
      <c r="AX679" s="14" t="s">
        <v>75</v>
      </c>
      <c r="AY679" s="230" t="s">
        <v>167</v>
      </c>
    </row>
    <row r="680" spans="1:65" s="2" customFormat="1" ht="33.049999999999997" customHeight="1">
      <c r="A680" s="34"/>
      <c r="B680" s="35"/>
      <c r="C680" s="191" t="s">
        <v>826</v>
      </c>
      <c r="D680" s="191" t="s">
        <v>170</v>
      </c>
      <c r="E680" s="192" t="s">
        <v>827</v>
      </c>
      <c r="F680" s="193" t="s">
        <v>828</v>
      </c>
      <c r="G680" s="194" t="s">
        <v>274</v>
      </c>
      <c r="H680" s="195">
        <v>1</v>
      </c>
      <c r="I680" s="196"/>
      <c r="J680" s="197">
        <f>ROUND(I680*H680,2)</f>
        <v>0</v>
      </c>
      <c r="K680" s="193" t="s">
        <v>1</v>
      </c>
      <c r="L680" s="39"/>
      <c r="M680" s="198" t="s">
        <v>1</v>
      </c>
      <c r="N680" s="199" t="s">
        <v>40</v>
      </c>
      <c r="O680" s="71"/>
      <c r="P680" s="200">
        <f>O680*H680</f>
        <v>0</v>
      </c>
      <c r="Q680" s="200">
        <v>0</v>
      </c>
      <c r="R680" s="200">
        <f>Q680*H680</f>
        <v>0</v>
      </c>
      <c r="S680" s="200">
        <v>0</v>
      </c>
      <c r="T680" s="201">
        <f>S680*H680</f>
        <v>0</v>
      </c>
      <c r="U680" s="34"/>
      <c r="V680" s="34"/>
      <c r="W680" s="34"/>
      <c r="X680" s="34"/>
      <c r="Y680" s="34"/>
      <c r="Z680" s="34"/>
      <c r="AA680" s="34"/>
      <c r="AB680" s="34"/>
      <c r="AC680" s="34"/>
      <c r="AD680" s="34"/>
      <c r="AE680" s="34"/>
      <c r="AR680" s="202" t="s">
        <v>278</v>
      </c>
      <c r="AT680" s="202" t="s">
        <v>170</v>
      </c>
      <c r="AU680" s="202" t="s">
        <v>168</v>
      </c>
      <c r="AY680" s="17" t="s">
        <v>167</v>
      </c>
      <c r="BE680" s="203">
        <f>IF(N680="základní",J680,0)</f>
        <v>0</v>
      </c>
      <c r="BF680" s="203">
        <f>IF(N680="snížená",J680,0)</f>
        <v>0</v>
      </c>
      <c r="BG680" s="203">
        <f>IF(N680="zákl. přenesená",J680,0)</f>
        <v>0</v>
      </c>
      <c r="BH680" s="203">
        <f>IF(N680="sníž. přenesená",J680,0)</f>
        <v>0</v>
      </c>
      <c r="BI680" s="203">
        <f>IF(N680="nulová",J680,0)</f>
        <v>0</v>
      </c>
      <c r="BJ680" s="17" t="s">
        <v>82</v>
      </c>
      <c r="BK680" s="203">
        <f>ROUND(I680*H680,2)</f>
        <v>0</v>
      </c>
      <c r="BL680" s="17" t="s">
        <v>278</v>
      </c>
      <c r="BM680" s="202" t="s">
        <v>829</v>
      </c>
    </row>
    <row r="681" spans="1:65" s="13" customFormat="1" ht="21.3">
      <c r="B681" s="209"/>
      <c r="C681" s="210"/>
      <c r="D681" s="211" t="s">
        <v>179</v>
      </c>
      <c r="E681" s="212" t="s">
        <v>1</v>
      </c>
      <c r="F681" s="213" t="s">
        <v>815</v>
      </c>
      <c r="G681" s="210"/>
      <c r="H681" s="212" t="s">
        <v>1</v>
      </c>
      <c r="I681" s="214"/>
      <c r="J681" s="210"/>
      <c r="K681" s="210"/>
      <c r="L681" s="215"/>
      <c r="M681" s="216"/>
      <c r="N681" s="217"/>
      <c r="O681" s="217"/>
      <c r="P681" s="217"/>
      <c r="Q681" s="217"/>
      <c r="R681" s="217"/>
      <c r="S681" s="217"/>
      <c r="T681" s="218"/>
      <c r="AT681" s="219" t="s">
        <v>179</v>
      </c>
      <c r="AU681" s="219" t="s">
        <v>168</v>
      </c>
      <c r="AV681" s="13" t="s">
        <v>82</v>
      </c>
      <c r="AW681" s="13" t="s">
        <v>31</v>
      </c>
      <c r="AX681" s="13" t="s">
        <v>75</v>
      </c>
      <c r="AY681" s="219" t="s">
        <v>167</v>
      </c>
    </row>
    <row r="682" spans="1:65" s="13" customFormat="1">
      <c r="B682" s="209"/>
      <c r="C682" s="210"/>
      <c r="D682" s="211" t="s">
        <v>179</v>
      </c>
      <c r="E682" s="212" t="s">
        <v>1</v>
      </c>
      <c r="F682" s="213" t="s">
        <v>181</v>
      </c>
      <c r="G682" s="210"/>
      <c r="H682" s="212" t="s">
        <v>1</v>
      </c>
      <c r="I682" s="214"/>
      <c r="J682" s="210"/>
      <c r="K682" s="210"/>
      <c r="L682" s="215"/>
      <c r="M682" s="216"/>
      <c r="N682" s="217"/>
      <c r="O682" s="217"/>
      <c r="P682" s="217"/>
      <c r="Q682" s="217"/>
      <c r="R682" s="217"/>
      <c r="S682" s="217"/>
      <c r="T682" s="218"/>
      <c r="AT682" s="219" t="s">
        <v>179</v>
      </c>
      <c r="AU682" s="219" t="s">
        <v>168</v>
      </c>
      <c r="AV682" s="13" t="s">
        <v>82</v>
      </c>
      <c r="AW682" s="13" t="s">
        <v>31</v>
      </c>
      <c r="AX682" s="13" t="s">
        <v>75</v>
      </c>
      <c r="AY682" s="219" t="s">
        <v>167</v>
      </c>
    </row>
    <row r="683" spans="1:65" s="13" customFormat="1">
      <c r="B683" s="209"/>
      <c r="C683" s="210"/>
      <c r="D683" s="211" t="s">
        <v>179</v>
      </c>
      <c r="E683" s="212" t="s">
        <v>1</v>
      </c>
      <c r="F683" s="213" t="s">
        <v>816</v>
      </c>
      <c r="G683" s="210"/>
      <c r="H683" s="212" t="s">
        <v>1</v>
      </c>
      <c r="I683" s="214"/>
      <c r="J683" s="210"/>
      <c r="K683" s="210"/>
      <c r="L683" s="215"/>
      <c r="M683" s="216"/>
      <c r="N683" s="217"/>
      <c r="O683" s="217"/>
      <c r="P683" s="217"/>
      <c r="Q683" s="217"/>
      <c r="R683" s="217"/>
      <c r="S683" s="217"/>
      <c r="T683" s="218"/>
      <c r="AT683" s="219" t="s">
        <v>179</v>
      </c>
      <c r="AU683" s="219" t="s">
        <v>168</v>
      </c>
      <c r="AV683" s="13" t="s">
        <v>82</v>
      </c>
      <c r="AW683" s="13" t="s">
        <v>31</v>
      </c>
      <c r="AX683" s="13" t="s">
        <v>75</v>
      </c>
      <c r="AY683" s="219" t="s">
        <v>167</v>
      </c>
    </row>
    <row r="684" spans="1:65" s="14" customFormat="1">
      <c r="B684" s="220"/>
      <c r="C684" s="221"/>
      <c r="D684" s="211" t="s">
        <v>179</v>
      </c>
      <c r="E684" s="222" t="s">
        <v>1</v>
      </c>
      <c r="F684" s="223" t="s">
        <v>82</v>
      </c>
      <c r="G684" s="221"/>
      <c r="H684" s="224">
        <v>1</v>
      </c>
      <c r="I684" s="225"/>
      <c r="J684" s="221"/>
      <c r="K684" s="221"/>
      <c r="L684" s="226"/>
      <c r="M684" s="227"/>
      <c r="N684" s="228"/>
      <c r="O684" s="228"/>
      <c r="P684" s="228"/>
      <c r="Q684" s="228"/>
      <c r="R684" s="228"/>
      <c r="S684" s="228"/>
      <c r="T684" s="229"/>
      <c r="AT684" s="230" t="s">
        <v>179</v>
      </c>
      <c r="AU684" s="230" t="s">
        <v>168</v>
      </c>
      <c r="AV684" s="14" t="s">
        <v>84</v>
      </c>
      <c r="AW684" s="14" t="s">
        <v>31</v>
      </c>
      <c r="AX684" s="14" t="s">
        <v>75</v>
      </c>
      <c r="AY684" s="230" t="s">
        <v>167</v>
      </c>
    </row>
    <row r="685" spans="1:65" s="2" customFormat="1" ht="37.9" customHeight="1">
      <c r="A685" s="34"/>
      <c r="B685" s="35"/>
      <c r="C685" s="191" t="s">
        <v>830</v>
      </c>
      <c r="D685" s="191" t="s">
        <v>170</v>
      </c>
      <c r="E685" s="192" t="s">
        <v>831</v>
      </c>
      <c r="F685" s="193" t="s">
        <v>832</v>
      </c>
      <c r="G685" s="194" t="s">
        <v>274</v>
      </c>
      <c r="H685" s="195">
        <v>1</v>
      </c>
      <c r="I685" s="196"/>
      <c r="J685" s="197">
        <f>ROUND(I685*H685,2)</f>
        <v>0</v>
      </c>
      <c r="K685" s="193" t="s">
        <v>1</v>
      </c>
      <c r="L685" s="39"/>
      <c r="M685" s="198" t="s">
        <v>1</v>
      </c>
      <c r="N685" s="199" t="s">
        <v>40</v>
      </c>
      <c r="O685" s="71"/>
      <c r="P685" s="200">
        <f>O685*H685</f>
        <v>0</v>
      </c>
      <c r="Q685" s="200">
        <v>0</v>
      </c>
      <c r="R685" s="200">
        <f>Q685*H685</f>
        <v>0</v>
      </c>
      <c r="S685" s="200">
        <v>0</v>
      </c>
      <c r="T685" s="201">
        <f>S685*H685</f>
        <v>0</v>
      </c>
      <c r="U685" s="34"/>
      <c r="V685" s="34"/>
      <c r="W685" s="34"/>
      <c r="X685" s="34"/>
      <c r="Y685" s="34"/>
      <c r="Z685" s="34"/>
      <c r="AA685" s="34"/>
      <c r="AB685" s="34"/>
      <c r="AC685" s="34"/>
      <c r="AD685" s="34"/>
      <c r="AE685" s="34"/>
      <c r="AR685" s="202" t="s">
        <v>278</v>
      </c>
      <c r="AT685" s="202" t="s">
        <v>170</v>
      </c>
      <c r="AU685" s="202" t="s">
        <v>168</v>
      </c>
      <c r="AY685" s="17" t="s">
        <v>167</v>
      </c>
      <c r="BE685" s="203">
        <f>IF(N685="základní",J685,0)</f>
        <v>0</v>
      </c>
      <c r="BF685" s="203">
        <f>IF(N685="snížená",J685,0)</f>
        <v>0</v>
      </c>
      <c r="BG685" s="203">
        <f>IF(N685="zákl. přenesená",J685,0)</f>
        <v>0</v>
      </c>
      <c r="BH685" s="203">
        <f>IF(N685="sníž. přenesená",J685,0)</f>
        <v>0</v>
      </c>
      <c r="BI685" s="203">
        <f>IF(N685="nulová",J685,0)</f>
        <v>0</v>
      </c>
      <c r="BJ685" s="17" t="s">
        <v>82</v>
      </c>
      <c r="BK685" s="203">
        <f>ROUND(I685*H685,2)</f>
        <v>0</v>
      </c>
      <c r="BL685" s="17" t="s">
        <v>278</v>
      </c>
      <c r="BM685" s="202" t="s">
        <v>833</v>
      </c>
    </row>
    <row r="686" spans="1:65" s="13" customFormat="1" ht="21.3">
      <c r="B686" s="209"/>
      <c r="C686" s="210"/>
      <c r="D686" s="211" t="s">
        <v>179</v>
      </c>
      <c r="E686" s="212" t="s">
        <v>1</v>
      </c>
      <c r="F686" s="213" t="s">
        <v>815</v>
      </c>
      <c r="G686" s="210"/>
      <c r="H686" s="212" t="s">
        <v>1</v>
      </c>
      <c r="I686" s="214"/>
      <c r="J686" s="210"/>
      <c r="K686" s="210"/>
      <c r="L686" s="215"/>
      <c r="M686" s="216"/>
      <c r="N686" s="217"/>
      <c r="O686" s="217"/>
      <c r="P686" s="217"/>
      <c r="Q686" s="217"/>
      <c r="R686" s="217"/>
      <c r="S686" s="217"/>
      <c r="T686" s="218"/>
      <c r="AT686" s="219" t="s">
        <v>179</v>
      </c>
      <c r="AU686" s="219" t="s">
        <v>168</v>
      </c>
      <c r="AV686" s="13" t="s">
        <v>82</v>
      </c>
      <c r="AW686" s="13" t="s">
        <v>31</v>
      </c>
      <c r="AX686" s="13" t="s">
        <v>75</v>
      </c>
      <c r="AY686" s="219" t="s">
        <v>167</v>
      </c>
    </row>
    <row r="687" spans="1:65" s="13" customFormat="1">
      <c r="B687" s="209"/>
      <c r="C687" s="210"/>
      <c r="D687" s="211" t="s">
        <v>179</v>
      </c>
      <c r="E687" s="212" t="s">
        <v>1</v>
      </c>
      <c r="F687" s="213" t="s">
        <v>181</v>
      </c>
      <c r="G687" s="210"/>
      <c r="H687" s="212" t="s">
        <v>1</v>
      </c>
      <c r="I687" s="214"/>
      <c r="J687" s="210"/>
      <c r="K687" s="210"/>
      <c r="L687" s="215"/>
      <c r="M687" s="216"/>
      <c r="N687" s="217"/>
      <c r="O687" s="217"/>
      <c r="P687" s="217"/>
      <c r="Q687" s="217"/>
      <c r="R687" s="217"/>
      <c r="S687" s="217"/>
      <c r="T687" s="218"/>
      <c r="AT687" s="219" t="s">
        <v>179</v>
      </c>
      <c r="AU687" s="219" t="s">
        <v>168</v>
      </c>
      <c r="AV687" s="13" t="s">
        <v>82</v>
      </c>
      <c r="AW687" s="13" t="s">
        <v>31</v>
      </c>
      <c r="AX687" s="13" t="s">
        <v>75</v>
      </c>
      <c r="AY687" s="219" t="s">
        <v>167</v>
      </c>
    </row>
    <row r="688" spans="1:65" s="13" customFormat="1">
      <c r="B688" s="209"/>
      <c r="C688" s="210"/>
      <c r="D688" s="211" t="s">
        <v>179</v>
      </c>
      <c r="E688" s="212" t="s">
        <v>1</v>
      </c>
      <c r="F688" s="213" t="s">
        <v>816</v>
      </c>
      <c r="G688" s="210"/>
      <c r="H688" s="212" t="s">
        <v>1</v>
      </c>
      <c r="I688" s="214"/>
      <c r="J688" s="210"/>
      <c r="K688" s="210"/>
      <c r="L688" s="215"/>
      <c r="M688" s="216"/>
      <c r="N688" s="217"/>
      <c r="O688" s="217"/>
      <c r="P688" s="217"/>
      <c r="Q688" s="217"/>
      <c r="R688" s="217"/>
      <c r="S688" s="217"/>
      <c r="T688" s="218"/>
      <c r="AT688" s="219" t="s">
        <v>179</v>
      </c>
      <c r="AU688" s="219" t="s">
        <v>168</v>
      </c>
      <c r="AV688" s="13" t="s">
        <v>82</v>
      </c>
      <c r="AW688" s="13" t="s">
        <v>31</v>
      </c>
      <c r="AX688" s="13" t="s">
        <v>75</v>
      </c>
      <c r="AY688" s="219" t="s">
        <v>167</v>
      </c>
    </row>
    <row r="689" spans="1:65" s="14" customFormat="1">
      <c r="B689" s="220"/>
      <c r="C689" s="221"/>
      <c r="D689" s="211" t="s">
        <v>179</v>
      </c>
      <c r="E689" s="222" t="s">
        <v>1</v>
      </c>
      <c r="F689" s="223" t="s">
        <v>82</v>
      </c>
      <c r="G689" s="221"/>
      <c r="H689" s="224">
        <v>1</v>
      </c>
      <c r="I689" s="225"/>
      <c r="J689" s="221"/>
      <c r="K689" s="221"/>
      <c r="L689" s="226"/>
      <c r="M689" s="227"/>
      <c r="N689" s="228"/>
      <c r="O689" s="228"/>
      <c r="P689" s="228"/>
      <c r="Q689" s="228"/>
      <c r="R689" s="228"/>
      <c r="S689" s="228"/>
      <c r="T689" s="229"/>
      <c r="AT689" s="230" t="s">
        <v>179</v>
      </c>
      <c r="AU689" s="230" t="s">
        <v>168</v>
      </c>
      <c r="AV689" s="14" t="s">
        <v>84</v>
      </c>
      <c r="AW689" s="14" t="s">
        <v>31</v>
      </c>
      <c r="AX689" s="14" t="s">
        <v>75</v>
      </c>
      <c r="AY689" s="230" t="s">
        <v>167</v>
      </c>
    </row>
    <row r="690" spans="1:65" s="2" customFormat="1" ht="37.9" customHeight="1">
      <c r="A690" s="34"/>
      <c r="B690" s="35"/>
      <c r="C690" s="191" t="s">
        <v>834</v>
      </c>
      <c r="D690" s="191" t="s">
        <v>170</v>
      </c>
      <c r="E690" s="192" t="s">
        <v>835</v>
      </c>
      <c r="F690" s="193" t="s">
        <v>836</v>
      </c>
      <c r="G690" s="194" t="s">
        <v>274</v>
      </c>
      <c r="H690" s="195">
        <v>1</v>
      </c>
      <c r="I690" s="196"/>
      <c r="J690" s="197">
        <f>ROUND(I690*H690,2)</f>
        <v>0</v>
      </c>
      <c r="K690" s="193" t="s">
        <v>1</v>
      </c>
      <c r="L690" s="39"/>
      <c r="M690" s="198" t="s">
        <v>1</v>
      </c>
      <c r="N690" s="199" t="s">
        <v>40</v>
      </c>
      <c r="O690" s="71"/>
      <c r="P690" s="200">
        <f>O690*H690</f>
        <v>0</v>
      </c>
      <c r="Q690" s="200">
        <v>0</v>
      </c>
      <c r="R690" s="200">
        <f>Q690*H690</f>
        <v>0</v>
      </c>
      <c r="S690" s="200">
        <v>0</v>
      </c>
      <c r="T690" s="201">
        <f>S690*H690</f>
        <v>0</v>
      </c>
      <c r="U690" s="34"/>
      <c r="V690" s="34"/>
      <c r="W690" s="34"/>
      <c r="X690" s="34"/>
      <c r="Y690" s="34"/>
      <c r="Z690" s="34"/>
      <c r="AA690" s="34"/>
      <c r="AB690" s="34"/>
      <c r="AC690" s="34"/>
      <c r="AD690" s="34"/>
      <c r="AE690" s="34"/>
      <c r="AR690" s="202" t="s">
        <v>278</v>
      </c>
      <c r="AT690" s="202" t="s">
        <v>170</v>
      </c>
      <c r="AU690" s="202" t="s">
        <v>168</v>
      </c>
      <c r="AY690" s="17" t="s">
        <v>167</v>
      </c>
      <c r="BE690" s="203">
        <f>IF(N690="základní",J690,0)</f>
        <v>0</v>
      </c>
      <c r="BF690" s="203">
        <f>IF(N690="snížená",J690,0)</f>
        <v>0</v>
      </c>
      <c r="BG690" s="203">
        <f>IF(N690="zákl. přenesená",J690,0)</f>
        <v>0</v>
      </c>
      <c r="BH690" s="203">
        <f>IF(N690="sníž. přenesená",J690,0)</f>
        <v>0</v>
      </c>
      <c r="BI690" s="203">
        <f>IF(N690="nulová",J690,0)</f>
        <v>0</v>
      </c>
      <c r="BJ690" s="17" t="s">
        <v>82</v>
      </c>
      <c r="BK690" s="203">
        <f>ROUND(I690*H690,2)</f>
        <v>0</v>
      </c>
      <c r="BL690" s="17" t="s">
        <v>278</v>
      </c>
      <c r="BM690" s="202" t="s">
        <v>837</v>
      </c>
    </row>
    <row r="691" spans="1:65" s="13" customFormat="1" ht="21.3">
      <c r="B691" s="209"/>
      <c r="C691" s="210"/>
      <c r="D691" s="211" t="s">
        <v>179</v>
      </c>
      <c r="E691" s="212" t="s">
        <v>1</v>
      </c>
      <c r="F691" s="213" t="s">
        <v>815</v>
      </c>
      <c r="G691" s="210"/>
      <c r="H691" s="212" t="s">
        <v>1</v>
      </c>
      <c r="I691" s="214"/>
      <c r="J691" s="210"/>
      <c r="K691" s="210"/>
      <c r="L691" s="215"/>
      <c r="M691" s="216"/>
      <c r="N691" s="217"/>
      <c r="O691" s="217"/>
      <c r="P691" s="217"/>
      <c r="Q691" s="217"/>
      <c r="R691" s="217"/>
      <c r="S691" s="217"/>
      <c r="T691" s="218"/>
      <c r="AT691" s="219" t="s">
        <v>179</v>
      </c>
      <c r="AU691" s="219" t="s">
        <v>168</v>
      </c>
      <c r="AV691" s="13" t="s">
        <v>82</v>
      </c>
      <c r="AW691" s="13" t="s">
        <v>31</v>
      </c>
      <c r="AX691" s="13" t="s">
        <v>75</v>
      </c>
      <c r="AY691" s="219" t="s">
        <v>167</v>
      </c>
    </row>
    <row r="692" spans="1:65" s="13" customFormat="1">
      <c r="B692" s="209"/>
      <c r="C692" s="210"/>
      <c r="D692" s="211" t="s">
        <v>179</v>
      </c>
      <c r="E692" s="212" t="s">
        <v>1</v>
      </c>
      <c r="F692" s="213" t="s">
        <v>181</v>
      </c>
      <c r="G692" s="210"/>
      <c r="H692" s="212" t="s">
        <v>1</v>
      </c>
      <c r="I692" s="214"/>
      <c r="J692" s="210"/>
      <c r="K692" s="210"/>
      <c r="L692" s="215"/>
      <c r="M692" s="216"/>
      <c r="N692" s="217"/>
      <c r="O692" s="217"/>
      <c r="P692" s="217"/>
      <c r="Q692" s="217"/>
      <c r="R692" s="217"/>
      <c r="S692" s="217"/>
      <c r="T692" s="218"/>
      <c r="AT692" s="219" t="s">
        <v>179</v>
      </c>
      <c r="AU692" s="219" t="s">
        <v>168</v>
      </c>
      <c r="AV692" s="13" t="s">
        <v>82</v>
      </c>
      <c r="AW692" s="13" t="s">
        <v>31</v>
      </c>
      <c r="AX692" s="13" t="s">
        <v>75</v>
      </c>
      <c r="AY692" s="219" t="s">
        <v>167</v>
      </c>
    </row>
    <row r="693" spans="1:65" s="13" customFormat="1">
      <c r="B693" s="209"/>
      <c r="C693" s="210"/>
      <c r="D693" s="211" t="s">
        <v>179</v>
      </c>
      <c r="E693" s="212" t="s">
        <v>1</v>
      </c>
      <c r="F693" s="213" t="s">
        <v>816</v>
      </c>
      <c r="G693" s="210"/>
      <c r="H693" s="212" t="s">
        <v>1</v>
      </c>
      <c r="I693" s="214"/>
      <c r="J693" s="210"/>
      <c r="K693" s="210"/>
      <c r="L693" s="215"/>
      <c r="M693" s="216"/>
      <c r="N693" s="217"/>
      <c r="O693" s="217"/>
      <c r="P693" s="217"/>
      <c r="Q693" s="217"/>
      <c r="R693" s="217"/>
      <c r="S693" s="217"/>
      <c r="T693" s="218"/>
      <c r="AT693" s="219" t="s">
        <v>179</v>
      </c>
      <c r="AU693" s="219" t="s">
        <v>168</v>
      </c>
      <c r="AV693" s="13" t="s">
        <v>82</v>
      </c>
      <c r="AW693" s="13" t="s">
        <v>31</v>
      </c>
      <c r="AX693" s="13" t="s">
        <v>75</v>
      </c>
      <c r="AY693" s="219" t="s">
        <v>167</v>
      </c>
    </row>
    <row r="694" spans="1:65" s="14" customFormat="1">
      <c r="B694" s="220"/>
      <c r="C694" s="221"/>
      <c r="D694" s="211" t="s">
        <v>179</v>
      </c>
      <c r="E694" s="222" t="s">
        <v>1</v>
      </c>
      <c r="F694" s="223" t="s">
        <v>82</v>
      </c>
      <c r="G694" s="221"/>
      <c r="H694" s="224">
        <v>1</v>
      </c>
      <c r="I694" s="225"/>
      <c r="J694" s="221"/>
      <c r="K694" s="221"/>
      <c r="L694" s="226"/>
      <c r="M694" s="227"/>
      <c r="N694" s="228"/>
      <c r="O694" s="228"/>
      <c r="P694" s="228"/>
      <c r="Q694" s="228"/>
      <c r="R694" s="228"/>
      <c r="S694" s="228"/>
      <c r="T694" s="229"/>
      <c r="AT694" s="230" t="s">
        <v>179</v>
      </c>
      <c r="AU694" s="230" t="s">
        <v>168</v>
      </c>
      <c r="AV694" s="14" t="s">
        <v>84</v>
      </c>
      <c r="AW694" s="14" t="s">
        <v>31</v>
      </c>
      <c r="AX694" s="14" t="s">
        <v>75</v>
      </c>
      <c r="AY694" s="230" t="s">
        <v>167</v>
      </c>
    </row>
    <row r="695" spans="1:65" s="2" customFormat="1" ht="37.9" customHeight="1">
      <c r="A695" s="34"/>
      <c r="B695" s="35"/>
      <c r="C695" s="191" t="s">
        <v>838</v>
      </c>
      <c r="D695" s="191" t="s">
        <v>170</v>
      </c>
      <c r="E695" s="192" t="s">
        <v>839</v>
      </c>
      <c r="F695" s="193" t="s">
        <v>840</v>
      </c>
      <c r="G695" s="194" t="s">
        <v>274</v>
      </c>
      <c r="H695" s="195">
        <v>1</v>
      </c>
      <c r="I695" s="196"/>
      <c r="J695" s="197">
        <f>ROUND(I695*H695,2)</f>
        <v>0</v>
      </c>
      <c r="K695" s="193" t="s">
        <v>1</v>
      </c>
      <c r="L695" s="39"/>
      <c r="M695" s="198" t="s">
        <v>1</v>
      </c>
      <c r="N695" s="199" t="s">
        <v>40</v>
      </c>
      <c r="O695" s="71"/>
      <c r="P695" s="200">
        <f>O695*H695</f>
        <v>0</v>
      </c>
      <c r="Q695" s="200">
        <v>0</v>
      </c>
      <c r="R695" s="200">
        <f>Q695*H695</f>
        <v>0</v>
      </c>
      <c r="S695" s="200">
        <v>0</v>
      </c>
      <c r="T695" s="201">
        <f>S695*H695</f>
        <v>0</v>
      </c>
      <c r="U695" s="34"/>
      <c r="V695" s="34"/>
      <c r="W695" s="34"/>
      <c r="X695" s="34"/>
      <c r="Y695" s="34"/>
      <c r="Z695" s="34"/>
      <c r="AA695" s="34"/>
      <c r="AB695" s="34"/>
      <c r="AC695" s="34"/>
      <c r="AD695" s="34"/>
      <c r="AE695" s="34"/>
      <c r="AR695" s="202" t="s">
        <v>278</v>
      </c>
      <c r="AT695" s="202" t="s">
        <v>170</v>
      </c>
      <c r="AU695" s="202" t="s">
        <v>168</v>
      </c>
      <c r="AY695" s="17" t="s">
        <v>167</v>
      </c>
      <c r="BE695" s="203">
        <f>IF(N695="základní",J695,0)</f>
        <v>0</v>
      </c>
      <c r="BF695" s="203">
        <f>IF(N695="snížená",J695,0)</f>
        <v>0</v>
      </c>
      <c r="BG695" s="203">
        <f>IF(N695="zákl. přenesená",J695,0)</f>
        <v>0</v>
      </c>
      <c r="BH695" s="203">
        <f>IF(N695="sníž. přenesená",J695,0)</f>
        <v>0</v>
      </c>
      <c r="BI695" s="203">
        <f>IF(N695="nulová",J695,0)</f>
        <v>0</v>
      </c>
      <c r="BJ695" s="17" t="s">
        <v>82</v>
      </c>
      <c r="BK695" s="203">
        <f>ROUND(I695*H695,2)</f>
        <v>0</v>
      </c>
      <c r="BL695" s="17" t="s">
        <v>278</v>
      </c>
      <c r="BM695" s="202" t="s">
        <v>841</v>
      </c>
    </row>
    <row r="696" spans="1:65" s="13" customFormat="1" ht="21.3">
      <c r="B696" s="209"/>
      <c r="C696" s="210"/>
      <c r="D696" s="211" t="s">
        <v>179</v>
      </c>
      <c r="E696" s="212" t="s">
        <v>1</v>
      </c>
      <c r="F696" s="213" t="s">
        <v>815</v>
      </c>
      <c r="G696" s="210"/>
      <c r="H696" s="212" t="s">
        <v>1</v>
      </c>
      <c r="I696" s="214"/>
      <c r="J696" s="210"/>
      <c r="K696" s="210"/>
      <c r="L696" s="215"/>
      <c r="M696" s="216"/>
      <c r="N696" s="217"/>
      <c r="O696" s="217"/>
      <c r="P696" s="217"/>
      <c r="Q696" s="217"/>
      <c r="R696" s="217"/>
      <c r="S696" s="217"/>
      <c r="T696" s="218"/>
      <c r="AT696" s="219" t="s">
        <v>179</v>
      </c>
      <c r="AU696" s="219" t="s">
        <v>168</v>
      </c>
      <c r="AV696" s="13" t="s">
        <v>82</v>
      </c>
      <c r="AW696" s="13" t="s">
        <v>31</v>
      </c>
      <c r="AX696" s="13" t="s">
        <v>75</v>
      </c>
      <c r="AY696" s="219" t="s">
        <v>167</v>
      </c>
    </row>
    <row r="697" spans="1:65" s="13" customFormat="1">
      <c r="B697" s="209"/>
      <c r="C697" s="210"/>
      <c r="D697" s="211" t="s">
        <v>179</v>
      </c>
      <c r="E697" s="212" t="s">
        <v>1</v>
      </c>
      <c r="F697" s="213" t="s">
        <v>181</v>
      </c>
      <c r="G697" s="210"/>
      <c r="H697" s="212" t="s">
        <v>1</v>
      </c>
      <c r="I697" s="214"/>
      <c r="J697" s="210"/>
      <c r="K697" s="210"/>
      <c r="L697" s="215"/>
      <c r="M697" s="216"/>
      <c r="N697" s="217"/>
      <c r="O697" s="217"/>
      <c r="P697" s="217"/>
      <c r="Q697" s="217"/>
      <c r="R697" s="217"/>
      <c r="S697" s="217"/>
      <c r="T697" s="218"/>
      <c r="AT697" s="219" t="s">
        <v>179</v>
      </c>
      <c r="AU697" s="219" t="s">
        <v>168</v>
      </c>
      <c r="AV697" s="13" t="s">
        <v>82</v>
      </c>
      <c r="AW697" s="13" t="s">
        <v>31</v>
      </c>
      <c r="AX697" s="13" t="s">
        <v>75</v>
      </c>
      <c r="AY697" s="219" t="s">
        <v>167</v>
      </c>
    </row>
    <row r="698" spans="1:65" s="13" customFormat="1">
      <c r="B698" s="209"/>
      <c r="C698" s="210"/>
      <c r="D698" s="211" t="s">
        <v>179</v>
      </c>
      <c r="E698" s="212" t="s">
        <v>1</v>
      </c>
      <c r="F698" s="213" t="s">
        <v>816</v>
      </c>
      <c r="G698" s="210"/>
      <c r="H698" s="212" t="s">
        <v>1</v>
      </c>
      <c r="I698" s="214"/>
      <c r="J698" s="210"/>
      <c r="K698" s="210"/>
      <c r="L698" s="215"/>
      <c r="M698" s="216"/>
      <c r="N698" s="217"/>
      <c r="O698" s="217"/>
      <c r="P698" s="217"/>
      <c r="Q698" s="217"/>
      <c r="R698" s="217"/>
      <c r="S698" s="217"/>
      <c r="T698" s="218"/>
      <c r="AT698" s="219" t="s">
        <v>179</v>
      </c>
      <c r="AU698" s="219" t="s">
        <v>168</v>
      </c>
      <c r="AV698" s="13" t="s">
        <v>82</v>
      </c>
      <c r="AW698" s="13" t="s">
        <v>31</v>
      </c>
      <c r="AX698" s="13" t="s">
        <v>75</v>
      </c>
      <c r="AY698" s="219" t="s">
        <v>167</v>
      </c>
    </row>
    <row r="699" spans="1:65" s="14" customFormat="1">
      <c r="B699" s="220"/>
      <c r="C699" s="221"/>
      <c r="D699" s="211" t="s">
        <v>179</v>
      </c>
      <c r="E699" s="222" t="s">
        <v>1</v>
      </c>
      <c r="F699" s="223" t="s">
        <v>82</v>
      </c>
      <c r="G699" s="221"/>
      <c r="H699" s="224">
        <v>1</v>
      </c>
      <c r="I699" s="225"/>
      <c r="J699" s="221"/>
      <c r="K699" s="221"/>
      <c r="L699" s="226"/>
      <c r="M699" s="227"/>
      <c r="N699" s="228"/>
      <c r="O699" s="228"/>
      <c r="P699" s="228"/>
      <c r="Q699" s="228"/>
      <c r="R699" s="228"/>
      <c r="S699" s="228"/>
      <c r="T699" s="229"/>
      <c r="AT699" s="230" t="s">
        <v>179</v>
      </c>
      <c r="AU699" s="230" t="s">
        <v>168</v>
      </c>
      <c r="AV699" s="14" t="s">
        <v>84</v>
      </c>
      <c r="AW699" s="14" t="s">
        <v>31</v>
      </c>
      <c r="AX699" s="14" t="s">
        <v>75</v>
      </c>
      <c r="AY699" s="230" t="s">
        <v>167</v>
      </c>
    </row>
    <row r="700" spans="1:65" s="12" customFormat="1" ht="22.85" customHeight="1">
      <c r="B700" s="175"/>
      <c r="C700" s="176"/>
      <c r="D700" s="177" t="s">
        <v>74</v>
      </c>
      <c r="E700" s="189" t="s">
        <v>842</v>
      </c>
      <c r="F700" s="189" t="s">
        <v>843</v>
      </c>
      <c r="G700" s="176"/>
      <c r="H700" s="176"/>
      <c r="I700" s="179"/>
      <c r="J700" s="190">
        <f>BK700</f>
        <v>0</v>
      </c>
      <c r="K700" s="176"/>
      <c r="L700" s="181"/>
      <c r="M700" s="182"/>
      <c r="N700" s="183"/>
      <c r="O700" s="183"/>
      <c r="P700" s="184">
        <f>P701+P702+P703+P745+P782</f>
        <v>0</v>
      </c>
      <c r="Q700" s="183"/>
      <c r="R700" s="184">
        <f>R701+R702+R703+R745+R782</f>
        <v>0</v>
      </c>
      <c r="S700" s="183"/>
      <c r="T700" s="185">
        <f>T701+T702+T703+T745+T782</f>
        <v>0</v>
      </c>
      <c r="AR700" s="186" t="s">
        <v>84</v>
      </c>
      <c r="AT700" s="187" t="s">
        <v>74</v>
      </c>
      <c r="AU700" s="187" t="s">
        <v>82</v>
      </c>
      <c r="AY700" s="186" t="s">
        <v>167</v>
      </c>
      <c r="BK700" s="188">
        <f>BK701+BK702+BK703+BK745+BK782</f>
        <v>0</v>
      </c>
    </row>
    <row r="701" spans="1:65" s="2" customFormat="1" ht="24.3" customHeight="1">
      <c r="A701" s="34"/>
      <c r="B701" s="35"/>
      <c r="C701" s="191" t="s">
        <v>844</v>
      </c>
      <c r="D701" s="191" t="s">
        <v>170</v>
      </c>
      <c r="E701" s="192" t="s">
        <v>845</v>
      </c>
      <c r="F701" s="193" t="s">
        <v>846</v>
      </c>
      <c r="G701" s="194" t="s">
        <v>654</v>
      </c>
      <c r="H701" s="242"/>
      <c r="I701" s="196"/>
      <c r="J701" s="197">
        <f>ROUND(I701*H701,2)</f>
        <v>0</v>
      </c>
      <c r="K701" s="193" t="s">
        <v>174</v>
      </c>
      <c r="L701" s="39"/>
      <c r="M701" s="198" t="s">
        <v>1</v>
      </c>
      <c r="N701" s="199" t="s">
        <v>40</v>
      </c>
      <c r="O701" s="71"/>
      <c r="P701" s="200">
        <f>O701*H701</f>
        <v>0</v>
      </c>
      <c r="Q701" s="200">
        <v>0</v>
      </c>
      <c r="R701" s="200">
        <f>Q701*H701</f>
        <v>0</v>
      </c>
      <c r="S701" s="200">
        <v>0</v>
      </c>
      <c r="T701" s="201">
        <f>S701*H701</f>
        <v>0</v>
      </c>
      <c r="U701" s="34"/>
      <c r="V701" s="34"/>
      <c r="W701" s="34"/>
      <c r="X701" s="34"/>
      <c r="Y701" s="34"/>
      <c r="Z701" s="34"/>
      <c r="AA701" s="34"/>
      <c r="AB701" s="34"/>
      <c r="AC701" s="34"/>
      <c r="AD701" s="34"/>
      <c r="AE701" s="34"/>
      <c r="AR701" s="202" t="s">
        <v>278</v>
      </c>
      <c r="AT701" s="202" t="s">
        <v>170</v>
      </c>
      <c r="AU701" s="202" t="s">
        <v>84</v>
      </c>
      <c r="AY701" s="17" t="s">
        <v>167</v>
      </c>
      <c r="BE701" s="203">
        <f>IF(N701="základní",J701,0)</f>
        <v>0</v>
      </c>
      <c r="BF701" s="203">
        <f>IF(N701="snížená",J701,0)</f>
        <v>0</v>
      </c>
      <c r="BG701" s="203">
        <f>IF(N701="zákl. přenesená",J701,0)</f>
        <v>0</v>
      </c>
      <c r="BH701" s="203">
        <f>IF(N701="sníž. přenesená",J701,0)</f>
        <v>0</v>
      </c>
      <c r="BI701" s="203">
        <f>IF(N701="nulová",J701,0)</f>
        <v>0</v>
      </c>
      <c r="BJ701" s="17" t="s">
        <v>82</v>
      </c>
      <c r="BK701" s="203">
        <f>ROUND(I701*H701,2)</f>
        <v>0</v>
      </c>
      <c r="BL701" s="17" t="s">
        <v>278</v>
      </c>
      <c r="BM701" s="202" t="s">
        <v>847</v>
      </c>
    </row>
    <row r="702" spans="1:65" s="2" customFormat="1">
      <c r="A702" s="34"/>
      <c r="B702" s="35"/>
      <c r="C702" s="36"/>
      <c r="D702" s="204" t="s">
        <v>177</v>
      </c>
      <c r="E702" s="36"/>
      <c r="F702" s="205" t="s">
        <v>848</v>
      </c>
      <c r="G702" s="36"/>
      <c r="H702" s="36"/>
      <c r="I702" s="206"/>
      <c r="J702" s="36"/>
      <c r="K702" s="36"/>
      <c r="L702" s="39"/>
      <c r="M702" s="207"/>
      <c r="N702" s="208"/>
      <c r="O702" s="71"/>
      <c r="P702" s="71"/>
      <c r="Q702" s="71"/>
      <c r="R702" s="71"/>
      <c r="S702" s="71"/>
      <c r="T702" s="72"/>
      <c r="U702" s="34"/>
      <c r="V702" s="34"/>
      <c r="W702" s="34"/>
      <c r="X702" s="34"/>
      <c r="Y702" s="34"/>
      <c r="Z702" s="34"/>
      <c r="AA702" s="34"/>
      <c r="AB702" s="34"/>
      <c r="AC702" s="34"/>
      <c r="AD702" s="34"/>
      <c r="AE702" s="34"/>
      <c r="AT702" s="17" t="s">
        <v>177</v>
      </c>
      <c r="AU702" s="17" t="s">
        <v>84</v>
      </c>
    </row>
    <row r="703" spans="1:65" s="12" customFormat="1" ht="20.85" customHeight="1">
      <c r="B703" s="175"/>
      <c r="C703" s="176"/>
      <c r="D703" s="177" t="s">
        <v>74</v>
      </c>
      <c r="E703" s="189" t="s">
        <v>849</v>
      </c>
      <c r="F703" s="189" t="s">
        <v>850</v>
      </c>
      <c r="G703" s="176"/>
      <c r="H703" s="176"/>
      <c r="I703" s="179"/>
      <c r="J703" s="190">
        <f>BK703</f>
        <v>0</v>
      </c>
      <c r="K703" s="176"/>
      <c r="L703" s="181"/>
      <c r="M703" s="182"/>
      <c r="N703" s="183"/>
      <c r="O703" s="183"/>
      <c r="P703" s="184">
        <f>SUM(P704:P744)</f>
        <v>0</v>
      </c>
      <c r="Q703" s="183"/>
      <c r="R703" s="184">
        <f>SUM(R704:R744)</f>
        <v>0</v>
      </c>
      <c r="S703" s="183"/>
      <c r="T703" s="185">
        <f>SUM(T704:T744)</f>
        <v>0</v>
      </c>
      <c r="AR703" s="186" t="s">
        <v>84</v>
      </c>
      <c r="AT703" s="187" t="s">
        <v>74</v>
      </c>
      <c r="AU703" s="187" t="s">
        <v>84</v>
      </c>
      <c r="AY703" s="186" t="s">
        <v>167</v>
      </c>
      <c r="BK703" s="188">
        <f>SUM(BK704:BK744)</f>
        <v>0</v>
      </c>
    </row>
    <row r="704" spans="1:65" s="2" customFormat="1" ht="37.9" customHeight="1">
      <c r="A704" s="34"/>
      <c r="B704" s="35"/>
      <c r="C704" s="191" t="s">
        <v>851</v>
      </c>
      <c r="D704" s="191" t="s">
        <v>170</v>
      </c>
      <c r="E704" s="192" t="s">
        <v>852</v>
      </c>
      <c r="F704" s="193" t="s">
        <v>853</v>
      </c>
      <c r="G704" s="194" t="s">
        <v>274</v>
      </c>
      <c r="H704" s="195">
        <v>1</v>
      </c>
      <c r="I704" s="196"/>
      <c r="J704" s="197">
        <f>ROUND(I704*H704,2)</f>
        <v>0</v>
      </c>
      <c r="K704" s="193" t="s">
        <v>1</v>
      </c>
      <c r="L704" s="39"/>
      <c r="M704" s="198" t="s">
        <v>1</v>
      </c>
      <c r="N704" s="199" t="s">
        <v>40</v>
      </c>
      <c r="O704" s="71"/>
      <c r="P704" s="200">
        <f>O704*H704</f>
        <v>0</v>
      </c>
      <c r="Q704" s="200">
        <v>0</v>
      </c>
      <c r="R704" s="200">
        <f>Q704*H704</f>
        <v>0</v>
      </c>
      <c r="S704" s="200">
        <v>0</v>
      </c>
      <c r="T704" s="201">
        <f>S704*H704</f>
        <v>0</v>
      </c>
      <c r="U704" s="34"/>
      <c r="V704" s="34"/>
      <c r="W704" s="34"/>
      <c r="X704" s="34"/>
      <c r="Y704" s="34"/>
      <c r="Z704" s="34"/>
      <c r="AA704" s="34"/>
      <c r="AB704" s="34"/>
      <c r="AC704" s="34"/>
      <c r="AD704" s="34"/>
      <c r="AE704" s="34"/>
      <c r="AR704" s="202" t="s">
        <v>278</v>
      </c>
      <c r="AT704" s="202" t="s">
        <v>170</v>
      </c>
      <c r="AU704" s="202" t="s">
        <v>168</v>
      </c>
      <c r="AY704" s="17" t="s">
        <v>167</v>
      </c>
      <c r="BE704" s="203">
        <f>IF(N704="základní",J704,0)</f>
        <v>0</v>
      </c>
      <c r="BF704" s="203">
        <f>IF(N704="snížená",J704,0)</f>
        <v>0</v>
      </c>
      <c r="BG704" s="203">
        <f>IF(N704="zákl. přenesená",J704,0)</f>
        <v>0</v>
      </c>
      <c r="BH704" s="203">
        <f>IF(N704="sníž. přenesená",J704,0)</f>
        <v>0</v>
      </c>
      <c r="BI704" s="203">
        <f>IF(N704="nulová",J704,0)</f>
        <v>0</v>
      </c>
      <c r="BJ704" s="17" t="s">
        <v>82</v>
      </c>
      <c r="BK704" s="203">
        <f>ROUND(I704*H704,2)</f>
        <v>0</v>
      </c>
      <c r="BL704" s="17" t="s">
        <v>278</v>
      </c>
      <c r="BM704" s="202" t="s">
        <v>854</v>
      </c>
    </row>
    <row r="705" spans="1:65" s="13" customFormat="1" ht="21.3">
      <c r="B705" s="209"/>
      <c r="C705" s="210"/>
      <c r="D705" s="211" t="s">
        <v>179</v>
      </c>
      <c r="E705" s="212" t="s">
        <v>1</v>
      </c>
      <c r="F705" s="213" t="s">
        <v>855</v>
      </c>
      <c r="G705" s="210"/>
      <c r="H705" s="212" t="s">
        <v>1</v>
      </c>
      <c r="I705" s="214"/>
      <c r="J705" s="210"/>
      <c r="K705" s="210"/>
      <c r="L705" s="215"/>
      <c r="M705" s="216"/>
      <c r="N705" s="217"/>
      <c r="O705" s="217"/>
      <c r="P705" s="217"/>
      <c r="Q705" s="217"/>
      <c r="R705" s="217"/>
      <c r="S705" s="217"/>
      <c r="T705" s="218"/>
      <c r="AT705" s="219" t="s">
        <v>179</v>
      </c>
      <c r="AU705" s="219" t="s">
        <v>168</v>
      </c>
      <c r="AV705" s="13" t="s">
        <v>82</v>
      </c>
      <c r="AW705" s="13" t="s">
        <v>31</v>
      </c>
      <c r="AX705" s="13" t="s">
        <v>75</v>
      </c>
      <c r="AY705" s="219" t="s">
        <v>167</v>
      </c>
    </row>
    <row r="706" spans="1:65" s="13" customFormat="1">
      <c r="B706" s="209"/>
      <c r="C706" s="210"/>
      <c r="D706" s="211" t="s">
        <v>179</v>
      </c>
      <c r="E706" s="212" t="s">
        <v>1</v>
      </c>
      <c r="F706" s="213" t="s">
        <v>181</v>
      </c>
      <c r="G706" s="210"/>
      <c r="H706" s="212" t="s">
        <v>1</v>
      </c>
      <c r="I706" s="214"/>
      <c r="J706" s="210"/>
      <c r="K706" s="210"/>
      <c r="L706" s="215"/>
      <c r="M706" s="216"/>
      <c r="N706" s="217"/>
      <c r="O706" s="217"/>
      <c r="P706" s="217"/>
      <c r="Q706" s="217"/>
      <c r="R706" s="217"/>
      <c r="S706" s="217"/>
      <c r="T706" s="218"/>
      <c r="AT706" s="219" t="s">
        <v>179</v>
      </c>
      <c r="AU706" s="219" t="s">
        <v>168</v>
      </c>
      <c r="AV706" s="13" t="s">
        <v>82</v>
      </c>
      <c r="AW706" s="13" t="s">
        <v>31</v>
      </c>
      <c r="AX706" s="13" t="s">
        <v>75</v>
      </c>
      <c r="AY706" s="219" t="s">
        <v>167</v>
      </c>
    </row>
    <row r="707" spans="1:65" s="13" customFormat="1">
      <c r="B707" s="209"/>
      <c r="C707" s="210"/>
      <c r="D707" s="211" t="s">
        <v>179</v>
      </c>
      <c r="E707" s="212" t="s">
        <v>1</v>
      </c>
      <c r="F707" s="213" t="s">
        <v>856</v>
      </c>
      <c r="G707" s="210"/>
      <c r="H707" s="212" t="s">
        <v>1</v>
      </c>
      <c r="I707" s="214"/>
      <c r="J707" s="210"/>
      <c r="K707" s="210"/>
      <c r="L707" s="215"/>
      <c r="M707" s="216"/>
      <c r="N707" s="217"/>
      <c r="O707" s="217"/>
      <c r="P707" s="217"/>
      <c r="Q707" s="217"/>
      <c r="R707" s="217"/>
      <c r="S707" s="217"/>
      <c r="T707" s="218"/>
      <c r="AT707" s="219" t="s">
        <v>179</v>
      </c>
      <c r="AU707" s="219" t="s">
        <v>168</v>
      </c>
      <c r="AV707" s="13" t="s">
        <v>82</v>
      </c>
      <c r="AW707" s="13" t="s">
        <v>31</v>
      </c>
      <c r="AX707" s="13" t="s">
        <v>75</v>
      </c>
      <c r="AY707" s="219" t="s">
        <v>167</v>
      </c>
    </row>
    <row r="708" spans="1:65" s="14" customFormat="1">
      <c r="B708" s="220"/>
      <c r="C708" s="221"/>
      <c r="D708" s="211" t="s">
        <v>179</v>
      </c>
      <c r="E708" s="222" t="s">
        <v>1</v>
      </c>
      <c r="F708" s="223" t="s">
        <v>82</v>
      </c>
      <c r="G708" s="221"/>
      <c r="H708" s="224">
        <v>1</v>
      </c>
      <c r="I708" s="225"/>
      <c r="J708" s="221"/>
      <c r="K708" s="221"/>
      <c r="L708" s="226"/>
      <c r="M708" s="227"/>
      <c r="N708" s="228"/>
      <c r="O708" s="228"/>
      <c r="P708" s="228"/>
      <c r="Q708" s="228"/>
      <c r="R708" s="228"/>
      <c r="S708" s="228"/>
      <c r="T708" s="229"/>
      <c r="AT708" s="230" t="s">
        <v>179</v>
      </c>
      <c r="AU708" s="230" t="s">
        <v>168</v>
      </c>
      <c r="AV708" s="14" t="s">
        <v>84</v>
      </c>
      <c r="AW708" s="14" t="s">
        <v>31</v>
      </c>
      <c r="AX708" s="14" t="s">
        <v>75</v>
      </c>
      <c r="AY708" s="230" t="s">
        <v>167</v>
      </c>
    </row>
    <row r="709" spans="1:65" s="2" customFormat="1" ht="37.9" customHeight="1">
      <c r="A709" s="34"/>
      <c r="B709" s="35"/>
      <c r="C709" s="191" t="s">
        <v>857</v>
      </c>
      <c r="D709" s="191" t="s">
        <v>170</v>
      </c>
      <c r="E709" s="192" t="s">
        <v>858</v>
      </c>
      <c r="F709" s="193" t="s">
        <v>859</v>
      </c>
      <c r="G709" s="194" t="s">
        <v>274</v>
      </c>
      <c r="H709" s="195">
        <v>2</v>
      </c>
      <c r="I709" s="196"/>
      <c r="J709" s="197">
        <f>ROUND(I709*H709,2)</f>
        <v>0</v>
      </c>
      <c r="K709" s="193" t="s">
        <v>1</v>
      </c>
      <c r="L709" s="39"/>
      <c r="M709" s="198" t="s">
        <v>1</v>
      </c>
      <c r="N709" s="199" t="s">
        <v>40</v>
      </c>
      <c r="O709" s="71"/>
      <c r="P709" s="200">
        <f>O709*H709</f>
        <v>0</v>
      </c>
      <c r="Q709" s="200">
        <v>0</v>
      </c>
      <c r="R709" s="200">
        <f>Q709*H709</f>
        <v>0</v>
      </c>
      <c r="S709" s="200">
        <v>0</v>
      </c>
      <c r="T709" s="201">
        <f>S709*H709</f>
        <v>0</v>
      </c>
      <c r="U709" s="34"/>
      <c r="V709" s="34"/>
      <c r="W709" s="34"/>
      <c r="X709" s="34"/>
      <c r="Y709" s="34"/>
      <c r="Z709" s="34"/>
      <c r="AA709" s="34"/>
      <c r="AB709" s="34"/>
      <c r="AC709" s="34"/>
      <c r="AD709" s="34"/>
      <c r="AE709" s="34"/>
      <c r="AR709" s="202" t="s">
        <v>278</v>
      </c>
      <c r="AT709" s="202" t="s">
        <v>170</v>
      </c>
      <c r="AU709" s="202" t="s">
        <v>168</v>
      </c>
      <c r="AY709" s="17" t="s">
        <v>167</v>
      </c>
      <c r="BE709" s="203">
        <f>IF(N709="základní",J709,0)</f>
        <v>0</v>
      </c>
      <c r="BF709" s="203">
        <f>IF(N709="snížená",J709,0)</f>
        <v>0</v>
      </c>
      <c r="BG709" s="203">
        <f>IF(N709="zákl. přenesená",J709,0)</f>
        <v>0</v>
      </c>
      <c r="BH709" s="203">
        <f>IF(N709="sníž. přenesená",J709,0)</f>
        <v>0</v>
      </c>
      <c r="BI709" s="203">
        <f>IF(N709="nulová",J709,0)</f>
        <v>0</v>
      </c>
      <c r="BJ709" s="17" t="s">
        <v>82</v>
      </c>
      <c r="BK709" s="203">
        <f>ROUND(I709*H709,2)</f>
        <v>0</v>
      </c>
      <c r="BL709" s="17" t="s">
        <v>278</v>
      </c>
      <c r="BM709" s="202" t="s">
        <v>860</v>
      </c>
    </row>
    <row r="710" spans="1:65" s="13" customFormat="1" ht="21.3">
      <c r="B710" s="209"/>
      <c r="C710" s="210"/>
      <c r="D710" s="211" t="s">
        <v>179</v>
      </c>
      <c r="E710" s="212" t="s">
        <v>1</v>
      </c>
      <c r="F710" s="213" t="s">
        <v>855</v>
      </c>
      <c r="G710" s="210"/>
      <c r="H710" s="212" t="s">
        <v>1</v>
      </c>
      <c r="I710" s="214"/>
      <c r="J710" s="210"/>
      <c r="K710" s="210"/>
      <c r="L710" s="215"/>
      <c r="M710" s="216"/>
      <c r="N710" s="217"/>
      <c r="O710" s="217"/>
      <c r="P710" s="217"/>
      <c r="Q710" s="217"/>
      <c r="R710" s="217"/>
      <c r="S710" s="217"/>
      <c r="T710" s="218"/>
      <c r="AT710" s="219" t="s">
        <v>179</v>
      </c>
      <c r="AU710" s="219" t="s">
        <v>168</v>
      </c>
      <c r="AV710" s="13" t="s">
        <v>82</v>
      </c>
      <c r="AW710" s="13" t="s">
        <v>31</v>
      </c>
      <c r="AX710" s="13" t="s">
        <v>75</v>
      </c>
      <c r="AY710" s="219" t="s">
        <v>167</v>
      </c>
    </row>
    <row r="711" spans="1:65" s="13" customFormat="1">
      <c r="B711" s="209"/>
      <c r="C711" s="210"/>
      <c r="D711" s="211" t="s">
        <v>179</v>
      </c>
      <c r="E711" s="212" t="s">
        <v>1</v>
      </c>
      <c r="F711" s="213" t="s">
        <v>181</v>
      </c>
      <c r="G711" s="210"/>
      <c r="H711" s="212" t="s">
        <v>1</v>
      </c>
      <c r="I711" s="214"/>
      <c r="J711" s="210"/>
      <c r="K711" s="210"/>
      <c r="L711" s="215"/>
      <c r="M711" s="216"/>
      <c r="N711" s="217"/>
      <c r="O711" s="217"/>
      <c r="P711" s="217"/>
      <c r="Q711" s="217"/>
      <c r="R711" s="217"/>
      <c r="S711" s="217"/>
      <c r="T711" s="218"/>
      <c r="AT711" s="219" t="s">
        <v>179</v>
      </c>
      <c r="AU711" s="219" t="s">
        <v>168</v>
      </c>
      <c r="AV711" s="13" t="s">
        <v>82</v>
      </c>
      <c r="AW711" s="13" t="s">
        <v>31</v>
      </c>
      <c r="AX711" s="13" t="s">
        <v>75</v>
      </c>
      <c r="AY711" s="219" t="s">
        <v>167</v>
      </c>
    </row>
    <row r="712" spans="1:65" s="13" customFormat="1">
      <c r="B712" s="209"/>
      <c r="C712" s="210"/>
      <c r="D712" s="211" t="s">
        <v>179</v>
      </c>
      <c r="E712" s="212" t="s">
        <v>1</v>
      </c>
      <c r="F712" s="213" t="s">
        <v>856</v>
      </c>
      <c r="G712" s="210"/>
      <c r="H712" s="212" t="s">
        <v>1</v>
      </c>
      <c r="I712" s="214"/>
      <c r="J712" s="210"/>
      <c r="K712" s="210"/>
      <c r="L712" s="215"/>
      <c r="M712" s="216"/>
      <c r="N712" s="217"/>
      <c r="O712" s="217"/>
      <c r="P712" s="217"/>
      <c r="Q712" s="217"/>
      <c r="R712" s="217"/>
      <c r="S712" s="217"/>
      <c r="T712" s="218"/>
      <c r="AT712" s="219" t="s">
        <v>179</v>
      </c>
      <c r="AU712" s="219" t="s">
        <v>168</v>
      </c>
      <c r="AV712" s="13" t="s">
        <v>82</v>
      </c>
      <c r="AW712" s="13" t="s">
        <v>31</v>
      </c>
      <c r="AX712" s="13" t="s">
        <v>75</v>
      </c>
      <c r="AY712" s="219" t="s">
        <v>167</v>
      </c>
    </row>
    <row r="713" spans="1:65" s="14" customFormat="1">
      <c r="B713" s="220"/>
      <c r="C713" s="221"/>
      <c r="D713" s="211" t="s">
        <v>179</v>
      </c>
      <c r="E713" s="222" t="s">
        <v>1</v>
      </c>
      <c r="F713" s="223" t="s">
        <v>84</v>
      </c>
      <c r="G713" s="221"/>
      <c r="H713" s="224">
        <v>2</v>
      </c>
      <c r="I713" s="225"/>
      <c r="J713" s="221"/>
      <c r="K713" s="221"/>
      <c r="L713" s="226"/>
      <c r="M713" s="227"/>
      <c r="N713" s="228"/>
      <c r="O713" s="228"/>
      <c r="P713" s="228"/>
      <c r="Q713" s="228"/>
      <c r="R713" s="228"/>
      <c r="S713" s="228"/>
      <c r="T713" s="229"/>
      <c r="AT713" s="230" t="s">
        <v>179</v>
      </c>
      <c r="AU713" s="230" t="s">
        <v>168</v>
      </c>
      <c r="AV713" s="14" t="s">
        <v>84</v>
      </c>
      <c r="AW713" s="14" t="s">
        <v>31</v>
      </c>
      <c r="AX713" s="14" t="s">
        <v>75</v>
      </c>
      <c r="AY713" s="230" t="s">
        <v>167</v>
      </c>
    </row>
    <row r="714" spans="1:65" s="2" customFormat="1" ht="33.049999999999997" customHeight="1">
      <c r="A714" s="34"/>
      <c r="B714" s="35"/>
      <c r="C714" s="191" t="s">
        <v>861</v>
      </c>
      <c r="D714" s="191" t="s">
        <v>170</v>
      </c>
      <c r="E714" s="192" t="s">
        <v>862</v>
      </c>
      <c r="F714" s="193" t="s">
        <v>863</v>
      </c>
      <c r="G714" s="194" t="s">
        <v>274</v>
      </c>
      <c r="H714" s="195">
        <v>2</v>
      </c>
      <c r="I714" s="196"/>
      <c r="J714" s="197">
        <f>ROUND(I714*H714,2)</f>
        <v>0</v>
      </c>
      <c r="K714" s="193" t="s">
        <v>1</v>
      </c>
      <c r="L714" s="39"/>
      <c r="M714" s="198" t="s">
        <v>1</v>
      </c>
      <c r="N714" s="199" t="s">
        <v>40</v>
      </c>
      <c r="O714" s="71"/>
      <c r="P714" s="200">
        <f>O714*H714</f>
        <v>0</v>
      </c>
      <c r="Q714" s="200">
        <v>0</v>
      </c>
      <c r="R714" s="200">
        <f>Q714*H714</f>
        <v>0</v>
      </c>
      <c r="S714" s="200">
        <v>0</v>
      </c>
      <c r="T714" s="201">
        <f>S714*H714</f>
        <v>0</v>
      </c>
      <c r="U714" s="34"/>
      <c r="V714" s="34"/>
      <c r="W714" s="34"/>
      <c r="X714" s="34"/>
      <c r="Y714" s="34"/>
      <c r="Z714" s="34"/>
      <c r="AA714" s="34"/>
      <c r="AB714" s="34"/>
      <c r="AC714" s="34"/>
      <c r="AD714" s="34"/>
      <c r="AE714" s="34"/>
      <c r="AR714" s="202" t="s">
        <v>278</v>
      </c>
      <c r="AT714" s="202" t="s">
        <v>170</v>
      </c>
      <c r="AU714" s="202" t="s">
        <v>168</v>
      </c>
      <c r="AY714" s="17" t="s">
        <v>167</v>
      </c>
      <c r="BE714" s="203">
        <f>IF(N714="základní",J714,0)</f>
        <v>0</v>
      </c>
      <c r="BF714" s="203">
        <f>IF(N714="snížená",J714,0)</f>
        <v>0</v>
      </c>
      <c r="BG714" s="203">
        <f>IF(N714="zákl. přenesená",J714,0)</f>
        <v>0</v>
      </c>
      <c r="BH714" s="203">
        <f>IF(N714="sníž. přenesená",J714,0)</f>
        <v>0</v>
      </c>
      <c r="BI714" s="203">
        <f>IF(N714="nulová",J714,0)</f>
        <v>0</v>
      </c>
      <c r="BJ714" s="17" t="s">
        <v>82</v>
      </c>
      <c r="BK714" s="203">
        <f>ROUND(I714*H714,2)</f>
        <v>0</v>
      </c>
      <c r="BL714" s="17" t="s">
        <v>278</v>
      </c>
      <c r="BM714" s="202" t="s">
        <v>864</v>
      </c>
    </row>
    <row r="715" spans="1:65" s="13" customFormat="1" ht="21.3">
      <c r="B715" s="209"/>
      <c r="C715" s="210"/>
      <c r="D715" s="211" t="s">
        <v>179</v>
      </c>
      <c r="E715" s="212" t="s">
        <v>1</v>
      </c>
      <c r="F715" s="213" t="s">
        <v>855</v>
      </c>
      <c r="G715" s="210"/>
      <c r="H715" s="212" t="s">
        <v>1</v>
      </c>
      <c r="I715" s="214"/>
      <c r="J715" s="210"/>
      <c r="K715" s="210"/>
      <c r="L715" s="215"/>
      <c r="M715" s="216"/>
      <c r="N715" s="217"/>
      <c r="O715" s="217"/>
      <c r="P715" s="217"/>
      <c r="Q715" s="217"/>
      <c r="R715" s="217"/>
      <c r="S715" s="217"/>
      <c r="T715" s="218"/>
      <c r="AT715" s="219" t="s">
        <v>179</v>
      </c>
      <c r="AU715" s="219" t="s">
        <v>168</v>
      </c>
      <c r="AV715" s="13" t="s">
        <v>82</v>
      </c>
      <c r="AW715" s="13" t="s">
        <v>31</v>
      </c>
      <c r="AX715" s="13" t="s">
        <v>75</v>
      </c>
      <c r="AY715" s="219" t="s">
        <v>167</v>
      </c>
    </row>
    <row r="716" spans="1:65" s="13" customFormat="1">
      <c r="B716" s="209"/>
      <c r="C716" s="210"/>
      <c r="D716" s="211" t="s">
        <v>179</v>
      </c>
      <c r="E716" s="212" t="s">
        <v>1</v>
      </c>
      <c r="F716" s="213" t="s">
        <v>181</v>
      </c>
      <c r="G716" s="210"/>
      <c r="H716" s="212" t="s">
        <v>1</v>
      </c>
      <c r="I716" s="214"/>
      <c r="J716" s="210"/>
      <c r="K716" s="210"/>
      <c r="L716" s="215"/>
      <c r="M716" s="216"/>
      <c r="N716" s="217"/>
      <c r="O716" s="217"/>
      <c r="P716" s="217"/>
      <c r="Q716" s="217"/>
      <c r="R716" s="217"/>
      <c r="S716" s="217"/>
      <c r="T716" s="218"/>
      <c r="AT716" s="219" t="s">
        <v>179</v>
      </c>
      <c r="AU716" s="219" t="s">
        <v>168</v>
      </c>
      <c r="AV716" s="13" t="s">
        <v>82</v>
      </c>
      <c r="AW716" s="13" t="s">
        <v>31</v>
      </c>
      <c r="AX716" s="13" t="s">
        <v>75</v>
      </c>
      <c r="AY716" s="219" t="s">
        <v>167</v>
      </c>
    </row>
    <row r="717" spans="1:65" s="13" customFormat="1">
      <c r="B717" s="209"/>
      <c r="C717" s="210"/>
      <c r="D717" s="211" t="s">
        <v>179</v>
      </c>
      <c r="E717" s="212" t="s">
        <v>1</v>
      </c>
      <c r="F717" s="213" t="s">
        <v>856</v>
      </c>
      <c r="G717" s="210"/>
      <c r="H717" s="212" t="s">
        <v>1</v>
      </c>
      <c r="I717" s="214"/>
      <c r="J717" s="210"/>
      <c r="K717" s="210"/>
      <c r="L717" s="215"/>
      <c r="M717" s="216"/>
      <c r="N717" s="217"/>
      <c r="O717" s="217"/>
      <c r="P717" s="217"/>
      <c r="Q717" s="217"/>
      <c r="R717" s="217"/>
      <c r="S717" s="217"/>
      <c r="T717" s="218"/>
      <c r="AT717" s="219" t="s">
        <v>179</v>
      </c>
      <c r="AU717" s="219" t="s">
        <v>168</v>
      </c>
      <c r="AV717" s="13" t="s">
        <v>82</v>
      </c>
      <c r="AW717" s="13" t="s">
        <v>31</v>
      </c>
      <c r="AX717" s="13" t="s">
        <v>75</v>
      </c>
      <c r="AY717" s="219" t="s">
        <v>167</v>
      </c>
    </row>
    <row r="718" spans="1:65" s="14" customFormat="1">
      <c r="B718" s="220"/>
      <c r="C718" s="221"/>
      <c r="D718" s="211" t="s">
        <v>179</v>
      </c>
      <c r="E718" s="222" t="s">
        <v>1</v>
      </c>
      <c r="F718" s="223" t="s">
        <v>84</v>
      </c>
      <c r="G718" s="221"/>
      <c r="H718" s="224">
        <v>2</v>
      </c>
      <c r="I718" s="225"/>
      <c r="J718" s="221"/>
      <c r="K718" s="221"/>
      <c r="L718" s="226"/>
      <c r="M718" s="227"/>
      <c r="N718" s="228"/>
      <c r="O718" s="228"/>
      <c r="P718" s="228"/>
      <c r="Q718" s="228"/>
      <c r="R718" s="228"/>
      <c r="S718" s="228"/>
      <c r="T718" s="229"/>
      <c r="AT718" s="230" t="s">
        <v>179</v>
      </c>
      <c r="AU718" s="230" t="s">
        <v>168</v>
      </c>
      <c r="AV718" s="14" t="s">
        <v>84</v>
      </c>
      <c r="AW718" s="14" t="s">
        <v>31</v>
      </c>
      <c r="AX718" s="14" t="s">
        <v>75</v>
      </c>
      <c r="AY718" s="230" t="s">
        <v>167</v>
      </c>
    </row>
    <row r="719" spans="1:65" s="2" customFormat="1" ht="33.049999999999997" customHeight="1">
      <c r="A719" s="34"/>
      <c r="B719" s="35"/>
      <c r="C719" s="191" t="s">
        <v>865</v>
      </c>
      <c r="D719" s="191" t="s">
        <v>170</v>
      </c>
      <c r="E719" s="192" t="s">
        <v>866</v>
      </c>
      <c r="F719" s="193" t="s">
        <v>867</v>
      </c>
      <c r="G719" s="194" t="s">
        <v>274</v>
      </c>
      <c r="H719" s="195">
        <v>1</v>
      </c>
      <c r="I719" s="196"/>
      <c r="J719" s="197">
        <f>ROUND(I719*H719,2)</f>
        <v>0</v>
      </c>
      <c r="K719" s="193" t="s">
        <v>1</v>
      </c>
      <c r="L719" s="39"/>
      <c r="M719" s="198" t="s">
        <v>1</v>
      </c>
      <c r="N719" s="199" t="s">
        <v>40</v>
      </c>
      <c r="O719" s="71"/>
      <c r="P719" s="200">
        <f>O719*H719</f>
        <v>0</v>
      </c>
      <c r="Q719" s="200">
        <v>0</v>
      </c>
      <c r="R719" s="200">
        <f>Q719*H719</f>
        <v>0</v>
      </c>
      <c r="S719" s="200">
        <v>0</v>
      </c>
      <c r="T719" s="201">
        <f>S719*H719</f>
        <v>0</v>
      </c>
      <c r="U719" s="34"/>
      <c r="V719" s="34"/>
      <c r="W719" s="34"/>
      <c r="X719" s="34"/>
      <c r="Y719" s="34"/>
      <c r="Z719" s="34"/>
      <c r="AA719" s="34"/>
      <c r="AB719" s="34"/>
      <c r="AC719" s="34"/>
      <c r="AD719" s="34"/>
      <c r="AE719" s="34"/>
      <c r="AR719" s="202" t="s">
        <v>278</v>
      </c>
      <c r="AT719" s="202" t="s">
        <v>170</v>
      </c>
      <c r="AU719" s="202" t="s">
        <v>168</v>
      </c>
      <c r="AY719" s="17" t="s">
        <v>167</v>
      </c>
      <c r="BE719" s="203">
        <f>IF(N719="základní",J719,0)</f>
        <v>0</v>
      </c>
      <c r="BF719" s="203">
        <f>IF(N719="snížená",J719,0)</f>
        <v>0</v>
      </c>
      <c r="BG719" s="203">
        <f>IF(N719="zákl. přenesená",J719,0)</f>
        <v>0</v>
      </c>
      <c r="BH719" s="203">
        <f>IF(N719="sníž. přenesená",J719,0)</f>
        <v>0</v>
      </c>
      <c r="BI719" s="203">
        <f>IF(N719="nulová",J719,0)</f>
        <v>0</v>
      </c>
      <c r="BJ719" s="17" t="s">
        <v>82</v>
      </c>
      <c r="BK719" s="203">
        <f>ROUND(I719*H719,2)</f>
        <v>0</v>
      </c>
      <c r="BL719" s="17" t="s">
        <v>278</v>
      </c>
      <c r="BM719" s="202" t="s">
        <v>868</v>
      </c>
    </row>
    <row r="720" spans="1:65" s="13" customFormat="1" ht="21.3">
      <c r="B720" s="209"/>
      <c r="C720" s="210"/>
      <c r="D720" s="211" t="s">
        <v>179</v>
      </c>
      <c r="E720" s="212" t="s">
        <v>1</v>
      </c>
      <c r="F720" s="213" t="s">
        <v>855</v>
      </c>
      <c r="G720" s="210"/>
      <c r="H720" s="212" t="s">
        <v>1</v>
      </c>
      <c r="I720" s="214"/>
      <c r="J720" s="210"/>
      <c r="K720" s="210"/>
      <c r="L720" s="215"/>
      <c r="M720" s="216"/>
      <c r="N720" s="217"/>
      <c r="O720" s="217"/>
      <c r="P720" s="217"/>
      <c r="Q720" s="217"/>
      <c r="R720" s="217"/>
      <c r="S720" s="217"/>
      <c r="T720" s="218"/>
      <c r="AT720" s="219" t="s">
        <v>179</v>
      </c>
      <c r="AU720" s="219" t="s">
        <v>168</v>
      </c>
      <c r="AV720" s="13" t="s">
        <v>82</v>
      </c>
      <c r="AW720" s="13" t="s">
        <v>31</v>
      </c>
      <c r="AX720" s="13" t="s">
        <v>75</v>
      </c>
      <c r="AY720" s="219" t="s">
        <v>167</v>
      </c>
    </row>
    <row r="721" spans="1:65" s="13" customFormat="1">
      <c r="B721" s="209"/>
      <c r="C721" s="210"/>
      <c r="D721" s="211" t="s">
        <v>179</v>
      </c>
      <c r="E721" s="212" t="s">
        <v>1</v>
      </c>
      <c r="F721" s="213" t="s">
        <v>181</v>
      </c>
      <c r="G721" s="210"/>
      <c r="H721" s="212" t="s">
        <v>1</v>
      </c>
      <c r="I721" s="214"/>
      <c r="J721" s="210"/>
      <c r="K721" s="210"/>
      <c r="L721" s="215"/>
      <c r="M721" s="216"/>
      <c r="N721" s="217"/>
      <c r="O721" s="217"/>
      <c r="P721" s="217"/>
      <c r="Q721" s="217"/>
      <c r="R721" s="217"/>
      <c r="S721" s="217"/>
      <c r="T721" s="218"/>
      <c r="AT721" s="219" t="s">
        <v>179</v>
      </c>
      <c r="AU721" s="219" t="s">
        <v>168</v>
      </c>
      <c r="AV721" s="13" t="s">
        <v>82</v>
      </c>
      <c r="AW721" s="13" t="s">
        <v>31</v>
      </c>
      <c r="AX721" s="13" t="s">
        <v>75</v>
      </c>
      <c r="AY721" s="219" t="s">
        <v>167</v>
      </c>
    </row>
    <row r="722" spans="1:65" s="13" customFormat="1">
      <c r="B722" s="209"/>
      <c r="C722" s="210"/>
      <c r="D722" s="211" t="s">
        <v>179</v>
      </c>
      <c r="E722" s="212" t="s">
        <v>1</v>
      </c>
      <c r="F722" s="213" t="s">
        <v>856</v>
      </c>
      <c r="G722" s="210"/>
      <c r="H722" s="212" t="s">
        <v>1</v>
      </c>
      <c r="I722" s="214"/>
      <c r="J722" s="210"/>
      <c r="K722" s="210"/>
      <c r="L722" s="215"/>
      <c r="M722" s="216"/>
      <c r="N722" s="217"/>
      <c r="O722" s="217"/>
      <c r="P722" s="217"/>
      <c r="Q722" s="217"/>
      <c r="R722" s="217"/>
      <c r="S722" s="217"/>
      <c r="T722" s="218"/>
      <c r="AT722" s="219" t="s">
        <v>179</v>
      </c>
      <c r="AU722" s="219" t="s">
        <v>168</v>
      </c>
      <c r="AV722" s="13" t="s">
        <v>82</v>
      </c>
      <c r="AW722" s="13" t="s">
        <v>31</v>
      </c>
      <c r="AX722" s="13" t="s">
        <v>75</v>
      </c>
      <c r="AY722" s="219" t="s">
        <v>167</v>
      </c>
    </row>
    <row r="723" spans="1:65" s="14" customFormat="1">
      <c r="B723" s="220"/>
      <c r="C723" s="221"/>
      <c r="D723" s="211" t="s">
        <v>179</v>
      </c>
      <c r="E723" s="222" t="s">
        <v>1</v>
      </c>
      <c r="F723" s="223" t="s">
        <v>82</v>
      </c>
      <c r="G723" s="221"/>
      <c r="H723" s="224">
        <v>1</v>
      </c>
      <c r="I723" s="225"/>
      <c r="J723" s="221"/>
      <c r="K723" s="221"/>
      <c r="L723" s="226"/>
      <c r="M723" s="227"/>
      <c r="N723" s="228"/>
      <c r="O723" s="228"/>
      <c r="P723" s="228"/>
      <c r="Q723" s="228"/>
      <c r="R723" s="228"/>
      <c r="S723" s="228"/>
      <c r="T723" s="229"/>
      <c r="AT723" s="230" t="s">
        <v>179</v>
      </c>
      <c r="AU723" s="230" t="s">
        <v>168</v>
      </c>
      <c r="AV723" s="14" t="s">
        <v>84</v>
      </c>
      <c r="AW723" s="14" t="s">
        <v>31</v>
      </c>
      <c r="AX723" s="14" t="s">
        <v>75</v>
      </c>
      <c r="AY723" s="230" t="s">
        <v>167</v>
      </c>
    </row>
    <row r="724" spans="1:65" s="2" customFormat="1" ht="37.9" customHeight="1">
      <c r="A724" s="34"/>
      <c r="B724" s="35"/>
      <c r="C724" s="191" t="s">
        <v>869</v>
      </c>
      <c r="D724" s="191" t="s">
        <v>170</v>
      </c>
      <c r="E724" s="192" t="s">
        <v>870</v>
      </c>
      <c r="F724" s="193" t="s">
        <v>871</v>
      </c>
      <c r="G724" s="194" t="s">
        <v>274</v>
      </c>
      <c r="H724" s="195">
        <v>1</v>
      </c>
      <c r="I724" s="196"/>
      <c r="J724" s="197">
        <f>ROUND(I724*H724,2)</f>
        <v>0</v>
      </c>
      <c r="K724" s="193" t="s">
        <v>1</v>
      </c>
      <c r="L724" s="39"/>
      <c r="M724" s="198" t="s">
        <v>1</v>
      </c>
      <c r="N724" s="199" t="s">
        <v>40</v>
      </c>
      <c r="O724" s="71"/>
      <c r="P724" s="200">
        <f>O724*H724</f>
        <v>0</v>
      </c>
      <c r="Q724" s="200">
        <v>0</v>
      </c>
      <c r="R724" s="200">
        <f>Q724*H724</f>
        <v>0</v>
      </c>
      <c r="S724" s="200">
        <v>0</v>
      </c>
      <c r="T724" s="201">
        <f>S724*H724</f>
        <v>0</v>
      </c>
      <c r="U724" s="34"/>
      <c r="V724" s="34"/>
      <c r="W724" s="34"/>
      <c r="X724" s="34"/>
      <c r="Y724" s="34"/>
      <c r="Z724" s="34"/>
      <c r="AA724" s="34"/>
      <c r="AB724" s="34"/>
      <c r="AC724" s="34"/>
      <c r="AD724" s="34"/>
      <c r="AE724" s="34"/>
      <c r="AR724" s="202" t="s">
        <v>278</v>
      </c>
      <c r="AT724" s="202" t="s">
        <v>170</v>
      </c>
      <c r="AU724" s="202" t="s">
        <v>168</v>
      </c>
      <c r="AY724" s="17" t="s">
        <v>167</v>
      </c>
      <c r="BE724" s="203">
        <f>IF(N724="základní",J724,0)</f>
        <v>0</v>
      </c>
      <c r="BF724" s="203">
        <f>IF(N724="snížená",J724,0)</f>
        <v>0</v>
      </c>
      <c r="BG724" s="203">
        <f>IF(N724="zákl. přenesená",J724,0)</f>
        <v>0</v>
      </c>
      <c r="BH724" s="203">
        <f>IF(N724="sníž. přenesená",J724,0)</f>
        <v>0</v>
      </c>
      <c r="BI724" s="203">
        <f>IF(N724="nulová",J724,0)</f>
        <v>0</v>
      </c>
      <c r="BJ724" s="17" t="s">
        <v>82</v>
      </c>
      <c r="BK724" s="203">
        <f>ROUND(I724*H724,2)</f>
        <v>0</v>
      </c>
      <c r="BL724" s="17" t="s">
        <v>278</v>
      </c>
      <c r="BM724" s="202" t="s">
        <v>872</v>
      </c>
    </row>
    <row r="725" spans="1:65" s="13" customFormat="1" ht="21.3">
      <c r="B725" s="209"/>
      <c r="C725" s="210"/>
      <c r="D725" s="211" t="s">
        <v>179</v>
      </c>
      <c r="E725" s="212" t="s">
        <v>1</v>
      </c>
      <c r="F725" s="213" t="s">
        <v>855</v>
      </c>
      <c r="G725" s="210"/>
      <c r="H725" s="212" t="s">
        <v>1</v>
      </c>
      <c r="I725" s="214"/>
      <c r="J725" s="210"/>
      <c r="K725" s="210"/>
      <c r="L725" s="215"/>
      <c r="M725" s="216"/>
      <c r="N725" s="217"/>
      <c r="O725" s="217"/>
      <c r="P725" s="217"/>
      <c r="Q725" s="217"/>
      <c r="R725" s="217"/>
      <c r="S725" s="217"/>
      <c r="T725" s="218"/>
      <c r="AT725" s="219" t="s">
        <v>179</v>
      </c>
      <c r="AU725" s="219" t="s">
        <v>168</v>
      </c>
      <c r="AV725" s="13" t="s">
        <v>82</v>
      </c>
      <c r="AW725" s="13" t="s">
        <v>31</v>
      </c>
      <c r="AX725" s="13" t="s">
        <v>75</v>
      </c>
      <c r="AY725" s="219" t="s">
        <v>167</v>
      </c>
    </row>
    <row r="726" spans="1:65" s="13" customFormat="1">
      <c r="B726" s="209"/>
      <c r="C726" s="210"/>
      <c r="D726" s="211" t="s">
        <v>179</v>
      </c>
      <c r="E726" s="212" t="s">
        <v>1</v>
      </c>
      <c r="F726" s="213" t="s">
        <v>181</v>
      </c>
      <c r="G726" s="210"/>
      <c r="H726" s="212" t="s">
        <v>1</v>
      </c>
      <c r="I726" s="214"/>
      <c r="J726" s="210"/>
      <c r="K726" s="210"/>
      <c r="L726" s="215"/>
      <c r="M726" s="216"/>
      <c r="N726" s="217"/>
      <c r="O726" s="217"/>
      <c r="P726" s="217"/>
      <c r="Q726" s="217"/>
      <c r="R726" s="217"/>
      <c r="S726" s="217"/>
      <c r="T726" s="218"/>
      <c r="AT726" s="219" t="s">
        <v>179</v>
      </c>
      <c r="AU726" s="219" t="s">
        <v>168</v>
      </c>
      <c r="AV726" s="13" t="s">
        <v>82</v>
      </c>
      <c r="AW726" s="13" t="s">
        <v>31</v>
      </c>
      <c r="AX726" s="13" t="s">
        <v>75</v>
      </c>
      <c r="AY726" s="219" t="s">
        <v>167</v>
      </c>
    </row>
    <row r="727" spans="1:65" s="13" customFormat="1">
      <c r="B727" s="209"/>
      <c r="C727" s="210"/>
      <c r="D727" s="211" t="s">
        <v>179</v>
      </c>
      <c r="E727" s="212" t="s">
        <v>1</v>
      </c>
      <c r="F727" s="213" t="s">
        <v>856</v>
      </c>
      <c r="G727" s="210"/>
      <c r="H727" s="212" t="s">
        <v>1</v>
      </c>
      <c r="I727" s="214"/>
      <c r="J727" s="210"/>
      <c r="K727" s="210"/>
      <c r="L727" s="215"/>
      <c r="M727" s="216"/>
      <c r="N727" s="217"/>
      <c r="O727" s="217"/>
      <c r="P727" s="217"/>
      <c r="Q727" s="217"/>
      <c r="R727" s="217"/>
      <c r="S727" s="217"/>
      <c r="T727" s="218"/>
      <c r="AT727" s="219" t="s">
        <v>179</v>
      </c>
      <c r="AU727" s="219" t="s">
        <v>168</v>
      </c>
      <c r="AV727" s="13" t="s">
        <v>82</v>
      </c>
      <c r="AW727" s="13" t="s">
        <v>31</v>
      </c>
      <c r="AX727" s="13" t="s">
        <v>75</v>
      </c>
      <c r="AY727" s="219" t="s">
        <v>167</v>
      </c>
    </row>
    <row r="728" spans="1:65" s="14" customFormat="1">
      <c r="B728" s="220"/>
      <c r="C728" s="221"/>
      <c r="D728" s="211" t="s">
        <v>179</v>
      </c>
      <c r="E728" s="222" t="s">
        <v>1</v>
      </c>
      <c r="F728" s="223" t="s">
        <v>82</v>
      </c>
      <c r="G728" s="221"/>
      <c r="H728" s="224">
        <v>1</v>
      </c>
      <c r="I728" s="225"/>
      <c r="J728" s="221"/>
      <c r="K728" s="221"/>
      <c r="L728" s="226"/>
      <c r="M728" s="227"/>
      <c r="N728" s="228"/>
      <c r="O728" s="228"/>
      <c r="P728" s="228"/>
      <c r="Q728" s="228"/>
      <c r="R728" s="228"/>
      <c r="S728" s="228"/>
      <c r="T728" s="229"/>
      <c r="AT728" s="230" t="s">
        <v>179</v>
      </c>
      <c r="AU728" s="230" t="s">
        <v>168</v>
      </c>
      <c r="AV728" s="14" t="s">
        <v>84</v>
      </c>
      <c r="AW728" s="14" t="s">
        <v>31</v>
      </c>
      <c r="AX728" s="14" t="s">
        <v>75</v>
      </c>
      <c r="AY728" s="230" t="s">
        <v>167</v>
      </c>
    </row>
    <row r="729" spans="1:65" s="2" customFormat="1" ht="37.9" customHeight="1">
      <c r="A729" s="34"/>
      <c r="B729" s="35"/>
      <c r="C729" s="191" t="s">
        <v>873</v>
      </c>
      <c r="D729" s="191" t="s">
        <v>170</v>
      </c>
      <c r="E729" s="192" t="s">
        <v>874</v>
      </c>
      <c r="F729" s="193" t="s">
        <v>875</v>
      </c>
      <c r="G729" s="194" t="s">
        <v>274</v>
      </c>
      <c r="H729" s="195">
        <v>1</v>
      </c>
      <c r="I729" s="196"/>
      <c r="J729" s="197">
        <f>ROUND(I729*H729,2)</f>
        <v>0</v>
      </c>
      <c r="K729" s="193" t="s">
        <v>1</v>
      </c>
      <c r="L729" s="39"/>
      <c r="M729" s="198" t="s">
        <v>1</v>
      </c>
      <c r="N729" s="199" t="s">
        <v>40</v>
      </c>
      <c r="O729" s="71"/>
      <c r="P729" s="200">
        <f>O729*H729</f>
        <v>0</v>
      </c>
      <c r="Q729" s="200">
        <v>0</v>
      </c>
      <c r="R729" s="200">
        <f>Q729*H729</f>
        <v>0</v>
      </c>
      <c r="S729" s="200">
        <v>0</v>
      </c>
      <c r="T729" s="201">
        <f>S729*H729</f>
        <v>0</v>
      </c>
      <c r="U729" s="34"/>
      <c r="V729" s="34"/>
      <c r="W729" s="34"/>
      <c r="X729" s="34"/>
      <c r="Y729" s="34"/>
      <c r="Z729" s="34"/>
      <c r="AA729" s="34"/>
      <c r="AB729" s="34"/>
      <c r="AC729" s="34"/>
      <c r="AD729" s="34"/>
      <c r="AE729" s="34"/>
      <c r="AR729" s="202" t="s">
        <v>278</v>
      </c>
      <c r="AT729" s="202" t="s">
        <v>170</v>
      </c>
      <c r="AU729" s="202" t="s">
        <v>168</v>
      </c>
      <c r="AY729" s="17" t="s">
        <v>167</v>
      </c>
      <c r="BE729" s="203">
        <f>IF(N729="základní",J729,0)</f>
        <v>0</v>
      </c>
      <c r="BF729" s="203">
        <f>IF(N729="snížená",J729,0)</f>
        <v>0</v>
      </c>
      <c r="BG729" s="203">
        <f>IF(N729="zákl. přenesená",J729,0)</f>
        <v>0</v>
      </c>
      <c r="BH729" s="203">
        <f>IF(N729="sníž. přenesená",J729,0)</f>
        <v>0</v>
      </c>
      <c r="BI729" s="203">
        <f>IF(N729="nulová",J729,0)</f>
        <v>0</v>
      </c>
      <c r="BJ729" s="17" t="s">
        <v>82</v>
      </c>
      <c r="BK729" s="203">
        <f>ROUND(I729*H729,2)</f>
        <v>0</v>
      </c>
      <c r="BL729" s="17" t="s">
        <v>278</v>
      </c>
      <c r="BM729" s="202" t="s">
        <v>876</v>
      </c>
    </row>
    <row r="730" spans="1:65" s="13" customFormat="1" ht="21.3">
      <c r="B730" s="209"/>
      <c r="C730" s="210"/>
      <c r="D730" s="211" t="s">
        <v>179</v>
      </c>
      <c r="E730" s="212" t="s">
        <v>1</v>
      </c>
      <c r="F730" s="213" t="s">
        <v>855</v>
      </c>
      <c r="G730" s="210"/>
      <c r="H730" s="212" t="s">
        <v>1</v>
      </c>
      <c r="I730" s="214"/>
      <c r="J730" s="210"/>
      <c r="K730" s="210"/>
      <c r="L730" s="215"/>
      <c r="M730" s="216"/>
      <c r="N730" s="217"/>
      <c r="O730" s="217"/>
      <c r="P730" s="217"/>
      <c r="Q730" s="217"/>
      <c r="R730" s="217"/>
      <c r="S730" s="217"/>
      <c r="T730" s="218"/>
      <c r="AT730" s="219" t="s">
        <v>179</v>
      </c>
      <c r="AU730" s="219" t="s">
        <v>168</v>
      </c>
      <c r="AV730" s="13" t="s">
        <v>82</v>
      </c>
      <c r="AW730" s="13" t="s">
        <v>31</v>
      </c>
      <c r="AX730" s="13" t="s">
        <v>75</v>
      </c>
      <c r="AY730" s="219" t="s">
        <v>167</v>
      </c>
    </row>
    <row r="731" spans="1:65" s="13" customFormat="1">
      <c r="B731" s="209"/>
      <c r="C731" s="210"/>
      <c r="D731" s="211" t="s">
        <v>179</v>
      </c>
      <c r="E731" s="212" t="s">
        <v>1</v>
      </c>
      <c r="F731" s="213" t="s">
        <v>181</v>
      </c>
      <c r="G731" s="210"/>
      <c r="H731" s="212" t="s">
        <v>1</v>
      </c>
      <c r="I731" s="214"/>
      <c r="J731" s="210"/>
      <c r="K731" s="210"/>
      <c r="L731" s="215"/>
      <c r="M731" s="216"/>
      <c r="N731" s="217"/>
      <c r="O731" s="217"/>
      <c r="P731" s="217"/>
      <c r="Q731" s="217"/>
      <c r="R731" s="217"/>
      <c r="S731" s="217"/>
      <c r="T731" s="218"/>
      <c r="AT731" s="219" t="s">
        <v>179</v>
      </c>
      <c r="AU731" s="219" t="s">
        <v>168</v>
      </c>
      <c r="AV731" s="13" t="s">
        <v>82</v>
      </c>
      <c r="AW731" s="13" t="s">
        <v>31</v>
      </c>
      <c r="AX731" s="13" t="s">
        <v>75</v>
      </c>
      <c r="AY731" s="219" t="s">
        <v>167</v>
      </c>
    </row>
    <row r="732" spans="1:65" s="13" customFormat="1">
      <c r="B732" s="209"/>
      <c r="C732" s="210"/>
      <c r="D732" s="211" t="s">
        <v>179</v>
      </c>
      <c r="E732" s="212" t="s">
        <v>1</v>
      </c>
      <c r="F732" s="213" t="s">
        <v>856</v>
      </c>
      <c r="G732" s="210"/>
      <c r="H732" s="212" t="s">
        <v>1</v>
      </c>
      <c r="I732" s="214"/>
      <c r="J732" s="210"/>
      <c r="K732" s="210"/>
      <c r="L732" s="215"/>
      <c r="M732" s="216"/>
      <c r="N732" s="217"/>
      <c r="O732" s="217"/>
      <c r="P732" s="217"/>
      <c r="Q732" s="217"/>
      <c r="R732" s="217"/>
      <c r="S732" s="217"/>
      <c r="T732" s="218"/>
      <c r="AT732" s="219" t="s">
        <v>179</v>
      </c>
      <c r="AU732" s="219" t="s">
        <v>168</v>
      </c>
      <c r="AV732" s="13" t="s">
        <v>82</v>
      </c>
      <c r="AW732" s="13" t="s">
        <v>31</v>
      </c>
      <c r="AX732" s="13" t="s">
        <v>75</v>
      </c>
      <c r="AY732" s="219" t="s">
        <v>167</v>
      </c>
    </row>
    <row r="733" spans="1:65" s="14" customFormat="1">
      <c r="B733" s="220"/>
      <c r="C733" s="221"/>
      <c r="D733" s="211" t="s">
        <v>179</v>
      </c>
      <c r="E733" s="222" t="s">
        <v>1</v>
      </c>
      <c r="F733" s="223" t="s">
        <v>82</v>
      </c>
      <c r="G733" s="221"/>
      <c r="H733" s="224">
        <v>1</v>
      </c>
      <c r="I733" s="225"/>
      <c r="J733" s="221"/>
      <c r="K733" s="221"/>
      <c r="L733" s="226"/>
      <c r="M733" s="227"/>
      <c r="N733" s="228"/>
      <c r="O733" s="228"/>
      <c r="P733" s="228"/>
      <c r="Q733" s="228"/>
      <c r="R733" s="228"/>
      <c r="S733" s="228"/>
      <c r="T733" s="229"/>
      <c r="AT733" s="230" t="s">
        <v>179</v>
      </c>
      <c r="AU733" s="230" t="s">
        <v>168</v>
      </c>
      <c r="AV733" s="14" t="s">
        <v>84</v>
      </c>
      <c r="AW733" s="14" t="s">
        <v>31</v>
      </c>
      <c r="AX733" s="14" t="s">
        <v>75</v>
      </c>
      <c r="AY733" s="230" t="s">
        <v>167</v>
      </c>
    </row>
    <row r="734" spans="1:65" s="2" customFormat="1" ht="37.9" customHeight="1">
      <c r="A734" s="34"/>
      <c r="B734" s="35"/>
      <c r="C734" s="191" t="s">
        <v>877</v>
      </c>
      <c r="D734" s="191" t="s">
        <v>170</v>
      </c>
      <c r="E734" s="192" t="s">
        <v>878</v>
      </c>
      <c r="F734" s="193" t="s">
        <v>879</v>
      </c>
      <c r="G734" s="194" t="s">
        <v>274</v>
      </c>
      <c r="H734" s="195">
        <v>1</v>
      </c>
      <c r="I734" s="196"/>
      <c r="J734" s="197">
        <f>ROUND(I734*H734,2)</f>
        <v>0</v>
      </c>
      <c r="K734" s="193" t="s">
        <v>1</v>
      </c>
      <c r="L734" s="39"/>
      <c r="M734" s="198" t="s">
        <v>1</v>
      </c>
      <c r="N734" s="199" t="s">
        <v>40</v>
      </c>
      <c r="O734" s="71"/>
      <c r="P734" s="200">
        <f>O734*H734</f>
        <v>0</v>
      </c>
      <c r="Q734" s="200">
        <v>0</v>
      </c>
      <c r="R734" s="200">
        <f>Q734*H734</f>
        <v>0</v>
      </c>
      <c r="S734" s="200">
        <v>0</v>
      </c>
      <c r="T734" s="201">
        <f>S734*H734</f>
        <v>0</v>
      </c>
      <c r="U734" s="34"/>
      <c r="V734" s="34"/>
      <c r="W734" s="34"/>
      <c r="X734" s="34"/>
      <c r="Y734" s="34"/>
      <c r="Z734" s="34"/>
      <c r="AA734" s="34"/>
      <c r="AB734" s="34"/>
      <c r="AC734" s="34"/>
      <c r="AD734" s="34"/>
      <c r="AE734" s="34"/>
      <c r="AR734" s="202" t="s">
        <v>278</v>
      </c>
      <c r="AT734" s="202" t="s">
        <v>170</v>
      </c>
      <c r="AU734" s="202" t="s">
        <v>168</v>
      </c>
      <c r="AY734" s="17" t="s">
        <v>167</v>
      </c>
      <c r="BE734" s="203">
        <f>IF(N734="základní",J734,0)</f>
        <v>0</v>
      </c>
      <c r="BF734" s="203">
        <f>IF(N734="snížená",J734,0)</f>
        <v>0</v>
      </c>
      <c r="BG734" s="203">
        <f>IF(N734="zákl. přenesená",J734,0)</f>
        <v>0</v>
      </c>
      <c r="BH734" s="203">
        <f>IF(N734="sníž. přenesená",J734,0)</f>
        <v>0</v>
      </c>
      <c r="BI734" s="203">
        <f>IF(N734="nulová",J734,0)</f>
        <v>0</v>
      </c>
      <c r="BJ734" s="17" t="s">
        <v>82</v>
      </c>
      <c r="BK734" s="203">
        <f>ROUND(I734*H734,2)</f>
        <v>0</v>
      </c>
      <c r="BL734" s="17" t="s">
        <v>278</v>
      </c>
      <c r="BM734" s="202" t="s">
        <v>880</v>
      </c>
    </row>
    <row r="735" spans="1:65" s="13" customFormat="1" ht="21.3">
      <c r="B735" s="209"/>
      <c r="C735" s="210"/>
      <c r="D735" s="211" t="s">
        <v>179</v>
      </c>
      <c r="E735" s="212" t="s">
        <v>1</v>
      </c>
      <c r="F735" s="213" t="s">
        <v>855</v>
      </c>
      <c r="G735" s="210"/>
      <c r="H735" s="212" t="s">
        <v>1</v>
      </c>
      <c r="I735" s="214"/>
      <c r="J735" s="210"/>
      <c r="K735" s="210"/>
      <c r="L735" s="215"/>
      <c r="M735" s="216"/>
      <c r="N735" s="217"/>
      <c r="O735" s="217"/>
      <c r="P735" s="217"/>
      <c r="Q735" s="217"/>
      <c r="R735" s="217"/>
      <c r="S735" s="217"/>
      <c r="T735" s="218"/>
      <c r="AT735" s="219" t="s">
        <v>179</v>
      </c>
      <c r="AU735" s="219" t="s">
        <v>168</v>
      </c>
      <c r="AV735" s="13" t="s">
        <v>82</v>
      </c>
      <c r="AW735" s="13" t="s">
        <v>31</v>
      </c>
      <c r="AX735" s="13" t="s">
        <v>75</v>
      </c>
      <c r="AY735" s="219" t="s">
        <v>167</v>
      </c>
    </row>
    <row r="736" spans="1:65" s="13" customFormat="1">
      <c r="B736" s="209"/>
      <c r="C736" s="210"/>
      <c r="D736" s="211" t="s">
        <v>179</v>
      </c>
      <c r="E736" s="212" t="s">
        <v>1</v>
      </c>
      <c r="F736" s="213" t="s">
        <v>181</v>
      </c>
      <c r="G736" s="210"/>
      <c r="H736" s="212" t="s">
        <v>1</v>
      </c>
      <c r="I736" s="214"/>
      <c r="J736" s="210"/>
      <c r="K736" s="210"/>
      <c r="L736" s="215"/>
      <c r="M736" s="216"/>
      <c r="N736" s="217"/>
      <c r="O736" s="217"/>
      <c r="P736" s="217"/>
      <c r="Q736" s="217"/>
      <c r="R736" s="217"/>
      <c r="S736" s="217"/>
      <c r="T736" s="218"/>
      <c r="AT736" s="219" t="s">
        <v>179</v>
      </c>
      <c r="AU736" s="219" t="s">
        <v>168</v>
      </c>
      <c r="AV736" s="13" t="s">
        <v>82</v>
      </c>
      <c r="AW736" s="13" t="s">
        <v>31</v>
      </c>
      <c r="AX736" s="13" t="s">
        <v>75</v>
      </c>
      <c r="AY736" s="219" t="s">
        <v>167</v>
      </c>
    </row>
    <row r="737" spans="1:65" s="13" customFormat="1">
      <c r="B737" s="209"/>
      <c r="C737" s="210"/>
      <c r="D737" s="211" t="s">
        <v>179</v>
      </c>
      <c r="E737" s="212" t="s">
        <v>1</v>
      </c>
      <c r="F737" s="213" t="s">
        <v>856</v>
      </c>
      <c r="G737" s="210"/>
      <c r="H737" s="212" t="s">
        <v>1</v>
      </c>
      <c r="I737" s="214"/>
      <c r="J737" s="210"/>
      <c r="K737" s="210"/>
      <c r="L737" s="215"/>
      <c r="M737" s="216"/>
      <c r="N737" s="217"/>
      <c r="O737" s="217"/>
      <c r="P737" s="217"/>
      <c r="Q737" s="217"/>
      <c r="R737" s="217"/>
      <c r="S737" s="217"/>
      <c r="T737" s="218"/>
      <c r="AT737" s="219" t="s">
        <v>179</v>
      </c>
      <c r="AU737" s="219" t="s">
        <v>168</v>
      </c>
      <c r="AV737" s="13" t="s">
        <v>82</v>
      </c>
      <c r="AW737" s="13" t="s">
        <v>31</v>
      </c>
      <c r="AX737" s="13" t="s">
        <v>75</v>
      </c>
      <c r="AY737" s="219" t="s">
        <v>167</v>
      </c>
    </row>
    <row r="738" spans="1:65" s="14" customFormat="1">
      <c r="B738" s="220"/>
      <c r="C738" s="221"/>
      <c r="D738" s="211" t="s">
        <v>179</v>
      </c>
      <c r="E738" s="222" t="s">
        <v>1</v>
      </c>
      <c r="F738" s="223" t="s">
        <v>82</v>
      </c>
      <c r="G738" s="221"/>
      <c r="H738" s="224">
        <v>1</v>
      </c>
      <c r="I738" s="225"/>
      <c r="J738" s="221"/>
      <c r="K738" s="221"/>
      <c r="L738" s="226"/>
      <c r="M738" s="227"/>
      <c r="N738" s="228"/>
      <c r="O738" s="228"/>
      <c r="P738" s="228"/>
      <c r="Q738" s="228"/>
      <c r="R738" s="228"/>
      <c r="S738" s="228"/>
      <c r="T738" s="229"/>
      <c r="AT738" s="230" t="s">
        <v>179</v>
      </c>
      <c r="AU738" s="230" t="s">
        <v>168</v>
      </c>
      <c r="AV738" s="14" t="s">
        <v>84</v>
      </c>
      <c r="AW738" s="14" t="s">
        <v>31</v>
      </c>
      <c r="AX738" s="14" t="s">
        <v>75</v>
      </c>
      <c r="AY738" s="230" t="s">
        <v>167</v>
      </c>
    </row>
    <row r="739" spans="1:65" s="2" customFormat="1" ht="24.3" customHeight="1">
      <c r="A739" s="34"/>
      <c r="B739" s="35"/>
      <c r="C739" s="191" t="s">
        <v>881</v>
      </c>
      <c r="D739" s="191" t="s">
        <v>170</v>
      </c>
      <c r="E739" s="192" t="s">
        <v>882</v>
      </c>
      <c r="F739" s="193" t="s">
        <v>883</v>
      </c>
      <c r="G739" s="194" t="s">
        <v>884</v>
      </c>
      <c r="H739" s="195">
        <v>1080</v>
      </c>
      <c r="I739" s="196"/>
      <c r="J739" s="197">
        <f>ROUND(I739*H739,2)</f>
        <v>0</v>
      </c>
      <c r="K739" s="193" t="s">
        <v>1</v>
      </c>
      <c r="L739" s="39"/>
      <c r="M739" s="198" t="s">
        <v>1</v>
      </c>
      <c r="N739" s="199" t="s">
        <v>40</v>
      </c>
      <c r="O739" s="71"/>
      <c r="P739" s="200">
        <f>O739*H739</f>
        <v>0</v>
      </c>
      <c r="Q739" s="200">
        <v>0</v>
      </c>
      <c r="R739" s="200">
        <f>Q739*H739</f>
        <v>0</v>
      </c>
      <c r="S739" s="200">
        <v>0</v>
      </c>
      <c r="T739" s="201">
        <f>S739*H739</f>
        <v>0</v>
      </c>
      <c r="U739" s="34"/>
      <c r="V739" s="34"/>
      <c r="W739" s="34"/>
      <c r="X739" s="34"/>
      <c r="Y739" s="34"/>
      <c r="Z739" s="34"/>
      <c r="AA739" s="34"/>
      <c r="AB739" s="34"/>
      <c r="AC739" s="34"/>
      <c r="AD739" s="34"/>
      <c r="AE739" s="34"/>
      <c r="AR739" s="202" t="s">
        <v>278</v>
      </c>
      <c r="AT739" s="202" t="s">
        <v>170</v>
      </c>
      <c r="AU739" s="202" t="s">
        <v>168</v>
      </c>
      <c r="AY739" s="17" t="s">
        <v>167</v>
      </c>
      <c r="BE739" s="203">
        <f>IF(N739="základní",J739,0)</f>
        <v>0</v>
      </c>
      <c r="BF739" s="203">
        <f>IF(N739="snížená",J739,0)</f>
        <v>0</v>
      </c>
      <c r="BG739" s="203">
        <f>IF(N739="zákl. přenesená",J739,0)</f>
        <v>0</v>
      </c>
      <c r="BH739" s="203">
        <f>IF(N739="sníž. přenesená",J739,0)</f>
        <v>0</v>
      </c>
      <c r="BI739" s="203">
        <f>IF(N739="nulová",J739,0)</f>
        <v>0</v>
      </c>
      <c r="BJ739" s="17" t="s">
        <v>82</v>
      </c>
      <c r="BK739" s="203">
        <f>ROUND(I739*H739,2)</f>
        <v>0</v>
      </c>
      <c r="BL739" s="17" t="s">
        <v>278</v>
      </c>
      <c r="BM739" s="202" t="s">
        <v>885</v>
      </c>
    </row>
    <row r="740" spans="1:65" s="13" customFormat="1" ht="21.3">
      <c r="B740" s="209"/>
      <c r="C740" s="210"/>
      <c r="D740" s="211" t="s">
        <v>179</v>
      </c>
      <c r="E740" s="212" t="s">
        <v>1</v>
      </c>
      <c r="F740" s="213" t="s">
        <v>855</v>
      </c>
      <c r="G740" s="210"/>
      <c r="H740" s="212" t="s">
        <v>1</v>
      </c>
      <c r="I740" s="214"/>
      <c r="J740" s="210"/>
      <c r="K740" s="210"/>
      <c r="L740" s="215"/>
      <c r="M740" s="216"/>
      <c r="N740" s="217"/>
      <c r="O740" s="217"/>
      <c r="P740" s="217"/>
      <c r="Q740" s="217"/>
      <c r="R740" s="217"/>
      <c r="S740" s="217"/>
      <c r="T740" s="218"/>
      <c r="AT740" s="219" t="s">
        <v>179</v>
      </c>
      <c r="AU740" s="219" t="s">
        <v>168</v>
      </c>
      <c r="AV740" s="13" t="s">
        <v>82</v>
      </c>
      <c r="AW740" s="13" t="s">
        <v>31</v>
      </c>
      <c r="AX740" s="13" t="s">
        <v>75</v>
      </c>
      <c r="AY740" s="219" t="s">
        <v>167</v>
      </c>
    </row>
    <row r="741" spans="1:65" s="13" customFormat="1">
      <c r="B741" s="209"/>
      <c r="C741" s="210"/>
      <c r="D741" s="211" t="s">
        <v>179</v>
      </c>
      <c r="E741" s="212" t="s">
        <v>1</v>
      </c>
      <c r="F741" s="213" t="s">
        <v>181</v>
      </c>
      <c r="G741" s="210"/>
      <c r="H741" s="212" t="s">
        <v>1</v>
      </c>
      <c r="I741" s="214"/>
      <c r="J741" s="210"/>
      <c r="K741" s="210"/>
      <c r="L741" s="215"/>
      <c r="M741" s="216"/>
      <c r="N741" s="217"/>
      <c r="O741" s="217"/>
      <c r="P741" s="217"/>
      <c r="Q741" s="217"/>
      <c r="R741" s="217"/>
      <c r="S741" s="217"/>
      <c r="T741" s="218"/>
      <c r="AT741" s="219" t="s">
        <v>179</v>
      </c>
      <c r="AU741" s="219" t="s">
        <v>168</v>
      </c>
      <c r="AV741" s="13" t="s">
        <v>82</v>
      </c>
      <c r="AW741" s="13" t="s">
        <v>31</v>
      </c>
      <c r="AX741" s="13" t="s">
        <v>75</v>
      </c>
      <c r="AY741" s="219" t="s">
        <v>167</v>
      </c>
    </row>
    <row r="742" spans="1:65" s="13" customFormat="1">
      <c r="B742" s="209"/>
      <c r="C742" s="210"/>
      <c r="D742" s="211" t="s">
        <v>179</v>
      </c>
      <c r="E742" s="212" t="s">
        <v>1</v>
      </c>
      <c r="F742" s="213" t="s">
        <v>856</v>
      </c>
      <c r="G742" s="210"/>
      <c r="H742" s="212" t="s">
        <v>1</v>
      </c>
      <c r="I742" s="214"/>
      <c r="J742" s="210"/>
      <c r="K742" s="210"/>
      <c r="L742" s="215"/>
      <c r="M742" s="216"/>
      <c r="N742" s="217"/>
      <c r="O742" s="217"/>
      <c r="P742" s="217"/>
      <c r="Q742" s="217"/>
      <c r="R742" s="217"/>
      <c r="S742" s="217"/>
      <c r="T742" s="218"/>
      <c r="AT742" s="219" t="s">
        <v>179</v>
      </c>
      <c r="AU742" s="219" t="s">
        <v>168</v>
      </c>
      <c r="AV742" s="13" t="s">
        <v>82</v>
      </c>
      <c r="AW742" s="13" t="s">
        <v>31</v>
      </c>
      <c r="AX742" s="13" t="s">
        <v>75</v>
      </c>
      <c r="AY742" s="219" t="s">
        <v>167</v>
      </c>
    </row>
    <row r="743" spans="1:65" s="13" customFormat="1">
      <c r="B743" s="209"/>
      <c r="C743" s="210"/>
      <c r="D743" s="211" t="s">
        <v>179</v>
      </c>
      <c r="E743" s="212" t="s">
        <v>1</v>
      </c>
      <c r="F743" s="213" t="s">
        <v>886</v>
      </c>
      <c r="G743" s="210"/>
      <c r="H743" s="212" t="s">
        <v>1</v>
      </c>
      <c r="I743" s="214"/>
      <c r="J743" s="210"/>
      <c r="K743" s="210"/>
      <c r="L743" s="215"/>
      <c r="M743" s="216"/>
      <c r="N743" s="217"/>
      <c r="O743" s="217"/>
      <c r="P743" s="217"/>
      <c r="Q743" s="217"/>
      <c r="R743" s="217"/>
      <c r="S743" s="217"/>
      <c r="T743" s="218"/>
      <c r="AT743" s="219" t="s">
        <v>179</v>
      </c>
      <c r="AU743" s="219" t="s">
        <v>168</v>
      </c>
      <c r="AV743" s="13" t="s">
        <v>82</v>
      </c>
      <c r="AW743" s="13" t="s">
        <v>31</v>
      </c>
      <c r="AX743" s="13" t="s">
        <v>75</v>
      </c>
      <c r="AY743" s="219" t="s">
        <v>167</v>
      </c>
    </row>
    <row r="744" spans="1:65" s="14" customFormat="1">
      <c r="B744" s="220"/>
      <c r="C744" s="221"/>
      <c r="D744" s="211" t="s">
        <v>179</v>
      </c>
      <c r="E744" s="222" t="s">
        <v>1</v>
      </c>
      <c r="F744" s="223" t="s">
        <v>887</v>
      </c>
      <c r="G744" s="221"/>
      <c r="H744" s="224">
        <v>1080</v>
      </c>
      <c r="I744" s="225"/>
      <c r="J744" s="221"/>
      <c r="K744" s="221"/>
      <c r="L744" s="226"/>
      <c r="M744" s="227"/>
      <c r="N744" s="228"/>
      <c r="O744" s="228"/>
      <c r="P744" s="228"/>
      <c r="Q744" s="228"/>
      <c r="R744" s="228"/>
      <c r="S744" s="228"/>
      <c r="T744" s="229"/>
      <c r="AT744" s="230" t="s">
        <v>179</v>
      </c>
      <c r="AU744" s="230" t="s">
        <v>168</v>
      </c>
      <c r="AV744" s="14" t="s">
        <v>84</v>
      </c>
      <c r="AW744" s="14" t="s">
        <v>31</v>
      </c>
      <c r="AX744" s="14" t="s">
        <v>75</v>
      </c>
      <c r="AY744" s="230" t="s">
        <v>167</v>
      </c>
    </row>
    <row r="745" spans="1:65" s="12" customFormat="1" ht="20.85" customHeight="1">
      <c r="B745" s="175"/>
      <c r="C745" s="176"/>
      <c r="D745" s="177" t="s">
        <v>74</v>
      </c>
      <c r="E745" s="189" t="s">
        <v>888</v>
      </c>
      <c r="F745" s="189" t="s">
        <v>889</v>
      </c>
      <c r="G745" s="176"/>
      <c r="H745" s="176"/>
      <c r="I745" s="179"/>
      <c r="J745" s="190">
        <f>BK745</f>
        <v>0</v>
      </c>
      <c r="K745" s="176"/>
      <c r="L745" s="181"/>
      <c r="M745" s="182"/>
      <c r="N745" s="183"/>
      <c r="O745" s="183"/>
      <c r="P745" s="184">
        <f>SUM(P746:P781)</f>
        <v>0</v>
      </c>
      <c r="Q745" s="183"/>
      <c r="R745" s="184">
        <f>SUM(R746:R781)</f>
        <v>0</v>
      </c>
      <c r="S745" s="183"/>
      <c r="T745" s="185">
        <f>SUM(T746:T781)</f>
        <v>0</v>
      </c>
      <c r="AR745" s="186" t="s">
        <v>84</v>
      </c>
      <c r="AT745" s="187" t="s">
        <v>74</v>
      </c>
      <c r="AU745" s="187" t="s">
        <v>84</v>
      </c>
      <c r="AY745" s="186" t="s">
        <v>167</v>
      </c>
      <c r="BK745" s="188">
        <f>SUM(BK746:BK781)</f>
        <v>0</v>
      </c>
    </row>
    <row r="746" spans="1:65" s="2" customFormat="1" ht="44.3" customHeight="1">
      <c r="A746" s="34"/>
      <c r="B746" s="35"/>
      <c r="C746" s="191" t="s">
        <v>890</v>
      </c>
      <c r="D746" s="191" t="s">
        <v>170</v>
      </c>
      <c r="E746" s="192" t="s">
        <v>891</v>
      </c>
      <c r="F746" s="193" t="s">
        <v>892</v>
      </c>
      <c r="G746" s="194" t="s">
        <v>274</v>
      </c>
      <c r="H746" s="195">
        <v>1</v>
      </c>
      <c r="I746" s="196"/>
      <c r="J746" s="197">
        <f>ROUND(I746*H746,2)</f>
        <v>0</v>
      </c>
      <c r="K746" s="193" t="s">
        <v>1</v>
      </c>
      <c r="L746" s="39"/>
      <c r="M746" s="198" t="s">
        <v>1</v>
      </c>
      <c r="N746" s="199" t="s">
        <v>40</v>
      </c>
      <c r="O746" s="71"/>
      <c r="P746" s="200">
        <f>O746*H746</f>
        <v>0</v>
      </c>
      <c r="Q746" s="200">
        <v>0</v>
      </c>
      <c r="R746" s="200">
        <f>Q746*H746</f>
        <v>0</v>
      </c>
      <c r="S746" s="200">
        <v>0</v>
      </c>
      <c r="T746" s="201">
        <f>S746*H746</f>
        <v>0</v>
      </c>
      <c r="U746" s="34"/>
      <c r="V746" s="34"/>
      <c r="W746" s="34"/>
      <c r="X746" s="34"/>
      <c r="Y746" s="34"/>
      <c r="Z746" s="34"/>
      <c r="AA746" s="34"/>
      <c r="AB746" s="34"/>
      <c r="AC746" s="34"/>
      <c r="AD746" s="34"/>
      <c r="AE746" s="34"/>
      <c r="AR746" s="202" t="s">
        <v>278</v>
      </c>
      <c r="AT746" s="202" t="s">
        <v>170</v>
      </c>
      <c r="AU746" s="202" t="s">
        <v>168</v>
      </c>
      <c r="AY746" s="17" t="s">
        <v>167</v>
      </c>
      <c r="BE746" s="203">
        <f>IF(N746="základní",J746,0)</f>
        <v>0</v>
      </c>
      <c r="BF746" s="203">
        <f>IF(N746="snížená",J746,0)</f>
        <v>0</v>
      </c>
      <c r="BG746" s="203">
        <f>IF(N746="zákl. přenesená",J746,0)</f>
        <v>0</v>
      </c>
      <c r="BH746" s="203">
        <f>IF(N746="sníž. přenesená",J746,0)</f>
        <v>0</v>
      </c>
      <c r="BI746" s="203">
        <f>IF(N746="nulová",J746,0)</f>
        <v>0</v>
      </c>
      <c r="BJ746" s="17" t="s">
        <v>82</v>
      </c>
      <c r="BK746" s="203">
        <f>ROUND(I746*H746,2)</f>
        <v>0</v>
      </c>
      <c r="BL746" s="17" t="s">
        <v>278</v>
      </c>
      <c r="BM746" s="202" t="s">
        <v>893</v>
      </c>
    </row>
    <row r="747" spans="1:65" s="13" customFormat="1" ht="21.3">
      <c r="B747" s="209"/>
      <c r="C747" s="210"/>
      <c r="D747" s="211" t="s">
        <v>179</v>
      </c>
      <c r="E747" s="212" t="s">
        <v>1</v>
      </c>
      <c r="F747" s="213" t="s">
        <v>855</v>
      </c>
      <c r="G747" s="210"/>
      <c r="H747" s="212" t="s">
        <v>1</v>
      </c>
      <c r="I747" s="214"/>
      <c r="J747" s="210"/>
      <c r="K747" s="210"/>
      <c r="L747" s="215"/>
      <c r="M747" s="216"/>
      <c r="N747" s="217"/>
      <c r="O747" s="217"/>
      <c r="P747" s="217"/>
      <c r="Q747" s="217"/>
      <c r="R747" s="217"/>
      <c r="S747" s="217"/>
      <c r="T747" s="218"/>
      <c r="AT747" s="219" t="s">
        <v>179</v>
      </c>
      <c r="AU747" s="219" t="s">
        <v>168</v>
      </c>
      <c r="AV747" s="13" t="s">
        <v>82</v>
      </c>
      <c r="AW747" s="13" t="s">
        <v>31</v>
      </c>
      <c r="AX747" s="13" t="s">
        <v>75</v>
      </c>
      <c r="AY747" s="219" t="s">
        <v>167</v>
      </c>
    </row>
    <row r="748" spans="1:65" s="13" customFormat="1">
      <c r="B748" s="209"/>
      <c r="C748" s="210"/>
      <c r="D748" s="211" t="s">
        <v>179</v>
      </c>
      <c r="E748" s="212" t="s">
        <v>1</v>
      </c>
      <c r="F748" s="213" t="s">
        <v>181</v>
      </c>
      <c r="G748" s="210"/>
      <c r="H748" s="212" t="s">
        <v>1</v>
      </c>
      <c r="I748" s="214"/>
      <c r="J748" s="210"/>
      <c r="K748" s="210"/>
      <c r="L748" s="215"/>
      <c r="M748" s="216"/>
      <c r="N748" s="217"/>
      <c r="O748" s="217"/>
      <c r="P748" s="217"/>
      <c r="Q748" s="217"/>
      <c r="R748" s="217"/>
      <c r="S748" s="217"/>
      <c r="T748" s="218"/>
      <c r="AT748" s="219" t="s">
        <v>179</v>
      </c>
      <c r="AU748" s="219" t="s">
        <v>168</v>
      </c>
      <c r="AV748" s="13" t="s">
        <v>82</v>
      </c>
      <c r="AW748" s="13" t="s">
        <v>31</v>
      </c>
      <c r="AX748" s="13" t="s">
        <v>75</v>
      </c>
      <c r="AY748" s="219" t="s">
        <v>167</v>
      </c>
    </row>
    <row r="749" spans="1:65" s="13" customFormat="1">
      <c r="B749" s="209"/>
      <c r="C749" s="210"/>
      <c r="D749" s="211" t="s">
        <v>179</v>
      </c>
      <c r="E749" s="212" t="s">
        <v>1</v>
      </c>
      <c r="F749" s="213" t="s">
        <v>894</v>
      </c>
      <c r="G749" s="210"/>
      <c r="H749" s="212" t="s">
        <v>1</v>
      </c>
      <c r="I749" s="214"/>
      <c r="J749" s="210"/>
      <c r="K749" s="210"/>
      <c r="L749" s="215"/>
      <c r="M749" s="216"/>
      <c r="N749" s="217"/>
      <c r="O749" s="217"/>
      <c r="P749" s="217"/>
      <c r="Q749" s="217"/>
      <c r="R749" s="217"/>
      <c r="S749" s="217"/>
      <c r="T749" s="218"/>
      <c r="AT749" s="219" t="s">
        <v>179</v>
      </c>
      <c r="AU749" s="219" t="s">
        <v>168</v>
      </c>
      <c r="AV749" s="13" t="s">
        <v>82</v>
      </c>
      <c r="AW749" s="13" t="s">
        <v>31</v>
      </c>
      <c r="AX749" s="13" t="s">
        <v>75</v>
      </c>
      <c r="AY749" s="219" t="s">
        <v>167</v>
      </c>
    </row>
    <row r="750" spans="1:65" s="14" customFormat="1">
      <c r="B750" s="220"/>
      <c r="C750" s="221"/>
      <c r="D750" s="211" t="s">
        <v>179</v>
      </c>
      <c r="E750" s="222" t="s">
        <v>1</v>
      </c>
      <c r="F750" s="223" t="s">
        <v>82</v>
      </c>
      <c r="G750" s="221"/>
      <c r="H750" s="224">
        <v>1</v>
      </c>
      <c r="I750" s="225"/>
      <c r="J750" s="221"/>
      <c r="K750" s="221"/>
      <c r="L750" s="226"/>
      <c r="M750" s="227"/>
      <c r="N750" s="228"/>
      <c r="O750" s="228"/>
      <c r="P750" s="228"/>
      <c r="Q750" s="228"/>
      <c r="R750" s="228"/>
      <c r="S750" s="228"/>
      <c r="T750" s="229"/>
      <c r="AT750" s="230" t="s">
        <v>179</v>
      </c>
      <c r="AU750" s="230" t="s">
        <v>168</v>
      </c>
      <c r="AV750" s="14" t="s">
        <v>84</v>
      </c>
      <c r="AW750" s="14" t="s">
        <v>31</v>
      </c>
      <c r="AX750" s="14" t="s">
        <v>75</v>
      </c>
      <c r="AY750" s="230" t="s">
        <v>167</v>
      </c>
    </row>
    <row r="751" spans="1:65" s="2" customFormat="1" ht="24.3" customHeight="1">
      <c r="A751" s="34"/>
      <c r="B751" s="35"/>
      <c r="C751" s="191" t="s">
        <v>895</v>
      </c>
      <c r="D751" s="191" t="s">
        <v>170</v>
      </c>
      <c r="E751" s="192" t="s">
        <v>896</v>
      </c>
      <c r="F751" s="193" t="s">
        <v>897</v>
      </c>
      <c r="G751" s="194" t="s">
        <v>186</v>
      </c>
      <c r="H751" s="195">
        <v>128.1</v>
      </c>
      <c r="I751" s="196"/>
      <c r="J751" s="197">
        <f>ROUND(I751*H751,2)</f>
        <v>0</v>
      </c>
      <c r="K751" s="193" t="s">
        <v>1</v>
      </c>
      <c r="L751" s="39"/>
      <c r="M751" s="198" t="s">
        <v>1</v>
      </c>
      <c r="N751" s="199" t="s">
        <v>40</v>
      </c>
      <c r="O751" s="71"/>
      <c r="P751" s="200">
        <f>O751*H751</f>
        <v>0</v>
      </c>
      <c r="Q751" s="200">
        <v>0</v>
      </c>
      <c r="R751" s="200">
        <f>Q751*H751</f>
        <v>0</v>
      </c>
      <c r="S751" s="200">
        <v>0</v>
      </c>
      <c r="T751" s="201">
        <f>S751*H751</f>
        <v>0</v>
      </c>
      <c r="U751" s="34"/>
      <c r="V751" s="34"/>
      <c r="W751" s="34"/>
      <c r="X751" s="34"/>
      <c r="Y751" s="34"/>
      <c r="Z751" s="34"/>
      <c r="AA751" s="34"/>
      <c r="AB751" s="34"/>
      <c r="AC751" s="34"/>
      <c r="AD751" s="34"/>
      <c r="AE751" s="34"/>
      <c r="AR751" s="202" t="s">
        <v>278</v>
      </c>
      <c r="AT751" s="202" t="s">
        <v>170</v>
      </c>
      <c r="AU751" s="202" t="s">
        <v>168</v>
      </c>
      <c r="AY751" s="17" t="s">
        <v>167</v>
      </c>
      <c r="BE751" s="203">
        <f>IF(N751="základní",J751,0)</f>
        <v>0</v>
      </c>
      <c r="BF751" s="203">
        <f>IF(N751="snížená",J751,0)</f>
        <v>0</v>
      </c>
      <c r="BG751" s="203">
        <f>IF(N751="zákl. přenesená",J751,0)</f>
        <v>0</v>
      </c>
      <c r="BH751" s="203">
        <f>IF(N751="sníž. přenesená",J751,0)</f>
        <v>0</v>
      </c>
      <c r="BI751" s="203">
        <f>IF(N751="nulová",J751,0)</f>
        <v>0</v>
      </c>
      <c r="BJ751" s="17" t="s">
        <v>82</v>
      </c>
      <c r="BK751" s="203">
        <f>ROUND(I751*H751,2)</f>
        <v>0</v>
      </c>
      <c r="BL751" s="17" t="s">
        <v>278</v>
      </c>
      <c r="BM751" s="202" t="s">
        <v>898</v>
      </c>
    </row>
    <row r="752" spans="1:65" s="13" customFormat="1" ht="21.3">
      <c r="B752" s="209"/>
      <c r="C752" s="210"/>
      <c r="D752" s="211" t="s">
        <v>179</v>
      </c>
      <c r="E752" s="212" t="s">
        <v>1</v>
      </c>
      <c r="F752" s="213" t="s">
        <v>855</v>
      </c>
      <c r="G752" s="210"/>
      <c r="H752" s="212" t="s">
        <v>1</v>
      </c>
      <c r="I752" s="214"/>
      <c r="J752" s="210"/>
      <c r="K752" s="210"/>
      <c r="L752" s="215"/>
      <c r="M752" s="216"/>
      <c r="N752" s="217"/>
      <c r="O752" s="217"/>
      <c r="P752" s="217"/>
      <c r="Q752" s="217"/>
      <c r="R752" s="217"/>
      <c r="S752" s="217"/>
      <c r="T752" s="218"/>
      <c r="AT752" s="219" t="s">
        <v>179</v>
      </c>
      <c r="AU752" s="219" t="s">
        <v>168</v>
      </c>
      <c r="AV752" s="13" t="s">
        <v>82</v>
      </c>
      <c r="AW752" s="13" t="s">
        <v>31</v>
      </c>
      <c r="AX752" s="13" t="s">
        <v>75</v>
      </c>
      <c r="AY752" s="219" t="s">
        <v>167</v>
      </c>
    </row>
    <row r="753" spans="1:65" s="13" customFormat="1">
      <c r="B753" s="209"/>
      <c r="C753" s="210"/>
      <c r="D753" s="211" t="s">
        <v>179</v>
      </c>
      <c r="E753" s="212" t="s">
        <v>1</v>
      </c>
      <c r="F753" s="213" t="s">
        <v>181</v>
      </c>
      <c r="G753" s="210"/>
      <c r="H753" s="212" t="s">
        <v>1</v>
      </c>
      <c r="I753" s="214"/>
      <c r="J753" s="210"/>
      <c r="K753" s="210"/>
      <c r="L753" s="215"/>
      <c r="M753" s="216"/>
      <c r="N753" s="217"/>
      <c r="O753" s="217"/>
      <c r="P753" s="217"/>
      <c r="Q753" s="217"/>
      <c r="R753" s="217"/>
      <c r="S753" s="217"/>
      <c r="T753" s="218"/>
      <c r="AT753" s="219" t="s">
        <v>179</v>
      </c>
      <c r="AU753" s="219" t="s">
        <v>168</v>
      </c>
      <c r="AV753" s="13" t="s">
        <v>82</v>
      </c>
      <c r="AW753" s="13" t="s">
        <v>31</v>
      </c>
      <c r="AX753" s="13" t="s">
        <v>75</v>
      </c>
      <c r="AY753" s="219" t="s">
        <v>167</v>
      </c>
    </row>
    <row r="754" spans="1:65" s="13" customFormat="1">
      <c r="B754" s="209"/>
      <c r="C754" s="210"/>
      <c r="D754" s="211" t="s">
        <v>179</v>
      </c>
      <c r="E754" s="212" t="s">
        <v>1</v>
      </c>
      <c r="F754" s="213" t="s">
        <v>894</v>
      </c>
      <c r="G754" s="210"/>
      <c r="H754" s="212" t="s">
        <v>1</v>
      </c>
      <c r="I754" s="214"/>
      <c r="J754" s="210"/>
      <c r="K754" s="210"/>
      <c r="L754" s="215"/>
      <c r="M754" s="216"/>
      <c r="N754" s="217"/>
      <c r="O754" s="217"/>
      <c r="P754" s="217"/>
      <c r="Q754" s="217"/>
      <c r="R754" s="217"/>
      <c r="S754" s="217"/>
      <c r="T754" s="218"/>
      <c r="AT754" s="219" t="s">
        <v>179</v>
      </c>
      <c r="AU754" s="219" t="s">
        <v>168</v>
      </c>
      <c r="AV754" s="13" t="s">
        <v>82</v>
      </c>
      <c r="AW754" s="13" t="s">
        <v>31</v>
      </c>
      <c r="AX754" s="13" t="s">
        <v>75</v>
      </c>
      <c r="AY754" s="219" t="s">
        <v>167</v>
      </c>
    </row>
    <row r="755" spans="1:65" s="14" customFormat="1">
      <c r="B755" s="220"/>
      <c r="C755" s="221"/>
      <c r="D755" s="211" t="s">
        <v>179</v>
      </c>
      <c r="E755" s="222" t="s">
        <v>1</v>
      </c>
      <c r="F755" s="223" t="s">
        <v>899</v>
      </c>
      <c r="G755" s="221"/>
      <c r="H755" s="224">
        <v>128.1</v>
      </c>
      <c r="I755" s="225"/>
      <c r="J755" s="221"/>
      <c r="K755" s="221"/>
      <c r="L755" s="226"/>
      <c r="M755" s="227"/>
      <c r="N755" s="228"/>
      <c r="O755" s="228"/>
      <c r="P755" s="228"/>
      <c r="Q755" s="228"/>
      <c r="R755" s="228"/>
      <c r="S755" s="228"/>
      <c r="T755" s="229"/>
      <c r="AT755" s="230" t="s">
        <v>179</v>
      </c>
      <c r="AU755" s="230" t="s">
        <v>168</v>
      </c>
      <c r="AV755" s="14" t="s">
        <v>84</v>
      </c>
      <c r="AW755" s="14" t="s">
        <v>31</v>
      </c>
      <c r="AX755" s="14" t="s">
        <v>75</v>
      </c>
      <c r="AY755" s="230" t="s">
        <v>167</v>
      </c>
    </row>
    <row r="756" spans="1:65" s="2" customFormat="1" ht="24.3" customHeight="1">
      <c r="A756" s="34"/>
      <c r="B756" s="35"/>
      <c r="C756" s="191" t="s">
        <v>900</v>
      </c>
      <c r="D756" s="191" t="s">
        <v>170</v>
      </c>
      <c r="E756" s="192" t="s">
        <v>901</v>
      </c>
      <c r="F756" s="193" t="s">
        <v>902</v>
      </c>
      <c r="G756" s="194" t="s">
        <v>186</v>
      </c>
      <c r="H756" s="195">
        <v>5.25</v>
      </c>
      <c r="I756" s="196"/>
      <c r="J756" s="197">
        <f>ROUND(I756*H756,2)</f>
        <v>0</v>
      </c>
      <c r="K756" s="193" t="s">
        <v>1</v>
      </c>
      <c r="L756" s="39"/>
      <c r="M756" s="198" t="s">
        <v>1</v>
      </c>
      <c r="N756" s="199" t="s">
        <v>40</v>
      </c>
      <c r="O756" s="71"/>
      <c r="P756" s="200">
        <f>O756*H756</f>
        <v>0</v>
      </c>
      <c r="Q756" s="200">
        <v>0</v>
      </c>
      <c r="R756" s="200">
        <f>Q756*H756</f>
        <v>0</v>
      </c>
      <c r="S756" s="200">
        <v>0</v>
      </c>
      <c r="T756" s="201">
        <f>S756*H756</f>
        <v>0</v>
      </c>
      <c r="U756" s="34"/>
      <c r="V756" s="34"/>
      <c r="W756" s="34"/>
      <c r="X756" s="34"/>
      <c r="Y756" s="34"/>
      <c r="Z756" s="34"/>
      <c r="AA756" s="34"/>
      <c r="AB756" s="34"/>
      <c r="AC756" s="34"/>
      <c r="AD756" s="34"/>
      <c r="AE756" s="34"/>
      <c r="AR756" s="202" t="s">
        <v>278</v>
      </c>
      <c r="AT756" s="202" t="s">
        <v>170</v>
      </c>
      <c r="AU756" s="202" t="s">
        <v>168</v>
      </c>
      <c r="AY756" s="17" t="s">
        <v>167</v>
      </c>
      <c r="BE756" s="203">
        <f>IF(N756="základní",J756,0)</f>
        <v>0</v>
      </c>
      <c r="BF756" s="203">
        <f>IF(N756="snížená",J756,0)</f>
        <v>0</v>
      </c>
      <c r="BG756" s="203">
        <f>IF(N756="zákl. přenesená",J756,0)</f>
        <v>0</v>
      </c>
      <c r="BH756" s="203">
        <f>IF(N756="sníž. přenesená",J756,0)</f>
        <v>0</v>
      </c>
      <c r="BI756" s="203">
        <f>IF(N756="nulová",J756,0)</f>
        <v>0</v>
      </c>
      <c r="BJ756" s="17" t="s">
        <v>82</v>
      </c>
      <c r="BK756" s="203">
        <f>ROUND(I756*H756,2)</f>
        <v>0</v>
      </c>
      <c r="BL756" s="17" t="s">
        <v>278</v>
      </c>
      <c r="BM756" s="202" t="s">
        <v>903</v>
      </c>
    </row>
    <row r="757" spans="1:65" s="13" customFormat="1" ht="21.3">
      <c r="B757" s="209"/>
      <c r="C757" s="210"/>
      <c r="D757" s="211" t="s">
        <v>179</v>
      </c>
      <c r="E757" s="212" t="s">
        <v>1</v>
      </c>
      <c r="F757" s="213" t="s">
        <v>855</v>
      </c>
      <c r="G757" s="210"/>
      <c r="H757" s="212" t="s">
        <v>1</v>
      </c>
      <c r="I757" s="214"/>
      <c r="J757" s="210"/>
      <c r="K757" s="210"/>
      <c r="L757" s="215"/>
      <c r="M757" s="216"/>
      <c r="N757" s="217"/>
      <c r="O757" s="217"/>
      <c r="P757" s="217"/>
      <c r="Q757" s="217"/>
      <c r="R757" s="217"/>
      <c r="S757" s="217"/>
      <c r="T757" s="218"/>
      <c r="AT757" s="219" t="s">
        <v>179</v>
      </c>
      <c r="AU757" s="219" t="s">
        <v>168</v>
      </c>
      <c r="AV757" s="13" t="s">
        <v>82</v>
      </c>
      <c r="AW757" s="13" t="s">
        <v>31</v>
      </c>
      <c r="AX757" s="13" t="s">
        <v>75</v>
      </c>
      <c r="AY757" s="219" t="s">
        <v>167</v>
      </c>
    </row>
    <row r="758" spans="1:65" s="13" customFormat="1">
      <c r="B758" s="209"/>
      <c r="C758" s="210"/>
      <c r="D758" s="211" t="s">
        <v>179</v>
      </c>
      <c r="E758" s="212" t="s">
        <v>1</v>
      </c>
      <c r="F758" s="213" t="s">
        <v>181</v>
      </c>
      <c r="G758" s="210"/>
      <c r="H758" s="212" t="s">
        <v>1</v>
      </c>
      <c r="I758" s="214"/>
      <c r="J758" s="210"/>
      <c r="K758" s="210"/>
      <c r="L758" s="215"/>
      <c r="M758" s="216"/>
      <c r="N758" s="217"/>
      <c r="O758" s="217"/>
      <c r="P758" s="217"/>
      <c r="Q758" s="217"/>
      <c r="R758" s="217"/>
      <c r="S758" s="217"/>
      <c r="T758" s="218"/>
      <c r="AT758" s="219" t="s">
        <v>179</v>
      </c>
      <c r="AU758" s="219" t="s">
        <v>168</v>
      </c>
      <c r="AV758" s="13" t="s">
        <v>82</v>
      </c>
      <c r="AW758" s="13" t="s">
        <v>31</v>
      </c>
      <c r="AX758" s="13" t="s">
        <v>75</v>
      </c>
      <c r="AY758" s="219" t="s">
        <v>167</v>
      </c>
    </row>
    <row r="759" spans="1:65" s="13" customFormat="1">
      <c r="B759" s="209"/>
      <c r="C759" s="210"/>
      <c r="D759" s="211" t="s">
        <v>179</v>
      </c>
      <c r="E759" s="212" t="s">
        <v>1</v>
      </c>
      <c r="F759" s="213" t="s">
        <v>894</v>
      </c>
      <c r="G759" s="210"/>
      <c r="H759" s="212" t="s">
        <v>1</v>
      </c>
      <c r="I759" s="214"/>
      <c r="J759" s="210"/>
      <c r="K759" s="210"/>
      <c r="L759" s="215"/>
      <c r="M759" s="216"/>
      <c r="N759" s="217"/>
      <c r="O759" s="217"/>
      <c r="P759" s="217"/>
      <c r="Q759" s="217"/>
      <c r="R759" s="217"/>
      <c r="S759" s="217"/>
      <c r="T759" s="218"/>
      <c r="AT759" s="219" t="s">
        <v>179</v>
      </c>
      <c r="AU759" s="219" t="s">
        <v>168</v>
      </c>
      <c r="AV759" s="13" t="s">
        <v>82</v>
      </c>
      <c r="AW759" s="13" t="s">
        <v>31</v>
      </c>
      <c r="AX759" s="13" t="s">
        <v>75</v>
      </c>
      <c r="AY759" s="219" t="s">
        <v>167</v>
      </c>
    </row>
    <row r="760" spans="1:65" s="14" customFormat="1">
      <c r="B760" s="220"/>
      <c r="C760" s="221"/>
      <c r="D760" s="211" t="s">
        <v>179</v>
      </c>
      <c r="E760" s="222" t="s">
        <v>1</v>
      </c>
      <c r="F760" s="223" t="s">
        <v>904</v>
      </c>
      <c r="G760" s="221"/>
      <c r="H760" s="224">
        <v>5.25</v>
      </c>
      <c r="I760" s="225"/>
      <c r="J760" s="221"/>
      <c r="K760" s="221"/>
      <c r="L760" s="226"/>
      <c r="M760" s="227"/>
      <c r="N760" s="228"/>
      <c r="O760" s="228"/>
      <c r="P760" s="228"/>
      <c r="Q760" s="228"/>
      <c r="R760" s="228"/>
      <c r="S760" s="228"/>
      <c r="T760" s="229"/>
      <c r="AT760" s="230" t="s">
        <v>179</v>
      </c>
      <c r="AU760" s="230" t="s">
        <v>168</v>
      </c>
      <c r="AV760" s="14" t="s">
        <v>84</v>
      </c>
      <c r="AW760" s="14" t="s">
        <v>31</v>
      </c>
      <c r="AX760" s="14" t="s">
        <v>75</v>
      </c>
      <c r="AY760" s="230" t="s">
        <v>167</v>
      </c>
    </row>
    <row r="761" spans="1:65" s="2" customFormat="1" ht="33.049999999999997" customHeight="1">
      <c r="A761" s="34"/>
      <c r="B761" s="35"/>
      <c r="C761" s="191" t="s">
        <v>905</v>
      </c>
      <c r="D761" s="191" t="s">
        <v>170</v>
      </c>
      <c r="E761" s="192" t="s">
        <v>906</v>
      </c>
      <c r="F761" s="193" t="s">
        <v>907</v>
      </c>
      <c r="G761" s="194" t="s">
        <v>186</v>
      </c>
      <c r="H761" s="195">
        <v>3.15</v>
      </c>
      <c r="I761" s="196"/>
      <c r="J761" s="197">
        <f>ROUND(I761*H761,2)</f>
        <v>0</v>
      </c>
      <c r="K761" s="193" t="s">
        <v>1</v>
      </c>
      <c r="L761" s="39"/>
      <c r="M761" s="198" t="s">
        <v>1</v>
      </c>
      <c r="N761" s="199" t="s">
        <v>40</v>
      </c>
      <c r="O761" s="71"/>
      <c r="P761" s="200">
        <f>O761*H761</f>
        <v>0</v>
      </c>
      <c r="Q761" s="200">
        <v>0</v>
      </c>
      <c r="R761" s="200">
        <f>Q761*H761</f>
        <v>0</v>
      </c>
      <c r="S761" s="200">
        <v>0</v>
      </c>
      <c r="T761" s="201">
        <f>S761*H761</f>
        <v>0</v>
      </c>
      <c r="U761" s="34"/>
      <c r="V761" s="34"/>
      <c r="W761" s="34"/>
      <c r="X761" s="34"/>
      <c r="Y761" s="34"/>
      <c r="Z761" s="34"/>
      <c r="AA761" s="34"/>
      <c r="AB761" s="34"/>
      <c r="AC761" s="34"/>
      <c r="AD761" s="34"/>
      <c r="AE761" s="34"/>
      <c r="AR761" s="202" t="s">
        <v>278</v>
      </c>
      <c r="AT761" s="202" t="s">
        <v>170</v>
      </c>
      <c r="AU761" s="202" t="s">
        <v>168</v>
      </c>
      <c r="AY761" s="17" t="s">
        <v>167</v>
      </c>
      <c r="BE761" s="203">
        <f>IF(N761="základní",J761,0)</f>
        <v>0</v>
      </c>
      <c r="BF761" s="203">
        <f>IF(N761="snížená",J761,0)</f>
        <v>0</v>
      </c>
      <c r="BG761" s="203">
        <f>IF(N761="zákl. přenesená",J761,0)</f>
        <v>0</v>
      </c>
      <c r="BH761" s="203">
        <f>IF(N761="sníž. přenesená",J761,0)</f>
        <v>0</v>
      </c>
      <c r="BI761" s="203">
        <f>IF(N761="nulová",J761,0)</f>
        <v>0</v>
      </c>
      <c r="BJ761" s="17" t="s">
        <v>82</v>
      </c>
      <c r="BK761" s="203">
        <f>ROUND(I761*H761,2)</f>
        <v>0</v>
      </c>
      <c r="BL761" s="17" t="s">
        <v>278</v>
      </c>
      <c r="BM761" s="202" t="s">
        <v>908</v>
      </c>
    </row>
    <row r="762" spans="1:65" s="13" customFormat="1" ht="21.3">
      <c r="B762" s="209"/>
      <c r="C762" s="210"/>
      <c r="D762" s="211" t="s">
        <v>179</v>
      </c>
      <c r="E762" s="212" t="s">
        <v>1</v>
      </c>
      <c r="F762" s="213" t="s">
        <v>855</v>
      </c>
      <c r="G762" s="210"/>
      <c r="H762" s="212" t="s">
        <v>1</v>
      </c>
      <c r="I762" s="214"/>
      <c r="J762" s="210"/>
      <c r="K762" s="210"/>
      <c r="L762" s="215"/>
      <c r="M762" s="216"/>
      <c r="N762" s="217"/>
      <c r="O762" s="217"/>
      <c r="P762" s="217"/>
      <c r="Q762" s="217"/>
      <c r="R762" s="217"/>
      <c r="S762" s="217"/>
      <c r="T762" s="218"/>
      <c r="AT762" s="219" t="s">
        <v>179</v>
      </c>
      <c r="AU762" s="219" t="s">
        <v>168</v>
      </c>
      <c r="AV762" s="13" t="s">
        <v>82</v>
      </c>
      <c r="AW762" s="13" t="s">
        <v>31</v>
      </c>
      <c r="AX762" s="13" t="s">
        <v>75</v>
      </c>
      <c r="AY762" s="219" t="s">
        <v>167</v>
      </c>
    </row>
    <row r="763" spans="1:65" s="13" customFormat="1">
      <c r="B763" s="209"/>
      <c r="C763" s="210"/>
      <c r="D763" s="211" t="s">
        <v>179</v>
      </c>
      <c r="E763" s="212" t="s">
        <v>1</v>
      </c>
      <c r="F763" s="213" t="s">
        <v>181</v>
      </c>
      <c r="G763" s="210"/>
      <c r="H763" s="212" t="s">
        <v>1</v>
      </c>
      <c r="I763" s="214"/>
      <c r="J763" s="210"/>
      <c r="K763" s="210"/>
      <c r="L763" s="215"/>
      <c r="M763" s="216"/>
      <c r="N763" s="217"/>
      <c r="O763" s="217"/>
      <c r="P763" s="217"/>
      <c r="Q763" s="217"/>
      <c r="R763" s="217"/>
      <c r="S763" s="217"/>
      <c r="T763" s="218"/>
      <c r="AT763" s="219" t="s">
        <v>179</v>
      </c>
      <c r="AU763" s="219" t="s">
        <v>168</v>
      </c>
      <c r="AV763" s="13" t="s">
        <v>82</v>
      </c>
      <c r="AW763" s="13" t="s">
        <v>31</v>
      </c>
      <c r="AX763" s="13" t="s">
        <v>75</v>
      </c>
      <c r="AY763" s="219" t="s">
        <v>167</v>
      </c>
    </row>
    <row r="764" spans="1:65" s="13" customFormat="1">
      <c r="B764" s="209"/>
      <c r="C764" s="210"/>
      <c r="D764" s="211" t="s">
        <v>179</v>
      </c>
      <c r="E764" s="212" t="s">
        <v>1</v>
      </c>
      <c r="F764" s="213" t="s">
        <v>894</v>
      </c>
      <c r="G764" s="210"/>
      <c r="H764" s="212" t="s">
        <v>1</v>
      </c>
      <c r="I764" s="214"/>
      <c r="J764" s="210"/>
      <c r="K764" s="210"/>
      <c r="L764" s="215"/>
      <c r="M764" s="216"/>
      <c r="N764" s="217"/>
      <c r="O764" s="217"/>
      <c r="P764" s="217"/>
      <c r="Q764" s="217"/>
      <c r="R764" s="217"/>
      <c r="S764" s="217"/>
      <c r="T764" s="218"/>
      <c r="AT764" s="219" t="s">
        <v>179</v>
      </c>
      <c r="AU764" s="219" t="s">
        <v>168</v>
      </c>
      <c r="AV764" s="13" t="s">
        <v>82</v>
      </c>
      <c r="AW764" s="13" t="s">
        <v>31</v>
      </c>
      <c r="AX764" s="13" t="s">
        <v>75</v>
      </c>
      <c r="AY764" s="219" t="s">
        <v>167</v>
      </c>
    </row>
    <row r="765" spans="1:65" s="14" customFormat="1">
      <c r="B765" s="220"/>
      <c r="C765" s="221"/>
      <c r="D765" s="211" t="s">
        <v>179</v>
      </c>
      <c r="E765" s="222" t="s">
        <v>1</v>
      </c>
      <c r="F765" s="223" t="s">
        <v>909</v>
      </c>
      <c r="G765" s="221"/>
      <c r="H765" s="224">
        <v>3.15</v>
      </c>
      <c r="I765" s="225"/>
      <c r="J765" s="221"/>
      <c r="K765" s="221"/>
      <c r="L765" s="226"/>
      <c r="M765" s="227"/>
      <c r="N765" s="228"/>
      <c r="O765" s="228"/>
      <c r="P765" s="228"/>
      <c r="Q765" s="228"/>
      <c r="R765" s="228"/>
      <c r="S765" s="228"/>
      <c r="T765" s="229"/>
      <c r="AT765" s="230" t="s">
        <v>179</v>
      </c>
      <c r="AU765" s="230" t="s">
        <v>168</v>
      </c>
      <c r="AV765" s="14" t="s">
        <v>84</v>
      </c>
      <c r="AW765" s="14" t="s">
        <v>31</v>
      </c>
      <c r="AX765" s="14" t="s">
        <v>75</v>
      </c>
      <c r="AY765" s="230" t="s">
        <v>167</v>
      </c>
    </row>
    <row r="766" spans="1:65" s="2" customFormat="1" ht="24.3" customHeight="1">
      <c r="A766" s="34"/>
      <c r="B766" s="35"/>
      <c r="C766" s="191" t="s">
        <v>910</v>
      </c>
      <c r="D766" s="191" t="s">
        <v>170</v>
      </c>
      <c r="E766" s="192" t="s">
        <v>911</v>
      </c>
      <c r="F766" s="193" t="s">
        <v>912</v>
      </c>
      <c r="G766" s="194" t="s">
        <v>274</v>
      </c>
      <c r="H766" s="195">
        <v>7</v>
      </c>
      <c r="I766" s="196"/>
      <c r="J766" s="197">
        <f>ROUND(I766*H766,2)</f>
        <v>0</v>
      </c>
      <c r="K766" s="193" t="s">
        <v>1</v>
      </c>
      <c r="L766" s="39"/>
      <c r="M766" s="198" t="s">
        <v>1</v>
      </c>
      <c r="N766" s="199" t="s">
        <v>40</v>
      </c>
      <c r="O766" s="71"/>
      <c r="P766" s="200">
        <f>O766*H766</f>
        <v>0</v>
      </c>
      <c r="Q766" s="200">
        <v>0</v>
      </c>
      <c r="R766" s="200">
        <f>Q766*H766</f>
        <v>0</v>
      </c>
      <c r="S766" s="200">
        <v>0</v>
      </c>
      <c r="T766" s="201">
        <f>S766*H766</f>
        <v>0</v>
      </c>
      <c r="U766" s="34"/>
      <c r="V766" s="34"/>
      <c r="W766" s="34"/>
      <c r="X766" s="34"/>
      <c r="Y766" s="34"/>
      <c r="Z766" s="34"/>
      <c r="AA766" s="34"/>
      <c r="AB766" s="34"/>
      <c r="AC766" s="34"/>
      <c r="AD766" s="34"/>
      <c r="AE766" s="34"/>
      <c r="AR766" s="202" t="s">
        <v>278</v>
      </c>
      <c r="AT766" s="202" t="s">
        <v>170</v>
      </c>
      <c r="AU766" s="202" t="s">
        <v>168</v>
      </c>
      <c r="AY766" s="17" t="s">
        <v>167</v>
      </c>
      <c r="BE766" s="203">
        <f>IF(N766="základní",J766,0)</f>
        <v>0</v>
      </c>
      <c r="BF766" s="203">
        <f>IF(N766="snížená",J766,0)</f>
        <v>0</v>
      </c>
      <c r="BG766" s="203">
        <f>IF(N766="zákl. přenesená",J766,0)</f>
        <v>0</v>
      </c>
      <c r="BH766" s="203">
        <f>IF(N766="sníž. přenesená",J766,0)</f>
        <v>0</v>
      </c>
      <c r="BI766" s="203">
        <f>IF(N766="nulová",J766,0)</f>
        <v>0</v>
      </c>
      <c r="BJ766" s="17" t="s">
        <v>82</v>
      </c>
      <c r="BK766" s="203">
        <f>ROUND(I766*H766,2)</f>
        <v>0</v>
      </c>
      <c r="BL766" s="17" t="s">
        <v>278</v>
      </c>
      <c r="BM766" s="202" t="s">
        <v>913</v>
      </c>
    </row>
    <row r="767" spans="1:65" s="13" customFormat="1" ht="21.3">
      <c r="B767" s="209"/>
      <c r="C767" s="210"/>
      <c r="D767" s="211" t="s">
        <v>179</v>
      </c>
      <c r="E767" s="212" t="s">
        <v>1</v>
      </c>
      <c r="F767" s="213" t="s">
        <v>855</v>
      </c>
      <c r="G767" s="210"/>
      <c r="H767" s="212" t="s">
        <v>1</v>
      </c>
      <c r="I767" s="214"/>
      <c r="J767" s="210"/>
      <c r="K767" s="210"/>
      <c r="L767" s="215"/>
      <c r="M767" s="216"/>
      <c r="N767" s="217"/>
      <c r="O767" s="217"/>
      <c r="P767" s="217"/>
      <c r="Q767" s="217"/>
      <c r="R767" s="217"/>
      <c r="S767" s="217"/>
      <c r="T767" s="218"/>
      <c r="AT767" s="219" t="s">
        <v>179</v>
      </c>
      <c r="AU767" s="219" t="s">
        <v>168</v>
      </c>
      <c r="AV767" s="13" t="s">
        <v>82</v>
      </c>
      <c r="AW767" s="13" t="s">
        <v>31</v>
      </c>
      <c r="AX767" s="13" t="s">
        <v>75</v>
      </c>
      <c r="AY767" s="219" t="s">
        <v>167</v>
      </c>
    </row>
    <row r="768" spans="1:65" s="13" customFormat="1">
      <c r="B768" s="209"/>
      <c r="C768" s="210"/>
      <c r="D768" s="211" t="s">
        <v>179</v>
      </c>
      <c r="E768" s="212" t="s">
        <v>1</v>
      </c>
      <c r="F768" s="213" t="s">
        <v>181</v>
      </c>
      <c r="G768" s="210"/>
      <c r="H768" s="212" t="s">
        <v>1</v>
      </c>
      <c r="I768" s="214"/>
      <c r="J768" s="210"/>
      <c r="K768" s="210"/>
      <c r="L768" s="215"/>
      <c r="M768" s="216"/>
      <c r="N768" s="217"/>
      <c r="O768" s="217"/>
      <c r="P768" s="217"/>
      <c r="Q768" s="217"/>
      <c r="R768" s="217"/>
      <c r="S768" s="217"/>
      <c r="T768" s="218"/>
      <c r="AT768" s="219" t="s">
        <v>179</v>
      </c>
      <c r="AU768" s="219" t="s">
        <v>168</v>
      </c>
      <c r="AV768" s="13" t="s">
        <v>82</v>
      </c>
      <c r="AW768" s="13" t="s">
        <v>31</v>
      </c>
      <c r="AX768" s="13" t="s">
        <v>75</v>
      </c>
      <c r="AY768" s="219" t="s">
        <v>167</v>
      </c>
    </row>
    <row r="769" spans="1:65" s="14" customFormat="1">
      <c r="B769" s="220"/>
      <c r="C769" s="221"/>
      <c r="D769" s="211" t="s">
        <v>179</v>
      </c>
      <c r="E769" s="222" t="s">
        <v>1</v>
      </c>
      <c r="F769" s="223" t="s">
        <v>217</v>
      </c>
      <c r="G769" s="221"/>
      <c r="H769" s="224">
        <v>7</v>
      </c>
      <c r="I769" s="225"/>
      <c r="J769" s="221"/>
      <c r="K769" s="221"/>
      <c r="L769" s="226"/>
      <c r="M769" s="227"/>
      <c r="N769" s="228"/>
      <c r="O769" s="228"/>
      <c r="P769" s="228"/>
      <c r="Q769" s="228"/>
      <c r="R769" s="228"/>
      <c r="S769" s="228"/>
      <c r="T769" s="229"/>
      <c r="AT769" s="230" t="s">
        <v>179</v>
      </c>
      <c r="AU769" s="230" t="s">
        <v>168</v>
      </c>
      <c r="AV769" s="14" t="s">
        <v>84</v>
      </c>
      <c r="AW769" s="14" t="s">
        <v>31</v>
      </c>
      <c r="AX769" s="14" t="s">
        <v>75</v>
      </c>
      <c r="AY769" s="230" t="s">
        <v>167</v>
      </c>
    </row>
    <row r="770" spans="1:65" s="2" customFormat="1" ht="24.3" customHeight="1">
      <c r="A770" s="34"/>
      <c r="B770" s="35"/>
      <c r="C770" s="191" t="s">
        <v>914</v>
      </c>
      <c r="D770" s="191" t="s">
        <v>170</v>
      </c>
      <c r="E770" s="192" t="s">
        <v>915</v>
      </c>
      <c r="F770" s="193" t="s">
        <v>916</v>
      </c>
      <c r="G770" s="194" t="s">
        <v>274</v>
      </c>
      <c r="H770" s="195">
        <v>1</v>
      </c>
      <c r="I770" s="196"/>
      <c r="J770" s="197">
        <f>ROUND(I770*H770,2)</f>
        <v>0</v>
      </c>
      <c r="K770" s="193" t="s">
        <v>1</v>
      </c>
      <c r="L770" s="39"/>
      <c r="M770" s="198" t="s">
        <v>1</v>
      </c>
      <c r="N770" s="199" t="s">
        <v>40</v>
      </c>
      <c r="O770" s="71"/>
      <c r="P770" s="200">
        <f>O770*H770</f>
        <v>0</v>
      </c>
      <c r="Q770" s="200">
        <v>0</v>
      </c>
      <c r="R770" s="200">
        <f>Q770*H770</f>
        <v>0</v>
      </c>
      <c r="S770" s="200">
        <v>0</v>
      </c>
      <c r="T770" s="201">
        <f>S770*H770</f>
        <v>0</v>
      </c>
      <c r="U770" s="34"/>
      <c r="V770" s="34"/>
      <c r="W770" s="34"/>
      <c r="X770" s="34"/>
      <c r="Y770" s="34"/>
      <c r="Z770" s="34"/>
      <c r="AA770" s="34"/>
      <c r="AB770" s="34"/>
      <c r="AC770" s="34"/>
      <c r="AD770" s="34"/>
      <c r="AE770" s="34"/>
      <c r="AR770" s="202" t="s">
        <v>278</v>
      </c>
      <c r="AT770" s="202" t="s">
        <v>170</v>
      </c>
      <c r="AU770" s="202" t="s">
        <v>168</v>
      </c>
      <c r="AY770" s="17" t="s">
        <v>167</v>
      </c>
      <c r="BE770" s="203">
        <f>IF(N770="základní",J770,0)</f>
        <v>0</v>
      </c>
      <c r="BF770" s="203">
        <f>IF(N770="snížená",J770,0)</f>
        <v>0</v>
      </c>
      <c r="BG770" s="203">
        <f>IF(N770="zákl. přenesená",J770,0)</f>
        <v>0</v>
      </c>
      <c r="BH770" s="203">
        <f>IF(N770="sníž. přenesená",J770,0)</f>
        <v>0</v>
      </c>
      <c r="BI770" s="203">
        <f>IF(N770="nulová",J770,0)</f>
        <v>0</v>
      </c>
      <c r="BJ770" s="17" t="s">
        <v>82</v>
      </c>
      <c r="BK770" s="203">
        <f>ROUND(I770*H770,2)</f>
        <v>0</v>
      </c>
      <c r="BL770" s="17" t="s">
        <v>278</v>
      </c>
      <c r="BM770" s="202" t="s">
        <v>917</v>
      </c>
    </row>
    <row r="771" spans="1:65" s="13" customFormat="1" ht="21.3">
      <c r="B771" s="209"/>
      <c r="C771" s="210"/>
      <c r="D771" s="211" t="s">
        <v>179</v>
      </c>
      <c r="E771" s="212" t="s">
        <v>1</v>
      </c>
      <c r="F771" s="213" t="s">
        <v>855</v>
      </c>
      <c r="G771" s="210"/>
      <c r="H771" s="212" t="s">
        <v>1</v>
      </c>
      <c r="I771" s="214"/>
      <c r="J771" s="210"/>
      <c r="K771" s="210"/>
      <c r="L771" s="215"/>
      <c r="M771" s="216"/>
      <c r="N771" s="217"/>
      <c r="O771" s="217"/>
      <c r="P771" s="217"/>
      <c r="Q771" s="217"/>
      <c r="R771" s="217"/>
      <c r="S771" s="217"/>
      <c r="T771" s="218"/>
      <c r="AT771" s="219" t="s">
        <v>179</v>
      </c>
      <c r="AU771" s="219" t="s">
        <v>168</v>
      </c>
      <c r="AV771" s="13" t="s">
        <v>82</v>
      </c>
      <c r="AW771" s="13" t="s">
        <v>31</v>
      </c>
      <c r="AX771" s="13" t="s">
        <v>75</v>
      </c>
      <c r="AY771" s="219" t="s">
        <v>167</v>
      </c>
    </row>
    <row r="772" spans="1:65" s="13" customFormat="1">
      <c r="B772" s="209"/>
      <c r="C772" s="210"/>
      <c r="D772" s="211" t="s">
        <v>179</v>
      </c>
      <c r="E772" s="212" t="s">
        <v>1</v>
      </c>
      <c r="F772" s="213" t="s">
        <v>181</v>
      </c>
      <c r="G772" s="210"/>
      <c r="H772" s="212" t="s">
        <v>1</v>
      </c>
      <c r="I772" s="214"/>
      <c r="J772" s="210"/>
      <c r="K772" s="210"/>
      <c r="L772" s="215"/>
      <c r="M772" s="216"/>
      <c r="N772" s="217"/>
      <c r="O772" s="217"/>
      <c r="P772" s="217"/>
      <c r="Q772" s="217"/>
      <c r="R772" s="217"/>
      <c r="S772" s="217"/>
      <c r="T772" s="218"/>
      <c r="AT772" s="219" t="s">
        <v>179</v>
      </c>
      <c r="AU772" s="219" t="s">
        <v>168</v>
      </c>
      <c r="AV772" s="13" t="s">
        <v>82</v>
      </c>
      <c r="AW772" s="13" t="s">
        <v>31</v>
      </c>
      <c r="AX772" s="13" t="s">
        <v>75</v>
      </c>
      <c r="AY772" s="219" t="s">
        <v>167</v>
      </c>
    </row>
    <row r="773" spans="1:65" s="14" customFormat="1">
      <c r="B773" s="220"/>
      <c r="C773" s="221"/>
      <c r="D773" s="211" t="s">
        <v>179</v>
      </c>
      <c r="E773" s="222" t="s">
        <v>1</v>
      </c>
      <c r="F773" s="223" t="s">
        <v>82</v>
      </c>
      <c r="G773" s="221"/>
      <c r="H773" s="224">
        <v>1</v>
      </c>
      <c r="I773" s="225"/>
      <c r="J773" s="221"/>
      <c r="K773" s="221"/>
      <c r="L773" s="226"/>
      <c r="M773" s="227"/>
      <c r="N773" s="228"/>
      <c r="O773" s="228"/>
      <c r="P773" s="228"/>
      <c r="Q773" s="228"/>
      <c r="R773" s="228"/>
      <c r="S773" s="228"/>
      <c r="T773" s="229"/>
      <c r="AT773" s="230" t="s">
        <v>179</v>
      </c>
      <c r="AU773" s="230" t="s">
        <v>168</v>
      </c>
      <c r="AV773" s="14" t="s">
        <v>84</v>
      </c>
      <c r="AW773" s="14" t="s">
        <v>31</v>
      </c>
      <c r="AX773" s="14" t="s">
        <v>75</v>
      </c>
      <c r="AY773" s="230" t="s">
        <v>167</v>
      </c>
    </row>
    <row r="774" spans="1:65" s="2" customFormat="1" ht="33.049999999999997" customHeight="1">
      <c r="A774" s="34"/>
      <c r="B774" s="35"/>
      <c r="C774" s="191" t="s">
        <v>918</v>
      </c>
      <c r="D774" s="191" t="s">
        <v>170</v>
      </c>
      <c r="E774" s="192" t="s">
        <v>919</v>
      </c>
      <c r="F774" s="193" t="s">
        <v>920</v>
      </c>
      <c r="G774" s="194" t="s">
        <v>274</v>
      </c>
      <c r="H774" s="195">
        <v>10</v>
      </c>
      <c r="I774" s="196"/>
      <c r="J774" s="197">
        <f>ROUND(I774*H774,2)</f>
        <v>0</v>
      </c>
      <c r="K774" s="193" t="s">
        <v>1</v>
      </c>
      <c r="L774" s="39"/>
      <c r="M774" s="198" t="s">
        <v>1</v>
      </c>
      <c r="N774" s="199" t="s">
        <v>40</v>
      </c>
      <c r="O774" s="71"/>
      <c r="P774" s="200">
        <f>O774*H774</f>
        <v>0</v>
      </c>
      <c r="Q774" s="200">
        <v>0</v>
      </c>
      <c r="R774" s="200">
        <f>Q774*H774</f>
        <v>0</v>
      </c>
      <c r="S774" s="200">
        <v>0</v>
      </c>
      <c r="T774" s="201">
        <f>S774*H774</f>
        <v>0</v>
      </c>
      <c r="U774" s="34"/>
      <c r="V774" s="34"/>
      <c r="W774" s="34"/>
      <c r="X774" s="34"/>
      <c r="Y774" s="34"/>
      <c r="Z774" s="34"/>
      <c r="AA774" s="34"/>
      <c r="AB774" s="34"/>
      <c r="AC774" s="34"/>
      <c r="AD774" s="34"/>
      <c r="AE774" s="34"/>
      <c r="AR774" s="202" t="s">
        <v>278</v>
      </c>
      <c r="AT774" s="202" t="s">
        <v>170</v>
      </c>
      <c r="AU774" s="202" t="s">
        <v>168</v>
      </c>
      <c r="AY774" s="17" t="s">
        <v>167</v>
      </c>
      <c r="BE774" s="203">
        <f>IF(N774="základní",J774,0)</f>
        <v>0</v>
      </c>
      <c r="BF774" s="203">
        <f>IF(N774="snížená",J774,0)</f>
        <v>0</v>
      </c>
      <c r="BG774" s="203">
        <f>IF(N774="zákl. přenesená",J774,0)</f>
        <v>0</v>
      </c>
      <c r="BH774" s="203">
        <f>IF(N774="sníž. přenesená",J774,0)</f>
        <v>0</v>
      </c>
      <c r="BI774" s="203">
        <f>IF(N774="nulová",J774,0)</f>
        <v>0</v>
      </c>
      <c r="BJ774" s="17" t="s">
        <v>82</v>
      </c>
      <c r="BK774" s="203">
        <f>ROUND(I774*H774,2)</f>
        <v>0</v>
      </c>
      <c r="BL774" s="17" t="s">
        <v>278</v>
      </c>
      <c r="BM774" s="202" t="s">
        <v>921</v>
      </c>
    </row>
    <row r="775" spans="1:65" s="13" customFormat="1" ht="21.3">
      <c r="B775" s="209"/>
      <c r="C775" s="210"/>
      <c r="D775" s="211" t="s">
        <v>179</v>
      </c>
      <c r="E775" s="212" t="s">
        <v>1</v>
      </c>
      <c r="F775" s="213" t="s">
        <v>855</v>
      </c>
      <c r="G775" s="210"/>
      <c r="H775" s="212" t="s">
        <v>1</v>
      </c>
      <c r="I775" s="214"/>
      <c r="J775" s="210"/>
      <c r="K775" s="210"/>
      <c r="L775" s="215"/>
      <c r="M775" s="216"/>
      <c r="N775" s="217"/>
      <c r="O775" s="217"/>
      <c r="P775" s="217"/>
      <c r="Q775" s="217"/>
      <c r="R775" s="217"/>
      <c r="S775" s="217"/>
      <c r="T775" s="218"/>
      <c r="AT775" s="219" t="s">
        <v>179</v>
      </c>
      <c r="AU775" s="219" t="s">
        <v>168</v>
      </c>
      <c r="AV775" s="13" t="s">
        <v>82</v>
      </c>
      <c r="AW775" s="13" t="s">
        <v>31</v>
      </c>
      <c r="AX775" s="13" t="s">
        <v>75</v>
      </c>
      <c r="AY775" s="219" t="s">
        <v>167</v>
      </c>
    </row>
    <row r="776" spans="1:65" s="13" customFormat="1">
      <c r="B776" s="209"/>
      <c r="C776" s="210"/>
      <c r="D776" s="211" t="s">
        <v>179</v>
      </c>
      <c r="E776" s="212" t="s">
        <v>1</v>
      </c>
      <c r="F776" s="213" t="s">
        <v>181</v>
      </c>
      <c r="G776" s="210"/>
      <c r="H776" s="212" t="s">
        <v>1</v>
      </c>
      <c r="I776" s="214"/>
      <c r="J776" s="210"/>
      <c r="K776" s="210"/>
      <c r="L776" s="215"/>
      <c r="M776" s="216"/>
      <c r="N776" s="217"/>
      <c r="O776" s="217"/>
      <c r="P776" s="217"/>
      <c r="Q776" s="217"/>
      <c r="R776" s="217"/>
      <c r="S776" s="217"/>
      <c r="T776" s="218"/>
      <c r="AT776" s="219" t="s">
        <v>179</v>
      </c>
      <c r="AU776" s="219" t="s">
        <v>168</v>
      </c>
      <c r="AV776" s="13" t="s">
        <v>82</v>
      </c>
      <c r="AW776" s="13" t="s">
        <v>31</v>
      </c>
      <c r="AX776" s="13" t="s">
        <v>75</v>
      </c>
      <c r="AY776" s="219" t="s">
        <v>167</v>
      </c>
    </row>
    <row r="777" spans="1:65" s="14" customFormat="1">
      <c r="B777" s="220"/>
      <c r="C777" s="221"/>
      <c r="D777" s="211" t="s">
        <v>179</v>
      </c>
      <c r="E777" s="222" t="s">
        <v>1</v>
      </c>
      <c r="F777" s="223" t="s">
        <v>239</v>
      </c>
      <c r="G777" s="221"/>
      <c r="H777" s="224">
        <v>10</v>
      </c>
      <c r="I777" s="225"/>
      <c r="J777" s="221"/>
      <c r="K777" s="221"/>
      <c r="L777" s="226"/>
      <c r="M777" s="227"/>
      <c r="N777" s="228"/>
      <c r="O777" s="228"/>
      <c r="P777" s="228"/>
      <c r="Q777" s="228"/>
      <c r="R777" s="228"/>
      <c r="S777" s="228"/>
      <c r="T777" s="229"/>
      <c r="AT777" s="230" t="s">
        <v>179</v>
      </c>
      <c r="AU777" s="230" t="s">
        <v>168</v>
      </c>
      <c r="AV777" s="14" t="s">
        <v>84</v>
      </c>
      <c r="AW777" s="14" t="s">
        <v>31</v>
      </c>
      <c r="AX777" s="14" t="s">
        <v>75</v>
      </c>
      <c r="AY777" s="230" t="s">
        <v>167</v>
      </c>
    </row>
    <row r="778" spans="1:65" s="2" customFormat="1" ht="24.3" customHeight="1">
      <c r="A778" s="34"/>
      <c r="B778" s="35"/>
      <c r="C778" s="191" t="s">
        <v>922</v>
      </c>
      <c r="D778" s="191" t="s">
        <v>170</v>
      </c>
      <c r="E778" s="192" t="s">
        <v>923</v>
      </c>
      <c r="F778" s="193" t="s">
        <v>924</v>
      </c>
      <c r="G778" s="194" t="s">
        <v>274</v>
      </c>
      <c r="H778" s="195">
        <v>9.57</v>
      </c>
      <c r="I778" s="196"/>
      <c r="J778" s="197">
        <f>ROUND(I778*H778,2)</f>
        <v>0</v>
      </c>
      <c r="K778" s="193" t="s">
        <v>1</v>
      </c>
      <c r="L778" s="39"/>
      <c r="M778" s="198" t="s">
        <v>1</v>
      </c>
      <c r="N778" s="199" t="s">
        <v>40</v>
      </c>
      <c r="O778" s="71"/>
      <c r="P778" s="200">
        <f>O778*H778</f>
        <v>0</v>
      </c>
      <c r="Q778" s="200">
        <v>0</v>
      </c>
      <c r="R778" s="200">
        <f>Q778*H778</f>
        <v>0</v>
      </c>
      <c r="S778" s="200">
        <v>0</v>
      </c>
      <c r="T778" s="201">
        <f>S778*H778</f>
        <v>0</v>
      </c>
      <c r="U778" s="34"/>
      <c r="V778" s="34"/>
      <c r="W778" s="34"/>
      <c r="X778" s="34"/>
      <c r="Y778" s="34"/>
      <c r="Z778" s="34"/>
      <c r="AA778" s="34"/>
      <c r="AB778" s="34"/>
      <c r="AC778" s="34"/>
      <c r="AD778" s="34"/>
      <c r="AE778" s="34"/>
      <c r="AR778" s="202" t="s">
        <v>278</v>
      </c>
      <c r="AT778" s="202" t="s">
        <v>170</v>
      </c>
      <c r="AU778" s="202" t="s">
        <v>168</v>
      </c>
      <c r="AY778" s="17" t="s">
        <v>167</v>
      </c>
      <c r="BE778" s="203">
        <f>IF(N778="základní",J778,0)</f>
        <v>0</v>
      </c>
      <c r="BF778" s="203">
        <f>IF(N778="snížená",J778,0)</f>
        <v>0</v>
      </c>
      <c r="BG778" s="203">
        <f>IF(N778="zákl. přenesená",J778,0)</f>
        <v>0</v>
      </c>
      <c r="BH778" s="203">
        <f>IF(N778="sníž. přenesená",J778,0)</f>
        <v>0</v>
      </c>
      <c r="BI778" s="203">
        <f>IF(N778="nulová",J778,0)</f>
        <v>0</v>
      </c>
      <c r="BJ778" s="17" t="s">
        <v>82</v>
      </c>
      <c r="BK778" s="203">
        <f>ROUND(I778*H778,2)</f>
        <v>0</v>
      </c>
      <c r="BL778" s="17" t="s">
        <v>278</v>
      </c>
      <c r="BM778" s="202" t="s">
        <v>925</v>
      </c>
    </row>
    <row r="779" spans="1:65" s="13" customFormat="1" ht="21.3">
      <c r="B779" s="209"/>
      <c r="C779" s="210"/>
      <c r="D779" s="211" t="s">
        <v>179</v>
      </c>
      <c r="E779" s="212" t="s">
        <v>1</v>
      </c>
      <c r="F779" s="213" t="s">
        <v>855</v>
      </c>
      <c r="G779" s="210"/>
      <c r="H779" s="212" t="s">
        <v>1</v>
      </c>
      <c r="I779" s="214"/>
      <c r="J779" s="210"/>
      <c r="K779" s="210"/>
      <c r="L779" s="215"/>
      <c r="M779" s="216"/>
      <c r="N779" s="217"/>
      <c r="O779" s="217"/>
      <c r="P779" s="217"/>
      <c r="Q779" s="217"/>
      <c r="R779" s="217"/>
      <c r="S779" s="217"/>
      <c r="T779" s="218"/>
      <c r="AT779" s="219" t="s">
        <v>179</v>
      </c>
      <c r="AU779" s="219" t="s">
        <v>168</v>
      </c>
      <c r="AV779" s="13" t="s">
        <v>82</v>
      </c>
      <c r="AW779" s="13" t="s">
        <v>31</v>
      </c>
      <c r="AX779" s="13" t="s">
        <v>75</v>
      </c>
      <c r="AY779" s="219" t="s">
        <v>167</v>
      </c>
    </row>
    <row r="780" spans="1:65" s="13" customFormat="1">
      <c r="B780" s="209"/>
      <c r="C780" s="210"/>
      <c r="D780" s="211" t="s">
        <v>179</v>
      </c>
      <c r="E780" s="212" t="s">
        <v>1</v>
      </c>
      <c r="F780" s="213" t="s">
        <v>181</v>
      </c>
      <c r="G780" s="210"/>
      <c r="H780" s="212" t="s">
        <v>1</v>
      </c>
      <c r="I780" s="214"/>
      <c r="J780" s="210"/>
      <c r="K780" s="210"/>
      <c r="L780" s="215"/>
      <c r="M780" s="216"/>
      <c r="N780" s="217"/>
      <c r="O780" s="217"/>
      <c r="P780" s="217"/>
      <c r="Q780" s="217"/>
      <c r="R780" s="217"/>
      <c r="S780" s="217"/>
      <c r="T780" s="218"/>
      <c r="AT780" s="219" t="s">
        <v>179</v>
      </c>
      <c r="AU780" s="219" t="s">
        <v>168</v>
      </c>
      <c r="AV780" s="13" t="s">
        <v>82</v>
      </c>
      <c r="AW780" s="13" t="s">
        <v>31</v>
      </c>
      <c r="AX780" s="13" t="s">
        <v>75</v>
      </c>
      <c r="AY780" s="219" t="s">
        <v>167</v>
      </c>
    </row>
    <row r="781" spans="1:65" s="14" customFormat="1">
      <c r="B781" s="220"/>
      <c r="C781" s="221"/>
      <c r="D781" s="211" t="s">
        <v>179</v>
      </c>
      <c r="E781" s="222" t="s">
        <v>1</v>
      </c>
      <c r="F781" s="223" t="s">
        <v>926</v>
      </c>
      <c r="G781" s="221"/>
      <c r="H781" s="224">
        <v>9.57</v>
      </c>
      <c r="I781" s="225"/>
      <c r="J781" s="221"/>
      <c r="K781" s="221"/>
      <c r="L781" s="226"/>
      <c r="M781" s="227"/>
      <c r="N781" s="228"/>
      <c r="O781" s="228"/>
      <c r="P781" s="228"/>
      <c r="Q781" s="228"/>
      <c r="R781" s="228"/>
      <c r="S781" s="228"/>
      <c r="T781" s="229"/>
      <c r="AT781" s="230" t="s">
        <v>179</v>
      </c>
      <c r="AU781" s="230" t="s">
        <v>168</v>
      </c>
      <c r="AV781" s="14" t="s">
        <v>84</v>
      </c>
      <c r="AW781" s="14" t="s">
        <v>31</v>
      </c>
      <c r="AX781" s="14" t="s">
        <v>75</v>
      </c>
      <c r="AY781" s="230" t="s">
        <v>167</v>
      </c>
    </row>
    <row r="782" spans="1:65" s="12" customFormat="1" ht="20.85" customHeight="1">
      <c r="B782" s="175"/>
      <c r="C782" s="176"/>
      <c r="D782" s="177" t="s">
        <v>74</v>
      </c>
      <c r="E782" s="189" t="s">
        <v>927</v>
      </c>
      <c r="F782" s="189" t="s">
        <v>928</v>
      </c>
      <c r="G782" s="176"/>
      <c r="H782" s="176"/>
      <c r="I782" s="179"/>
      <c r="J782" s="190">
        <f>BK782</f>
        <v>0</v>
      </c>
      <c r="K782" s="176"/>
      <c r="L782" s="181"/>
      <c r="M782" s="182"/>
      <c r="N782" s="183"/>
      <c r="O782" s="183"/>
      <c r="P782" s="184">
        <f>SUM(P783:P787)</f>
        <v>0</v>
      </c>
      <c r="Q782" s="183"/>
      <c r="R782" s="184">
        <f>SUM(R783:R787)</f>
        <v>0</v>
      </c>
      <c r="S782" s="183"/>
      <c r="T782" s="185">
        <f>SUM(T783:T787)</f>
        <v>0</v>
      </c>
      <c r="AR782" s="186" t="s">
        <v>84</v>
      </c>
      <c r="AT782" s="187" t="s">
        <v>74</v>
      </c>
      <c r="AU782" s="187" t="s">
        <v>84</v>
      </c>
      <c r="AY782" s="186" t="s">
        <v>167</v>
      </c>
      <c r="BK782" s="188">
        <f>SUM(BK783:BK787)</f>
        <v>0</v>
      </c>
    </row>
    <row r="783" spans="1:65" s="2" customFormat="1" ht="44.3" customHeight="1">
      <c r="A783" s="34"/>
      <c r="B783" s="35"/>
      <c r="C783" s="191" t="s">
        <v>929</v>
      </c>
      <c r="D783" s="191" t="s">
        <v>170</v>
      </c>
      <c r="E783" s="192" t="s">
        <v>930</v>
      </c>
      <c r="F783" s="193" t="s">
        <v>931</v>
      </c>
      <c r="G783" s="194" t="s">
        <v>274</v>
      </c>
      <c r="H783" s="195">
        <v>1</v>
      </c>
      <c r="I783" s="196"/>
      <c r="J783" s="197">
        <f>ROUND(I783*H783,2)</f>
        <v>0</v>
      </c>
      <c r="K783" s="193" t="s">
        <v>1</v>
      </c>
      <c r="L783" s="39"/>
      <c r="M783" s="198" t="s">
        <v>1</v>
      </c>
      <c r="N783" s="199" t="s">
        <v>40</v>
      </c>
      <c r="O783" s="71"/>
      <c r="P783" s="200">
        <f>O783*H783</f>
        <v>0</v>
      </c>
      <c r="Q783" s="200">
        <v>0</v>
      </c>
      <c r="R783" s="200">
        <f>Q783*H783</f>
        <v>0</v>
      </c>
      <c r="S783" s="200">
        <v>0</v>
      </c>
      <c r="T783" s="201">
        <f>S783*H783</f>
        <v>0</v>
      </c>
      <c r="U783" s="34"/>
      <c r="V783" s="34"/>
      <c r="W783" s="34"/>
      <c r="X783" s="34"/>
      <c r="Y783" s="34"/>
      <c r="Z783" s="34"/>
      <c r="AA783" s="34"/>
      <c r="AB783" s="34"/>
      <c r="AC783" s="34"/>
      <c r="AD783" s="34"/>
      <c r="AE783" s="34"/>
      <c r="AR783" s="202" t="s">
        <v>278</v>
      </c>
      <c r="AT783" s="202" t="s">
        <v>170</v>
      </c>
      <c r="AU783" s="202" t="s">
        <v>168</v>
      </c>
      <c r="AY783" s="17" t="s">
        <v>167</v>
      </c>
      <c r="BE783" s="203">
        <f>IF(N783="základní",J783,0)</f>
        <v>0</v>
      </c>
      <c r="BF783" s="203">
        <f>IF(N783="snížená",J783,0)</f>
        <v>0</v>
      </c>
      <c r="BG783" s="203">
        <f>IF(N783="zákl. přenesená",J783,0)</f>
        <v>0</v>
      </c>
      <c r="BH783" s="203">
        <f>IF(N783="sníž. přenesená",J783,0)</f>
        <v>0</v>
      </c>
      <c r="BI783" s="203">
        <f>IF(N783="nulová",J783,0)</f>
        <v>0</v>
      </c>
      <c r="BJ783" s="17" t="s">
        <v>82</v>
      </c>
      <c r="BK783" s="203">
        <f>ROUND(I783*H783,2)</f>
        <v>0</v>
      </c>
      <c r="BL783" s="17" t="s">
        <v>278</v>
      </c>
      <c r="BM783" s="202" t="s">
        <v>932</v>
      </c>
    </row>
    <row r="784" spans="1:65" s="13" customFormat="1" ht="21.3">
      <c r="B784" s="209"/>
      <c r="C784" s="210"/>
      <c r="D784" s="211" t="s">
        <v>179</v>
      </c>
      <c r="E784" s="212" t="s">
        <v>1</v>
      </c>
      <c r="F784" s="213" t="s">
        <v>815</v>
      </c>
      <c r="G784" s="210"/>
      <c r="H784" s="212" t="s">
        <v>1</v>
      </c>
      <c r="I784" s="214"/>
      <c r="J784" s="210"/>
      <c r="K784" s="210"/>
      <c r="L784" s="215"/>
      <c r="M784" s="216"/>
      <c r="N784" s="217"/>
      <c r="O784" s="217"/>
      <c r="P784" s="217"/>
      <c r="Q784" s="217"/>
      <c r="R784" s="217"/>
      <c r="S784" s="217"/>
      <c r="T784" s="218"/>
      <c r="AT784" s="219" t="s">
        <v>179</v>
      </c>
      <c r="AU784" s="219" t="s">
        <v>168</v>
      </c>
      <c r="AV784" s="13" t="s">
        <v>82</v>
      </c>
      <c r="AW784" s="13" t="s">
        <v>31</v>
      </c>
      <c r="AX784" s="13" t="s">
        <v>75</v>
      </c>
      <c r="AY784" s="219" t="s">
        <v>167</v>
      </c>
    </row>
    <row r="785" spans="1:65" s="13" customFormat="1">
      <c r="B785" s="209"/>
      <c r="C785" s="210"/>
      <c r="D785" s="211" t="s">
        <v>179</v>
      </c>
      <c r="E785" s="212" t="s">
        <v>1</v>
      </c>
      <c r="F785" s="213" t="s">
        <v>181</v>
      </c>
      <c r="G785" s="210"/>
      <c r="H785" s="212" t="s">
        <v>1</v>
      </c>
      <c r="I785" s="214"/>
      <c r="J785" s="210"/>
      <c r="K785" s="210"/>
      <c r="L785" s="215"/>
      <c r="M785" s="216"/>
      <c r="N785" s="217"/>
      <c r="O785" s="217"/>
      <c r="P785" s="217"/>
      <c r="Q785" s="217"/>
      <c r="R785" s="217"/>
      <c r="S785" s="217"/>
      <c r="T785" s="218"/>
      <c r="AT785" s="219" t="s">
        <v>179</v>
      </c>
      <c r="AU785" s="219" t="s">
        <v>168</v>
      </c>
      <c r="AV785" s="13" t="s">
        <v>82</v>
      </c>
      <c r="AW785" s="13" t="s">
        <v>31</v>
      </c>
      <c r="AX785" s="13" t="s">
        <v>75</v>
      </c>
      <c r="AY785" s="219" t="s">
        <v>167</v>
      </c>
    </row>
    <row r="786" spans="1:65" s="13" customFormat="1">
      <c r="B786" s="209"/>
      <c r="C786" s="210"/>
      <c r="D786" s="211" t="s">
        <v>179</v>
      </c>
      <c r="E786" s="212" t="s">
        <v>1</v>
      </c>
      <c r="F786" s="213" t="s">
        <v>816</v>
      </c>
      <c r="G786" s="210"/>
      <c r="H786" s="212" t="s">
        <v>1</v>
      </c>
      <c r="I786" s="214"/>
      <c r="J786" s="210"/>
      <c r="K786" s="210"/>
      <c r="L786" s="215"/>
      <c r="M786" s="216"/>
      <c r="N786" s="217"/>
      <c r="O786" s="217"/>
      <c r="P786" s="217"/>
      <c r="Q786" s="217"/>
      <c r="R786" s="217"/>
      <c r="S786" s="217"/>
      <c r="T786" s="218"/>
      <c r="AT786" s="219" t="s">
        <v>179</v>
      </c>
      <c r="AU786" s="219" t="s">
        <v>168</v>
      </c>
      <c r="AV786" s="13" t="s">
        <v>82</v>
      </c>
      <c r="AW786" s="13" t="s">
        <v>31</v>
      </c>
      <c r="AX786" s="13" t="s">
        <v>75</v>
      </c>
      <c r="AY786" s="219" t="s">
        <v>167</v>
      </c>
    </row>
    <row r="787" spans="1:65" s="14" customFormat="1">
      <c r="B787" s="220"/>
      <c r="C787" s="221"/>
      <c r="D787" s="211" t="s">
        <v>179</v>
      </c>
      <c r="E787" s="222" t="s">
        <v>1</v>
      </c>
      <c r="F787" s="223" t="s">
        <v>82</v>
      </c>
      <c r="G787" s="221"/>
      <c r="H787" s="224">
        <v>1</v>
      </c>
      <c r="I787" s="225"/>
      <c r="J787" s="221"/>
      <c r="K787" s="221"/>
      <c r="L787" s="226"/>
      <c r="M787" s="227"/>
      <c r="N787" s="228"/>
      <c r="O787" s="228"/>
      <c r="P787" s="228"/>
      <c r="Q787" s="228"/>
      <c r="R787" s="228"/>
      <c r="S787" s="228"/>
      <c r="T787" s="229"/>
      <c r="AT787" s="230" t="s">
        <v>179</v>
      </c>
      <c r="AU787" s="230" t="s">
        <v>168</v>
      </c>
      <c r="AV787" s="14" t="s">
        <v>84</v>
      </c>
      <c r="AW787" s="14" t="s">
        <v>31</v>
      </c>
      <c r="AX787" s="14" t="s">
        <v>75</v>
      </c>
      <c r="AY787" s="230" t="s">
        <v>167</v>
      </c>
    </row>
    <row r="788" spans="1:65" s="12" customFormat="1" ht="22.85" customHeight="1">
      <c r="B788" s="175"/>
      <c r="C788" s="176"/>
      <c r="D788" s="177" t="s">
        <v>74</v>
      </c>
      <c r="E788" s="189" t="s">
        <v>933</v>
      </c>
      <c r="F788" s="189" t="s">
        <v>934</v>
      </c>
      <c r="G788" s="176"/>
      <c r="H788" s="176"/>
      <c r="I788" s="179"/>
      <c r="J788" s="190">
        <f>BK788</f>
        <v>0</v>
      </c>
      <c r="K788" s="176"/>
      <c r="L788" s="181"/>
      <c r="M788" s="182"/>
      <c r="N788" s="183"/>
      <c r="O788" s="183"/>
      <c r="P788" s="184">
        <f>SUM(P789:P881)</f>
        <v>0</v>
      </c>
      <c r="Q788" s="183"/>
      <c r="R788" s="184">
        <f>SUM(R789:R881)</f>
        <v>1.31461294</v>
      </c>
      <c r="S788" s="183"/>
      <c r="T788" s="185">
        <f>SUM(T789:T881)</f>
        <v>0</v>
      </c>
      <c r="AR788" s="186" t="s">
        <v>84</v>
      </c>
      <c r="AT788" s="187" t="s">
        <v>74</v>
      </c>
      <c r="AU788" s="187" t="s">
        <v>82</v>
      </c>
      <c r="AY788" s="186" t="s">
        <v>167</v>
      </c>
      <c r="BK788" s="188">
        <f>SUM(BK789:BK881)</f>
        <v>0</v>
      </c>
    </row>
    <row r="789" spans="1:65" s="2" customFormat="1" ht="16.45" customHeight="1">
      <c r="A789" s="34"/>
      <c r="B789" s="35"/>
      <c r="C789" s="191" t="s">
        <v>935</v>
      </c>
      <c r="D789" s="191" t="s">
        <v>170</v>
      </c>
      <c r="E789" s="192" t="s">
        <v>936</v>
      </c>
      <c r="F789" s="193" t="s">
        <v>937</v>
      </c>
      <c r="G789" s="194" t="s">
        <v>173</v>
      </c>
      <c r="H789" s="195">
        <v>149.16999999999999</v>
      </c>
      <c r="I789" s="196"/>
      <c r="J789" s="197">
        <f>ROUND(I789*H789,2)</f>
        <v>0</v>
      </c>
      <c r="K789" s="193" t="s">
        <v>174</v>
      </c>
      <c r="L789" s="39"/>
      <c r="M789" s="198" t="s">
        <v>1</v>
      </c>
      <c r="N789" s="199" t="s">
        <v>40</v>
      </c>
      <c r="O789" s="71"/>
      <c r="P789" s="200">
        <f>O789*H789</f>
        <v>0</v>
      </c>
      <c r="Q789" s="200">
        <v>0</v>
      </c>
      <c r="R789" s="200">
        <f>Q789*H789</f>
        <v>0</v>
      </c>
      <c r="S789" s="200">
        <v>0</v>
      </c>
      <c r="T789" s="201">
        <f>S789*H789</f>
        <v>0</v>
      </c>
      <c r="U789" s="34"/>
      <c r="V789" s="34"/>
      <c r="W789" s="34"/>
      <c r="X789" s="34"/>
      <c r="Y789" s="34"/>
      <c r="Z789" s="34"/>
      <c r="AA789" s="34"/>
      <c r="AB789" s="34"/>
      <c r="AC789" s="34"/>
      <c r="AD789" s="34"/>
      <c r="AE789" s="34"/>
      <c r="AR789" s="202" t="s">
        <v>278</v>
      </c>
      <c r="AT789" s="202" t="s">
        <v>170</v>
      </c>
      <c r="AU789" s="202" t="s">
        <v>84</v>
      </c>
      <c r="AY789" s="17" t="s">
        <v>167</v>
      </c>
      <c r="BE789" s="203">
        <f>IF(N789="základní",J789,0)</f>
        <v>0</v>
      </c>
      <c r="BF789" s="203">
        <f>IF(N789="snížená",J789,0)</f>
        <v>0</v>
      </c>
      <c r="BG789" s="203">
        <f>IF(N789="zákl. přenesená",J789,0)</f>
        <v>0</v>
      </c>
      <c r="BH789" s="203">
        <f>IF(N789="sníž. přenesená",J789,0)</f>
        <v>0</v>
      </c>
      <c r="BI789" s="203">
        <f>IF(N789="nulová",J789,0)</f>
        <v>0</v>
      </c>
      <c r="BJ789" s="17" t="s">
        <v>82</v>
      </c>
      <c r="BK789" s="203">
        <f>ROUND(I789*H789,2)</f>
        <v>0</v>
      </c>
      <c r="BL789" s="17" t="s">
        <v>278</v>
      </c>
      <c r="BM789" s="202" t="s">
        <v>938</v>
      </c>
    </row>
    <row r="790" spans="1:65" s="2" customFormat="1">
      <c r="A790" s="34"/>
      <c r="B790" s="35"/>
      <c r="C790" s="36"/>
      <c r="D790" s="204" t="s">
        <v>177</v>
      </c>
      <c r="E790" s="36"/>
      <c r="F790" s="205" t="s">
        <v>939</v>
      </c>
      <c r="G790" s="36"/>
      <c r="H790" s="36"/>
      <c r="I790" s="206"/>
      <c r="J790" s="36"/>
      <c r="K790" s="36"/>
      <c r="L790" s="39"/>
      <c r="M790" s="207"/>
      <c r="N790" s="208"/>
      <c r="O790" s="71"/>
      <c r="P790" s="71"/>
      <c r="Q790" s="71"/>
      <c r="R790" s="71"/>
      <c r="S790" s="71"/>
      <c r="T790" s="72"/>
      <c r="U790" s="34"/>
      <c r="V790" s="34"/>
      <c r="W790" s="34"/>
      <c r="X790" s="34"/>
      <c r="Y790" s="34"/>
      <c r="Z790" s="34"/>
      <c r="AA790" s="34"/>
      <c r="AB790" s="34"/>
      <c r="AC790" s="34"/>
      <c r="AD790" s="34"/>
      <c r="AE790" s="34"/>
      <c r="AT790" s="17" t="s">
        <v>177</v>
      </c>
      <c r="AU790" s="17" t="s">
        <v>84</v>
      </c>
    </row>
    <row r="791" spans="1:65" s="13" customFormat="1" ht="21.3">
      <c r="B791" s="209"/>
      <c r="C791" s="210"/>
      <c r="D791" s="211" t="s">
        <v>179</v>
      </c>
      <c r="E791" s="212" t="s">
        <v>1</v>
      </c>
      <c r="F791" s="213" t="s">
        <v>180</v>
      </c>
      <c r="G791" s="210"/>
      <c r="H791" s="212" t="s">
        <v>1</v>
      </c>
      <c r="I791" s="214"/>
      <c r="J791" s="210"/>
      <c r="K791" s="210"/>
      <c r="L791" s="215"/>
      <c r="M791" s="216"/>
      <c r="N791" s="217"/>
      <c r="O791" s="217"/>
      <c r="P791" s="217"/>
      <c r="Q791" s="217"/>
      <c r="R791" s="217"/>
      <c r="S791" s="217"/>
      <c r="T791" s="218"/>
      <c r="AT791" s="219" t="s">
        <v>179</v>
      </c>
      <c r="AU791" s="219" t="s">
        <v>84</v>
      </c>
      <c r="AV791" s="13" t="s">
        <v>82</v>
      </c>
      <c r="AW791" s="13" t="s">
        <v>31</v>
      </c>
      <c r="AX791" s="13" t="s">
        <v>75</v>
      </c>
      <c r="AY791" s="219" t="s">
        <v>167</v>
      </c>
    </row>
    <row r="792" spans="1:65" s="13" customFormat="1">
      <c r="B792" s="209"/>
      <c r="C792" s="210"/>
      <c r="D792" s="211" t="s">
        <v>179</v>
      </c>
      <c r="E792" s="212" t="s">
        <v>1</v>
      </c>
      <c r="F792" s="213" t="s">
        <v>181</v>
      </c>
      <c r="G792" s="210"/>
      <c r="H792" s="212" t="s">
        <v>1</v>
      </c>
      <c r="I792" s="214"/>
      <c r="J792" s="210"/>
      <c r="K792" s="210"/>
      <c r="L792" s="215"/>
      <c r="M792" s="216"/>
      <c r="N792" s="217"/>
      <c r="O792" s="217"/>
      <c r="P792" s="217"/>
      <c r="Q792" s="217"/>
      <c r="R792" s="217"/>
      <c r="S792" s="217"/>
      <c r="T792" s="218"/>
      <c r="AT792" s="219" t="s">
        <v>179</v>
      </c>
      <c r="AU792" s="219" t="s">
        <v>84</v>
      </c>
      <c r="AV792" s="13" t="s">
        <v>82</v>
      </c>
      <c r="AW792" s="13" t="s">
        <v>31</v>
      </c>
      <c r="AX792" s="13" t="s">
        <v>75</v>
      </c>
      <c r="AY792" s="219" t="s">
        <v>167</v>
      </c>
    </row>
    <row r="793" spans="1:65" s="14" customFormat="1">
      <c r="B793" s="220"/>
      <c r="C793" s="221"/>
      <c r="D793" s="211" t="s">
        <v>179</v>
      </c>
      <c r="E793" s="222" t="s">
        <v>1</v>
      </c>
      <c r="F793" s="223" t="s">
        <v>433</v>
      </c>
      <c r="G793" s="221"/>
      <c r="H793" s="224">
        <v>11.94</v>
      </c>
      <c r="I793" s="225"/>
      <c r="J793" s="221"/>
      <c r="K793" s="221"/>
      <c r="L793" s="226"/>
      <c r="M793" s="227"/>
      <c r="N793" s="228"/>
      <c r="O793" s="228"/>
      <c r="P793" s="228"/>
      <c r="Q793" s="228"/>
      <c r="R793" s="228"/>
      <c r="S793" s="228"/>
      <c r="T793" s="229"/>
      <c r="AT793" s="230" t="s">
        <v>179</v>
      </c>
      <c r="AU793" s="230" t="s">
        <v>84</v>
      </c>
      <c r="AV793" s="14" t="s">
        <v>84</v>
      </c>
      <c r="AW793" s="14" t="s">
        <v>31</v>
      </c>
      <c r="AX793" s="14" t="s">
        <v>75</v>
      </c>
      <c r="AY793" s="230" t="s">
        <v>167</v>
      </c>
    </row>
    <row r="794" spans="1:65" s="14" customFormat="1">
      <c r="B794" s="220"/>
      <c r="C794" s="221"/>
      <c r="D794" s="211" t="s">
        <v>179</v>
      </c>
      <c r="E794" s="222" t="s">
        <v>1</v>
      </c>
      <c r="F794" s="223" t="s">
        <v>461</v>
      </c>
      <c r="G794" s="221"/>
      <c r="H794" s="224">
        <v>29.774999999999999</v>
      </c>
      <c r="I794" s="225"/>
      <c r="J794" s="221"/>
      <c r="K794" s="221"/>
      <c r="L794" s="226"/>
      <c r="M794" s="227"/>
      <c r="N794" s="228"/>
      <c r="O794" s="228"/>
      <c r="P794" s="228"/>
      <c r="Q794" s="228"/>
      <c r="R794" s="228"/>
      <c r="S794" s="228"/>
      <c r="T794" s="229"/>
      <c r="AT794" s="230" t="s">
        <v>179</v>
      </c>
      <c r="AU794" s="230" t="s">
        <v>84</v>
      </c>
      <c r="AV794" s="14" t="s">
        <v>84</v>
      </c>
      <c r="AW794" s="14" t="s">
        <v>31</v>
      </c>
      <c r="AX794" s="14" t="s">
        <v>75</v>
      </c>
      <c r="AY794" s="230" t="s">
        <v>167</v>
      </c>
    </row>
    <row r="795" spans="1:65" s="14" customFormat="1">
      <c r="B795" s="220"/>
      <c r="C795" s="221"/>
      <c r="D795" s="211" t="s">
        <v>179</v>
      </c>
      <c r="E795" s="222" t="s">
        <v>1</v>
      </c>
      <c r="F795" s="223" t="s">
        <v>434</v>
      </c>
      <c r="G795" s="221"/>
      <c r="H795" s="224">
        <v>57.4</v>
      </c>
      <c r="I795" s="225"/>
      <c r="J795" s="221"/>
      <c r="K795" s="221"/>
      <c r="L795" s="226"/>
      <c r="M795" s="227"/>
      <c r="N795" s="228"/>
      <c r="O795" s="228"/>
      <c r="P795" s="228"/>
      <c r="Q795" s="228"/>
      <c r="R795" s="228"/>
      <c r="S795" s="228"/>
      <c r="T795" s="229"/>
      <c r="AT795" s="230" t="s">
        <v>179</v>
      </c>
      <c r="AU795" s="230" t="s">
        <v>84</v>
      </c>
      <c r="AV795" s="14" t="s">
        <v>84</v>
      </c>
      <c r="AW795" s="14" t="s">
        <v>31</v>
      </c>
      <c r="AX795" s="14" t="s">
        <v>75</v>
      </c>
      <c r="AY795" s="230" t="s">
        <v>167</v>
      </c>
    </row>
    <row r="796" spans="1:65" s="14" customFormat="1">
      <c r="B796" s="220"/>
      <c r="C796" s="221"/>
      <c r="D796" s="211" t="s">
        <v>179</v>
      </c>
      <c r="E796" s="222" t="s">
        <v>1</v>
      </c>
      <c r="F796" s="223" t="s">
        <v>462</v>
      </c>
      <c r="G796" s="221"/>
      <c r="H796" s="224">
        <v>24.105</v>
      </c>
      <c r="I796" s="225"/>
      <c r="J796" s="221"/>
      <c r="K796" s="221"/>
      <c r="L796" s="226"/>
      <c r="M796" s="227"/>
      <c r="N796" s="228"/>
      <c r="O796" s="228"/>
      <c r="P796" s="228"/>
      <c r="Q796" s="228"/>
      <c r="R796" s="228"/>
      <c r="S796" s="228"/>
      <c r="T796" s="229"/>
      <c r="AT796" s="230" t="s">
        <v>179</v>
      </c>
      <c r="AU796" s="230" t="s">
        <v>84</v>
      </c>
      <c r="AV796" s="14" t="s">
        <v>84</v>
      </c>
      <c r="AW796" s="14" t="s">
        <v>31</v>
      </c>
      <c r="AX796" s="14" t="s">
        <v>75</v>
      </c>
      <c r="AY796" s="230" t="s">
        <v>167</v>
      </c>
    </row>
    <row r="797" spans="1:65" s="14" customFormat="1">
      <c r="B797" s="220"/>
      <c r="C797" s="221"/>
      <c r="D797" s="211" t="s">
        <v>179</v>
      </c>
      <c r="E797" s="222" t="s">
        <v>1</v>
      </c>
      <c r="F797" s="223" t="s">
        <v>463</v>
      </c>
      <c r="G797" s="221"/>
      <c r="H797" s="224">
        <v>1.875</v>
      </c>
      <c r="I797" s="225"/>
      <c r="J797" s="221"/>
      <c r="K797" s="221"/>
      <c r="L797" s="226"/>
      <c r="M797" s="227"/>
      <c r="N797" s="228"/>
      <c r="O797" s="228"/>
      <c r="P797" s="228"/>
      <c r="Q797" s="228"/>
      <c r="R797" s="228"/>
      <c r="S797" s="228"/>
      <c r="T797" s="229"/>
      <c r="AT797" s="230" t="s">
        <v>179</v>
      </c>
      <c r="AU797" s="230" t="s">
        <v>84</v>
      </c>
      <c r="AV797" s="14" t="s">
        <v>84</v>
      </c>
      <c r="AW797" s="14" t="s">
        <v>31</v>
      </c>
      <c r="AX797" s="14" t="s">
        <v>75</v>
      </c>
      <c r="AY797" s="230" t="s">
        <v>167</v>
      </c>
    </row>
    <row r="798" spans="1:65" s="14" customFormat="1">
      <c r="B798" s="220"/>
      <c r="C798" s="221"/>
      <c r="D798" s="211" t="s">
        <v>179</v>
      </c>
      <c r="E798" s="222" t="s">
        <v>1</v>
      </c>
      <c r="F798" s="223" t="s">
        <v>464</v>
      </c>
      <c r="G798" s="221"/>
      <c r="H798" s="224">
        <v>22.2</v>
      </c>
      <c r="I798" s="225"/>
      <c r="J798" s="221"/>
      <c r="K798" s="221"/>
      <c r="L798" s="226"/>
      <c r="M798" s="227"/>
      <c r="N798" s="228"/>
      <c r="O798" s="228"/>
      <c r="P798" s="228"/>
      <c r="Q798" s="228"/>
      <c r="R798" s="228"/>
      <c r="S798" s="228"/>
      <c r="T798" s="229"/>
      <c r="AT798" s="230" t="s">
        <v>179</v>
      </c>
      <c r="AU798" s="230" t="s">
        <v>84</v>
      </c>
      <c r="AV798" s="14" t="s">
        <v>84</v>
      </c>
      <c r="AW798" s="14" t="s">
        <v>31</v>
      </c>
      <c r="AX798" s="14" t="s">
        <v>75</v>
      </c>
      <c r="AY798" s="230" t="s">
        <v>167</v>
      </c>
    </row>
    <row r="799" spans="1:65" s="14" customFormat="1">
      <c r="B799" s="220"/>
      <c r="C799" s="221"/>
      <c r="D799" s="211" t="s">
        <v>179</v>
      </c>
      <c r="E799" s="222" t="s">
        <v>1</v>
      </c>
      <c r="F799" s="223" t="s">
        <v>465</v>
      </c>
      <c r="G799" s="221"/>
      <c r="H799" s="224">
        <v>1.875</v>
      </c>
      <c r="I799" s="225"/>
      <c r="J799" s="221"/>
      <c r="K799" s="221"/>
      <c r="L799" s="226"/>
      <c r="M799" s="227"/>
      <c r="N799" s="228"/>
      <c r="O799" s="228"/>
      <c r="P799" s="228"/>
      <c r="Q799" s="228"/>
      <c r="R799" s="228"/>
      <c r="S799" s="228"/>
      <c r="T799" s="229"/>
      <c r="AT799" s="230" t="s">
        <v>179</v>
      </c>
      <c r="AU799" s="230" t="s">
        <v>84</v>
      </c>
      <c r="AV799" s="14" t="s">
        <v>84</v>
      </c>
      <c r="AW799" s="14" t="s">
        <v>31</v>
      </c>
      <c r="AX799" s="14" t="s">
        <v>75</v>
      </c>
      <c r="AY799" s="230" t="s">
        <v>167</v>
      </c>
    </row>
    <row r="800" spans="1:65" s="2" customFormat="1" ht="24.3" customHeight="1">
      <c r="A800" s="34"/>
      <c r="B800" s="35"/>
      <c r="C800" s="191" t="s">
        <v>940</v>
      </c>
      <c r="D800" s="191" t="s">
        <v>170</v>
      </c>
      <c r="E800" s="192" t="s">
        <v>941</v>
      </c>
      <c r="F800" s="193" t="s">
        <v>942</v>
      </c>
      <c r="G800" s="194" t="s">
        <v>173</v>
      </c>
      <c r="H800" s="195">
        <v>149.16999999999999</v>
      </c>
      <c r="I800" s="196"/>
      <c r="J800" s="197">
        <f>ROUND(I800*H800,2)</f>
        <v>0</v>
      </c>
      <c r="K800" s="193" t="s">
        <v>174</v>
      </c>
      <c r="L800" s="39"/>
      <c r="M800" s="198" t="s">
        <v>1</v>
      </c>
      <c r="N800" s="199" t="s">
        <v>40</v>
      </c>
      <c r="O800" s="71"/>
      <c r="P800" s="200">
        <f>O800*H800</f>
        <v>0</v>
      </c>
      <c r="Q800" s="200">
        <v>2.0000000000000001E-4</v>
      </c>
      <c r="R800" s="200">
        <f>Q800*H800</f>
        <v>2.9833999999999999E-2</v>
      </c>
      <c r="S800" s="200">
        <v>0</v>
      </c>
      <c r="T800" s="201">
        <f>S800*H800</f>
        <v>0</v>
      </c>
      <c r="U800" s="34"/>
      <c r="V800" s="34"/>
      <c r="W800" s="34"/>
      <c r="X800" s="34"/>
      <c r="Y800" s="34"/>
      <c r="Z800" s="34"/>
      <c r="AA800" s="34"/>
      <c r="AB800" s="34"/>
      <c r="AC800" s="34"/>
      <c r="AD800" s="34"/>
      <c r="AE800" s="34"/>
      <c r="AR800" s="202" t="s">
        <v>278</v>
      </c>
      <c r="AT800" s="202" t="s">
        <v>170</v>
      </c>
      <c r="AU800" s="202" t="s">
        <v>84</v>
      </c>
      <c r="AY800" s="17" t="s">
        <v>167</v>
      </c>
      <c r="BE800" s="203">
        <f>IF(N800="základní",J800,0)</f>
        <v>0</v>
      </c>
      <c r="BF800" s="203">
        <f>IF(N800="snížená",J800,0)</f>
        <v>0</v>
      </c>
      <c r="BG800" s="203">
        <f>IF(N800="zákl. přenesená",J800,0)</f>
        <v>0</v>
      </c>
      <c r="BH800" s="203">
        <f>IF(N800="sníž. přenesená",J800,0)</f>
        <v>0</v>
      </c>
      <c r="BI800" s="203">
        <f>IF(N800="nulová",J800,0)</f>
        <v>0</v>
      </c>
      <c r="BJ800" s="17" t="s">
        <v>82</v>
      </c>
      <c r="BK800" s="203">
        <f>ROUND(I800*H800,2)</f>
        <v>0</v>
      </c>
      <c r="BL800" s="17" t="s">
        <v>278</v>
      </c>
      <c r="BM800" s="202" t="s">
        <v>943</v>
      </c>
    </row>
    <row r="801" spans="1:65" s="2" customFormat="1">
      <c r="A801" s="34"/>
      <c r="B801" s="35"/>
      <c r="C801" s="36"/>
      <c r="D801" s="204" t="s">
        <v>177</v>
      </c>
      <c r="E801" s="36"/>
      <c r="F801" s="205" t="s">
        <v>944</v>
      </c>
      <c r="G801" s="36"/>
      <c r="H801" s="36"/>
      <c r="I801" s="206"/>
      <c r="J801" s="36"/>
      <c r="K801" s="36"/>
      <c r="L801" s="39"/>
      <c r="M801" s="207"/>
      <c r="N801" s="208"/>
      <c r="O801" s="71"/>
      <c r="P801" s="71"/>
      <c r="Q801" s="71"/>
      <c r="R801" s="71"/>
      <c r="S801" s="71"/>
      <c r="T801" s="72"/>
      <c r="U801" s="34"/>
      <c r="V801" s="34"/>
      <c r="W801" s="34"/>
      <c r="X801" s="34"/>
      <c r="Y801" s="34"/>
      <c r="Z801" s="34"/>
      <c r="AA801" s="34"/>
      <c r="AB801" s="34"/>
      <c r="AC801" s="34"/>
      <c r="AD801" s="34"/>
      <c r="AE801" s="34"/>
      <c r="AT801" s="17" t="s">
        <v>177</v>
      </c>
      <c r="AU801" s="17" t="s">
        <v>84</v>
      </c>
    </row>
    <row r="802" spans="1:65" s="13" customFormat="1" ht="21.3">
      <c r="B802" s="209"/>
      <c r="C802" s="210"/>
      <c r="D802" s="211" t="s">
        <v>179</v>
      </c>
      <c r="E802" s="212" t="s">
        <v>1</v>
      </c>
      <c r="F802" s="213" t="s">
        <v>180</v>
      </c>
      <c r="G802" s="210"/>
      <c r="H802" s="212" t="s">
        <v>1</v>
      </c>
      <c r="I802" s="214"/>
      <c r="J802" s="210"/>
      <c r="K802" s="210"/>
      <c r="L802" s="215"/>
      <c r="M802" s="216"/>
      <c r="N802" s="217"/>
      <c r="O802" s="217"/>
      <c r="P802" s="217"/>
      <c r="Q802" s="217"/>
      <c r="R802" s="217"/>
      <c r="S802" s="217"/>
      <c r="T802" s="218"/>
      <c r="AT802" s="219" t="s">
        <v>179</v>
      </c>
      <c r="AU802" s="219" t="s">
        <v>84</v>
      </c>
      <c r="AV802" s="13" t="s">
        <v>82</v>
      </c>
      <c r="AW802" s="13" t="s">
        <v>31</v>
      </c>
      <c r="AX802" s="13" t="s">
        <v>75</v>
      </c>
      <c r="AY802" s="219" t="s">
        <v>167</v>
      </c>
    </row>
    <row r="803" spans="1:65" s="13" customFormat="1">
      <c r="B803" s="209"/>
      <c r="C803" s="210"/>
      <c r="D803" s="211" t="s">
        <v>179</v>
      </c>
      <c r="E803" s="212" t="s">
        <v>1</v>
      </c>
      <c r="F803" s="213" t="s">
        <v>181</v>
      </c>
      <c r="G803" s="210"/>
      <c r="H803" s="212" t="s">
        <v>1</v>
      </c>
      <c r="I803" s="214"/>
      <c r="J803" s="210"/>
      <c r="K803" s="210"/>
      <c r="L803" s="215"/>
      <c r="M803" s="216"/>
      <c r="N803" s="217"/>
      <c r="O803" s="217"/>
      <c r="P803" s="217"/>
      <c r="Q803" s="217"/>
      <c r="R803" s="217"/>
      <c r="S803" s="217"/>
      <c r="T803" s="218"/>
      <c r="AT803" s="219" t="s">
        <v>179</v>
      </c>
      <c r="AU803" s="219" t="s">
        <v>84</v>
      </c>
      <c r="AV803" s="13" t="s">
        <v>82</v>
      </c>
      <c r="AW803" s="13" t="s">
        <v>31</v>
      </c>
      <c r="AX803" s="13" t="s">
        <v>75</v>
      </c>
      <c r="AY803" s="219" t="s">
        <v>167</v>
      </c>
    </row>
    <row r="804" spans="1:65" s="14" customFormat="1">
      <c r="B804" s="220"/>
      <c r="C804" s="221"/>
      <c r="D804" s="211" t="s">
        <v>179</v>
      </c>
      <c r="E804" s="222" t="s">
        <v>1</v>
      </c>
      <c r="F804" s="223" t="s">
        <v>433</v>
      </c>
      <c r="G804" s="221"/>
      <c r="H804" s="224">
        <v>11.94</v>
      </c>
      <c r="I804" s="225"/>
      <c r="J804" s="221"/>
      <c r="K804" s="221"/>
      <c r="L804" s="226"/>
      <c r="M804" s="227"/>
      <c r="N804" s="228"/>
      <c r="O804" s="228"/>
      <c r="P804" s="228"/>
      <c r="Q804" s="228"/>
      <c r="R804" s="228"/>
      <c r="S804" s="228"/>
      <c r="T804" s="229"/>
      <c r="AT804" s="230" t="s">
        <v>179</v>
      </c>
      <c r="AU804" s="230" t="s">
        <v>84</v>
      </c>
      <c r="AV804" s="14" t="s">
        <v>84</v>
      </c>
      <c r="AW804" s="14" t="s">
        <v>31</v>
      </c>
      <c r="AX804" s="14" t="s">
        <v>75</v>
      </c>
      <c r="AY804" s="230" t="s">
        <v>167</v>
      </c>
    </row>
    <row r="805" spans="1:65" s="14" customFormat="1">
      <c r="B805" s="220"/>
      <c r="C805" s="221"/>
      <c r="D805" s="211" t="s">
        <v>179</v>
      </c>
      <c r="E805" s="222" t="s">
        <v>1</v>
      </c>
      <c r="F805" s="223" t="s">
        <v>461</v>
      </c>
      <c r="G805" s="221"/>
      <c r="H805" s="224">
        <v>29.774999999999999</v>
      </c>
      <c r="I805" s="225"/>
      <c r="J805" s="221"/>
      <c r="K805" s="221"/>
      <c r="L805" s="226"/>
      <c r="M805" s="227"/>
      <c r="N805" s="228"/>
      <c r="O805" s="228"/>
      <c r="P805" s="228"/>
      <c r="Q805" s="228"/>
      <c r="R805" s="228"/>
      <c r="S805" s="228"/>
      <c r="T805" s="229"/>
      <c r="AT805" s="230" t="s">
        <v>179</v>
      </c>
      <c r="AU805" s="230" t="s">
        <v>84</v>
      </c>
      <c r="AV805" s="14" t="s">
        <v>84</v>
      </c>
      <c r="AW805" s="14" t="s">
        <v>31</v>
      </c>
      <c r="AX805" s="14" t="s">
        <v>75</v>
      </c>
      <c r="AY805" s="230" t="s">
        <v>167</v>
      </c>
    </row>
    <row r="806" spans="1:65" s="14" customFormat="1">
      <c r="B806" s="220"/>
      <c r="C806" s="221"/>
      <c r="D806" s="211" t="s">
        <v>179</v>
      </c>
      <c r="E806" s="222" t="s">
        <v>1</v>
      </c>
      <c r="F806" s="223" t="s">
        <v>434</v>
      </c>
      <c r="G806" s="221"/>
      <c r="H806" s="224">
        <v>57.4</v>
      </c>
      <c r="I806" s="225"/>
      <c r="J806" s="221"/>
      <c r="K806" s="221"/>
      <c r="L806" s="226"/>
      <c r="M806" s="227"/>
      <c r="N806" s="228"/>
      <c r="O806" s="228"/>
      <c r="P806" s="228"/>
      <c r="Q806" s="228"/>
      <c r="R806" s="228"/>
      <c r="S806" s="228"/>
      <c r="T806" s="229"/>
      <c r="AT806" s="230" t="s">
        <v>179</v>
      </c>
      <c r="AU806" s="230" t="s">
        <v>84</v>
      </c>
      <c r="AV806" s="14" t="s">
        <v>84</v>
      </c>
      <c r="AW806" s="14" t="s">
        <v>31</v>
      </c>
      <c r="AX806" s="14" t="s">
        <v>75</v>
      </c>
      <c r="AY806" s="230" t="s">
        <v>167</v>
      </c>
    </row>
    <row r="807" spans="1:65" s="14" customFormat="1">
      <c r="B807" s="220"/>
      <c r="C807" s="221"/>
      <c r="D807" s="211" t="s">
        <v>179</v>
      </c>
      <c r="E807" s="222" t="s">
        <v>1</v>
      </c>
      <c r="F807" s="223" t="s">
        <v>462</v>
      </c>
      <c r="G807" s="221"/>
      <c r="H807" s="224">
        <v>24.105</v>
      </c>
      <c r="I807" s="225"/>
      <c r="J807" s="221"/>
      <c r="K807" s="221"/>
      <c r="L807" s="226"/>
      <c r="M807" s="227"/>
      <c r="N807" s="228"/>
      <c r="O807" s="228"/>
      <c r="P807" s="228"/>
      <c r="Q807" s="228"/>
      <c r="R807" s="228"/>
      <c r="S807" s="228"/>
      <c r="T807" s="229"/>
      <c r="AT807" s="230" t="s">
        <v>179</v>
      </c>
      <c r="AU807" s="230" t="s">
        <v>84</v>
      </c>
      <c r="AV807" s="14" t="s">
        <v>84</v>
      </c>
      <c r="AW807" s="14" t="s">
        <v>31</v>
      </c>
      <c r="AX807" s="14" t="s">
        <v>75</v>
      </c>
      <c r="AY807" s="230" t="s">
        <v>167</v>
      </c>
    </row>
    <row r="808" spans="1:65" s="14" customFormat="1">
      <c r="B808" s="220"/>
      <c r="C808" s="221"/>
      <c r="D808" s="211" t="s">
        <v>179</v>
      </c>
      <c r="E808" s="222" t="s">
        <v>1</v>
      </c>
      <c r="F808" s="223" t="s">
        <v>463</v>
      </c>
      <c r="G808" s="221"/>
      <c r="H808" s="224">
        <v>1.875</v>
      </c>
      <c r="I808" s="225"/>
      <c r="J808" s="221"/>
      <c r="K808" s="221"/>
      <c r="L808" s="226"/>
      <c r="M808" s="227"/>
      <c r="N808" s="228"/>
      <c r="O808" s="228"/>
      <c r="P808" s="228"/>
      <c r="Q808" s="228"/>
      <c r="R808" s="228"/>
      <c r="S808" s="228"/>
      <c r="T808" s="229"/>
      <c r="AT808" s="230" t="s">
        <v>179</v>
      </c>
      <c r="AU808" s="230" t="s">
        <v>84</v>
      </c>
      <c r="AV808" s="14" t="s">
        <v>84</v>
      </c>
      <c r="AW808" s="14" t="s">
        <v>31</v>
      </c>
      <c r="AX808" s="14" t="s">
        <v>75</v>
      </c>
      <c r="AY808" s="230" t="s">
        <v>167</v>
      </c>
    </row>
    <row r="809" spans="1:65" s="14" customFormat="1">
      <c r="B809" s="220"/>
      <c r="C809" s="221"/>
      <c r="D809" s="211" t="s">
        <v>179</v>
      </c>
      <c r="E809" s="222" t="s">
        <v>1</v>
      </c>
      <c r="F809" s="223" t="s">
        <v>464</v>
      </c>
      <c r="G809" s="221"/>
      <c r="H809" s="224">
        <v>22.2</v>
      </c>
      <c r="I809" s="225"/>
      <c r="J809" s="221"/>
      <c r="K809" s="221"/>
      <c r="L809" s="226"/>
      <c r="M809" s="227"/>
      <c r="N809" s="228"/>
      <c r="O809" s="228"/>
      <c r="P809" s="228"/>
      <c r="Q809" s="228"/>
      <c r="R809" s="228"/>
      <c r="S809" s="228"/>
      <c r="T809" s="229"/>
      <c r="AT809" s="230" t="s">
        <v>179</v>
      </c>
      <c r="AU809" s="230" t="s">
        <v>84</v>
      </c>
      <c r="AV809" s="14" t="s">
        <v>84</v>
      </c>
      <c r="AW809" s="14" t="s">
        <v>31</v>
      </c>
      <c r="AX809" s="14" t="s">
        <v>75</v>
      </c>
      <c r="AY809" s="230" t="s">
        <v>167</v>
      </c>
    </row>
    <row r="810" spans="1:65" s="14" customFormat="1">
      <c r="B810" s="220"/>
      <c r="C810" s="221"/>
      <c r="D810" s="211" t="s">
        <v>179</v>
      </c>
      <c r="E810" s="222" t="s">
        <v>1</v>
      </c>
      <c r="F810" s="223" t="s">
        <v>465</v>
      </c>
      <c r="G810" s="221"/>
      <c r="H810" s="224">
        <v>1.875</v>
      </c>
      <c r="I810" s="225"/>
      <c r="J810" s="221"/>
      <c r="K810" s="221"/>
      <c r="L810" s="226"/>
      <c r="M810" s="227"/>
      <c r="N810" s="228"/>
      <c r="O810" s="228"/>
      <c r="P810" s="228"/>
      <c r="Q810" s="228"/>
      <c r="R810" s="228"/>
      <c r="S810" s="228"/>
      <c r="T810" s="229"/>
      <c r="AT810" s="230" t="s">
        <v>179</v>
      </c>
      <c r="AU810" s="230" t="s">
        <v>84</v>
      </c>
      <c r="AV810" s="14" t="s">
        <v>84</v>
      </c>
      <c r="AW810" s="14" t="s">
        <v>31</v>
      </c>
      <c r="AX810" s="14" t="s">
        <v>75</v>
      </c>
      <c r="AY810" s="230" t="s">
        <v>167</v>
      </c>
    </row>
    <row r="811" spans="1:65" s="2" customFormat="1" ht="33.049999999999997" customHeight="1">
      <c r="A811" s="34"/>
      <c r="B811" s="35"/>
      <c r="C811" s="191" t="s">
        <v>945</v>
      </c>
      <c r="D811" s="191" t="s">
        <v>170</v>
      </c>
      <c r="E811" s="192" t="s">
        <v>946</v>
      </c>
      <c r="F811" s="193" t="s">
        <v>947</v>
      </c>
      <c r="G811" s="194" t="s">
        <v>173</v>
      </c>
      <c r="H811" s="195">
        <v>149.16999999999999</v>
      </c>
      <c r="I811" s="196"/>
      <c r="J811" s="197">
        <f>ROUND(I811*H811,2)</f>
        <v>0</v>
      </c>
      <c r="K811" s="193" t="s">
        <v>174</v>
      </c>
      <c r="L811" s="39"/>
      <c r="M811" s="198" t="s">
        <v>1</v>
      </c>
      <c r="N811" s="199" t="s">
        <v>40</v>
      </c>
      <c r="O811" s="71"/>
      <c r="P811" s="200">
        <f>O811*H811</f>
        <v>0</v>
      </c>
      <c r="Q811" s="200">
        <v>4.4999999999999997E-3</v>
      </c>
      <c r="R811" s="200">
        <f>Q811*H811</f>
        <v>0.67126499999999989</v>
      </c>
      <c r="S811" s="200">
        <v>0</v>
      </c>
      <c r="T811" s="201">
        <f>S811*H811</f>
        <v>0</v>
      </c>
      <c r="U811" s="34"/>
      <c r="V811" s="34"/>
      <c r="W811" s="34"/>
      <c r="X811" s="34"/>
      <c r="Y811" s="34"/>
      <c r="Z811" s="34"/>
      <c r="AA811" s="34"/>
      <c r="AB811" s="34"/>
      <c r="AC811" s="34"/>
      <c r="AD811" s="34"/>
      <c r="AE811" s="34"/>
      <c r="AR811" s="202" t="s">
        <v>278</v>
      </c>
      <c r="AT811" s="202" t="s">
        <v>170</v>
      </c>
      <c r="AU811" s="202" t="s">
        <v>84</v>
      </c>
      <c r="AY811" s="17" t="s">
        <v>167</v>
      </c>
      <c r="BE811" s="203">
        <f>IF(N811="základní",J811,0)</f>
        <v>0</v>
      </c>
      <c r="BF811" s="203">
        <f>IF(N811="snížená",J811,0)</f>
        <v>0</v>
      </c>
      <c r="BG811" s="203">
        <f>IF(N811="zákl. přenesená",J811,0)</f>
        <v>0</v>
      </c>
      <c r="BH811" s="203">
        <f>IF(N811="sníž. přenesená",J811,0)</f>
        <v>0</v>
      </c>
      <c r="BI811" s="203">
        <f>IF(N811="nulová",J811,0)</f>
        <v>0</v>
      </c>
      <c r="BJ811" s="17" t="s">
        <v>82</v>
      </c>
      <c r="BK811" s="203">
        <f>ROUND(I811*H811,2)</f>
        <v>0</v>
      </c>
      <c r="BL811" s="17" t="s">
        <v>278</v>
      </c>
      <c r="BM811" s="202" t="s">
        <v>948</v>
      </c>
    </row>
    <row r="812" spans="1:65" s="2" customFormat="1">
      <c r="A812" s="34"/>
      <c r="B812" s="35"/>
      <c r="C812" s="36"/>
      <c r="D812" s="204" t="s">
        <v>177</v>
      </c>
      <c r="E812" s="36"/>
      <c r="F812" s="205" t="s">
        <v>949</v>
      </c>
      <c r="G812" s="36"/>
      <c r="H812" s="36"/>
      <c r="I812" s="206"/>
      <c r="J812" s="36"/>
      <c r="K812" s="36"/>
      <c r="L812" s="39"/>
      <c r="M812" s="207"/>
      <c r="N812" s="208"/>
      <c r="O812" s="71"/>
      <c r="P812" s="71"/>
      <c r="Q812" s="71"/>
      <c r="R812" s="71"/>
      <c r="S812" s="71"/>
      <c r="T812" s="72"/>
      <c r="U812" s="34"/>
      <c r="V812" s="34"/>
      <c r="W812" s="34"/>
      <c r="X812" s="34"/>
      <c r="Y812" s="34"/>
      <c r="Z812" s="34"/>
      <c r="AA812" s="34"/>
      <c r="AB812" s="34"/>
      <c r="AC812" s="34"/>
      <c r="AD812" s="34"/>
      <c r="AE812" s="34"/>
      <c r="AT812" s="17" t="s">
        <v>177</v>
      </c>
      <c r="AU812" s="17" t="s">
        <v>84</v>
      </c>
    </row>
    <row r="813" spans="1:65" s="13" customFormat="1" ht="21.3">
      <c r="B813" s="209"/>
      <c r="C813" s="210"/>
      <c r="D813" s="211" t="s">
        <v>179</v>
      </c>
      <c r="E813" s="212" t="s">
        <v>1</v>
      </c>
      <c r="F813" s="213" t="s">
        <v>180</v>
      </c>
      <c r="G813" s="210"/>
      <c r="H813" s="212" t="s">
        <v>1</v>
      </c>
      <c r="I813" s="214"/>
      <c r="J813" s="210"/>
      <c r="K813" s="210"/>
      <c r="L813" s="215"/>
      <c r="M813" s="216"/>
      <c r="N813" s="217"/>
      <c r="O813" s="217"/>
      <c r="P813" s="217"/>
      <c r="Q813" s="217"/>
      <c r="R813" s="217"/>
      <c r="S813" s="217"/>
      <c r="T813" s="218"/>
      <c r="AT813" s="219" t="s">
        <v>179</v>
      </c>
      <c r="AU813" s="219" t="s">
        <v>84</v>
      </c>
      <c r="AV813" s="13" t="s">
        <v>82</v>
      </c>
      <c r="AW813" s="13" t="s">
        <v>31</v>
      </c>
      <c r="AX813" s="13" t="s">
        <v>75</v>
      </c>
      <c r="AY813" s="219" t="s">
        <v>167</v>
      </c>
    </row>
    <row r="814" spans="1:65" s="13" customFormat="1">
      <c r="B814" s="209"/>
      <c r="C814" s="210"/>
      <c r="D814" s="211" t="s">
        <v>179</v>
      </c>
      <c r="E814" s="212" t="s">
        <v>1</v>
      </c>
      <c r="F814" s="213" t="s">
        <v>181</v>
      </c>
      <c r="G814" s="210"/>
      <c r="H814" s="212" t="s">
        <v>1</v>
      </c>
      <c r="I814" s="214"/>
      <c r="J814" s="210"/>
      <c r="K814" s="210"/>
      <c r="L814" s="215"/>
      <c r="M814" s="216"/>
      <c r="N814" s="217"/>
      <c r="O814" s="217"/>
      <c r="P814" s="217"/>
      <c r="Q814" s="217"/>
      <c r="R814" s="217"/>
      <c r="S814" s="217"/>
      <c r="T814" s="218"/>
      <c r="AT814" s="219" t="s">
        <v>179</v>
      </c>
      <c r="AU814" s="219" t="s">
        <v>84</v>
      </c>
      <c r="AV814" s="13" t="s">
        <v>82</v>
      </c>
      <c r="AW814" s="13" t="s">
        <v>31</v>
      </c>
      <c r="AX814" s="13" t="s">
        <v>75</v>
      </c>
      <c r="AY814" s="219" t="s">
        <v>167</v>
      </c>
    </row>
    <row r="815" spans="1:65" s="14" customFormat="1">
      <c r="B815" s="220"/>
      <c r="C815" s="221"/>
      <c r="D815" s="211" t="s">
        <v>179</v>
      </c>
      <c r="E815" s="222" t="s">
        <v>1</v>
      </c>
      <c r="F815" s="223" t="s">
        <v>433</v>
      </c>
      <c r="G815" s="221"/>
      <c r="H815" s="224">
        <v>11.94</v>
      </c>
      <c r="I815" s="225"/>
      <c r="J815" s="221"/>
      <c r="K815" s="221"/>
      <c r="L815" s="226"/>
      <c r="M815" s="227"/>
      <c r="N815" s="228"/>
      <c r="O815" s="228"/>
      <c r="P815" s="228"/>
      <c r="Q815" s="228"/>
      <c r="R815" s="228"/>
      <c r="S815" s="228"/>
      <c r="T815" s="229"/>
      <c r="AT815" s="230" t="s">
        <v>179</v>
      </c>
      <c r="AU815" s="230" t="s">
        <v>84</v>
      </c>
      <c r="AV815" s="14" t="s">
        <v>84</v>
      </c>
      <c r="AW815" s="14" t="s">
        <v>31</v>
      </c>
      <c r="AX815" s="14" t="s">
        <v>75</v>
      </c>
      <c r="AY815" s="230" t="s">
        <v>167</v>
      </c>
    </row>
    <row r="816" spans="1:65" s="14" customFormat="1">
      <c r="B816" s="220"/>
      <c r="C816" s="221"/>
      <c r="D816" s="211" t="s">
        <v>179</v>
      </c>
      <c r="E816" s="222" t="s">
        <v>1</v>
      </c>
      <c r="F816" s="223" t="s">
        <v>461</v>
      </c>
      <c r="G816" s="221"/>
      <c r="H816" s="224">
        <v>29.774999999999999</v>
      </c>
      <c r="I816" s="225"/>
      <c r="J816" s="221"/>
      <c r="K816" s="221"/>
      <c r="L816" s="226"/>
      <c r="M816" s="227"/>
      <c r="N816" s="228"/>
      <c r="O816" s="228"/>
      <c r="P816" s="228"/>
      <c r="Q816" s="228"/>
      <c r="R816" s="228"/>
      <c r="S816" s="228"/>
      <c r="T816" s="229"/>
      <c r="AT816" s="230" t="s">
        <v>179</v>
      </c>
      <c r="AU816" s="230" t="s">
        <v>84</v>
      </c>
      <c r="AV816" s="14" t="s">
        <v>84</v>
      </c>
      <c r="AW816" s="14" t="s">
        <v>31</v>
      </c>
      <c r="AX816" s="14" t="s">
        <v>75</v>
      </c>
      <c r="AY816" s="230" t="s">
        <v>167</v>
      </c>
    </row>
    <row r="817" spans="1:65" s="14" customFormat="1">
      <c r="B817" s="220"/>
      <c r="C817" s="221"/>
      <c r="D817" s="211" t="s">
        <v>179</v>
      </c>
      <c r="E817" s="222" t="s">
        <v>1</v>
      </c>
      <c r="F817" s="223" t="s">
        <v>434</v>
      </c>
      <c r="G817" s="221"/>
      <c r="H817" s="224">
        <v>57.4</v>
      </c>
      <c r="I817" s="225"/>
      <c r="J817" s="221"/>
      <c r="K817" s="221"/>
      <c r="L817" s="226"/>
      <c r="M817" s="227"/>
      <c r="N817" s="228"/>
      <c r="O817" s="228"/>
      <c r="P817" s="228"/>
      <c r="Q817" s="228"/>
      <c r="R817" s="228"/>
      <c r="S817" s="228"/>
      <c r="T817" s="229"/>
      <c r="AT817" s="230" t="s">
        <v>179</v>
      </c>
      <c r="AU817" s="230" t="s">
        <v>84</v>
      </c>
      <c r="AV817" s="14" t="s">
        <v>84</v>
      </c>
      <c r="AW817" s="14" t="s">
        <v>31</v>
      </c>
      <c r="AX817" s="14" t="s">
        <v>75</v>
      </c>
      <c r="AY817" s="230" t="s">
        <v>167</v>
      </c>
    </row>
    <row r="818" spans="1:65" s="14" customFormat="1">
      <c r="B818" s="220"/>
      <c r="C818" s="221"/>
      <c r="D818" s="211" t="s">
        <v>179</v>
      </c>
      <c r="E818" s="222" t="s">
        <v>1</v>
      </c>
      <c r="F818" s="223" t="s">
        <v>462</v>
      </c>
      <c r="G818" s="221"/>
      <c r="H818" s="224">
        <v>24.105</v>
      </c>
      <c r="I818" s="225"/>
      <c r="J818" s="221"/>
      <c r="K818" s="221"/>
      <c r="L818" s="226"/>
      <c r="M818" s="227"/>
      <c r="N818" s="228"/>
      <c r="O818" s="228"/>
      <c r="P818" s="228"/>
      <c r="Q818" s="228"/>
      <c r="R818" s="228"/>
      <c r="S818" s="228"/>
      <c r="T818" s="229"/>
      <c r="AT818" s="230" t="s">
        <v>179</v>
      </c>
      <c r="AU818" s="230" t="s">
        <v>84</v>
      </c>
      <c r="AV818" s="14" t="s">
        <v>84</v>
      </c>
      <c r="AW818" s="14" t="s">
        <v>31</v>
      </c>
      <c r="AX818" s="14" t="s">
        <v>75</v>
      </c>
      <c r="AY818" s="230" t="s">
        <v>167</v>
      </c>
    </row>
    <row r="819" spans="1:65" s="14" customFormat="1">
      <c r="B819" s="220"/>
      <c r="C819" s="221"/>
      <c r="D819" s="211" t="s">
        <v>179</v>
      </c>
      <c r="E819" s="222" t="s">
        <v>1</v>
      </c>
      <c r="F819" s="223" t="s">
        <v>463</v>
      </c>
      <c r="G819" s="221"/>
      <c r="H819" s="224">
        <v>1.875</v>
      </c>
      <c r="I819" s="225"/>
      <c r="J819" s="221"/>
      <c r="K819" s="221"/>
      <c r="L819" s="226"/>
      <c r="M819" s="227"/>
      <c r="N819" s="228"/>
      <c r="O819" s="228"/>
      <c r="P819" s="228"/>
      <c r="Q819" s="228"/>
      <c r="R819" s="228"/>
      <c r="S819" s="228"/>
      <c r="T819" s="229"/>
      <c r="AT819" s="230" t="s">
        <v>179</v>
      </c>
      <c r="AU819" s="230" t="s">
        <v>84</v>
      </c>
      <c r="AV819" s="14" t="s">
        <v>84</v>
      </c>
      <c r="AW819" s="14" t="s">
        <v>31</v>
      </c>
      <c r="AX819" s="14" t="s">
        <v>75</v>
      </c>
      <c r="AY819" s="230" t="s">
        <v>167</v>
      </c>
    </row>
    <row r="820" spans="1:65" s="14" customFormat="1">
      <c r="B820" s="220"/>
      <c r="C820" s="221"/>
      <c r="D820" s="211" t="s">
        <v>179</v>
      </c>
      <c r="E820" s="222" t="s">
        <v>1</v>
      </c>
      <c r="F820" s="223" t="s">
        <v>464</v>
      </c>
      <c r="G820" s="221"/>
      <c r="H820" s="224">
        <v>22.2</v>
      </c>
      <c r="I820" s="225"/>
      <c r="J820" s="221"/>
      <c r="K820" s="221"/>
      <c r="L820" s="226"/>
      <c r="M820" s="227"/>
      <c r="N820" s="228"/>
      <c r="O820" s="228"/>
      <c r="P820" s="228"/>
      <c r="Q820" s="228"/>
      <c r="R820" s="228"/>
      <c r="S820" s="228"/>
      <c r="T820" s="229"/>
      <c r="AT820" s="230" t="s">
        <v>179</v>
      </c>
      <c r="AU820" s="230" t="s">
        <v>84</v>
      </c>
      <c r="AV820" s="14" t="s">
        <v>84</v>
      </c>
      <c r="AW820" s="14" t="s">
        <v>31</v>
      </c>
      <c r="AX820" s="14" t="s">
        <v>75</v>
      </c>
      <c r="AY820" s="230" t="s">
        <v>167</v>
      </c>
    </row>
    <row r="821" spans="1:65" s="14" customFormat="1">
      <c r="B821" s="220"/>
      <c r="C821" s="221"/>
      <c r="D821" s="211" t="s">
        <v>179</v>
      </c>
      <c r="E821" s="222" t="s">
        <v>1</v>
      </c>
      <c r="F821" s="223" t="s">
        <v>465</v>
      </c>
      <c r="G821" s="221"/>
      <c r="H821" s="224">
        <v>1.875</v>
      </c>
      <c r="I821" s="225"/>
      <c r="J821" s="221"/>
      <c r="K821" s="221"/>
      <c r="L821" s="226"/>
      <c r="M821" s="227"/>
      <c r="N821" s="228"/>
      <c r="O821" s="228"/>
      <c r="P821" s="228"/>
      <c r="Q821" s="228"/>
      <c r="R821" s="228"/>
      <c r="S821" s="228"/>
      <c r="T821" s="229"/>
      <c r="AT821" s="230" t="s">
        <v>179</v>
      </c>
      <c r="AU821" s="230" t="s">
        <v>84</v>
      </c>
      <c r="AV821" s="14" t="s">
        <v>84</v>
      </c>
      <c r="AW821" s="14" t="s">
        <v>31</v>
      </c>
      <c r="AX821" s="14" t="s">
        <v>75</v>
      </c>
      <c r="AY821" s="230" t="s">
        <v>167</v>
      </c>
    </row>
    <row r="822" spans="1:65" s="2" customFormat="1" ht="16.45" customHeight="1">
      <c r="A822" s="34"/>
      <c r="B822" s="35"/>
      <c r="C822" s="191" t="s">
        <v>950</v>
      </c>
      <c r="D822" s="191" t="s">
        <v>170</v>
      </c>
      <c r="E822" s="192" t="s">
        <v>951</v>
      </c>
      <c r="F822" s="193" t="s">
        <v>952</v>
      </c>
      <c r="G822" s="194" t="s">
        <v>173</v>
      </c>
      <c r="H822" s="195">
        <v>102.86499999999999</v>
      </c>
      <c r="I822" s="196"/>
      <c r="J822" s="197">
        <f>ROUND(I822*H822,2)</f>
        <v>0</v>
      </c>
      <c r="K822" s="193" t="s">
        <v>174</v>
      </c>
      <c r="L822" s="39"/>
      <c r="M822" s="198" t="s">
        <v>1</v>
      </c>
      <c r="N822" s="199" t="s">
        <v>40</v>
      </c>
      <c r="O822" s="71"/>
      <c r="P822" s="200">
        <f>O822*H822</f>
        <v>0</v>
      </c>
      <c r="Q822" s="200">
        <v>2.9999999999999997E-4</v>
      </c>
      <c r="R822" s="200">
        <f>Q822*H822</f>
        <v>3.0859499999999995E-2</v>
      </c>
      <c r="S822" s="200">
        <v>0</v>
      </c>
      <c r="T822" s="201">
        <f>S822*H822</f>
        <v>0</v>
      </c>
      <c r="U822" s="34"/>
      <c r="V822" s="34"/>
      <c r="W822" s="34"/>
      <c r="X822" s="34"/>
      <c r="Y822" s="34"/>
      <c r="Z822" s="34"/>
      <c r="AA822" s="34"/>
      <c r="AB822" s="34"/>
      <c r="AC822" s="34"/>
      <c r="AD822" s="34"/>
      <c r="AE822" s="34"/>
      <c r="AR822" s="202" t="s">
        <v>278</v>
      </c>
      <c r="AT822" s="202" t="s">
        <v>170</v>
      </c>
      <c r="AU822" s="202" t="s">
        <v>84</v>
      </c>
      <c r="AY822" s="17" t="s">
        <v>167</v>
      </c>
      <c r="BE822" s="203">
        <f>IF(N822="základní",J822,0)</f>
        <v>0</v>
      </c>
      <c r="BF822" s="203">
        <f>IF(N822="snížená",J822,0)</f>
        <v>0</v>
      </c>
      <c r="BG822" s="203">
        <f>IF(N822="zákl. přenesená",J822,0)</f>
        <v>0</v>
      </c>
      <c r="BH822" s="203">
        <f>IF(N822="sníž. přenesená",J822,0)</f>
        <v>0</v>
      </c>
      <c r="BI822" s="203">
        <f>IF(N822="nulová",J822,0)</f>
        <v>0</v>
      </c>
      <c r="BJ822" s="17" t="s">
        <v>82</v>
      </c>
      <c r="BK822" s="203">
        <f>ROUND(I822*H822,2)</f>
        <v>0</v>
      </c>
      <c r="BL822" s="17" t="s">
        <v>278</v>
      </c>
      <c r="BM822" s="202" t="s">
        <v>953</v>
      </c>
    </row>
    <row r="823" spans="1:65" s="2" customFormat="1">
      <c r="A823" s="34"/>
      <c r="B823" s="35"/>
      <c r="C823" s="36"/>
      <c r="D823" s="204" t="s">
        <v>177</v>
      </c>
      <c r="E823" s="36"/>
      <c r="F823" s="205" t="s">
        <v>954</v>
      </c>
      <c r="G823" s="36"/>
      <c r="H823" s="36"/>
      <c r="I823" s="206"/>
      <c r="J823" s="36"/>
      <c r="K823" s="36"/>
      <c r="L823" s="39"/>
      <c r="M823" s="207"/>
      <c r="N823" s="208"/>
      <c r="O823" s="71"/>
      <c r="P823" s="71"/>
      <c r="Q823" s="71"/>
      <c r="R823" s="71"/>
      <c r="S823" s="71"/>
      <c r="T823" s="72"/>
      <c r="U823" s="34"/>
      <c r="V823" s="34"/>
      <c r="W823" s="34"/>
      <c r="X823" s="34"/>
      <c r="Y823" s="34"/>
      <c r="Z823" s="34"/>
      <c r="AA823" s="34"/>
      <c r="AB823" s="34"/>
      <c r="AC823" s="34"/>
      <c r="AD823" s="34"/>
      <c r="AE823" s="34"/>
      <c r="AT823" s="17" t="s">
        <v>177</v>
      </c>
      <c r="AU823" s="17" t="s">
        <v>84</v>
      </c>
    </row>
    <row r="824" spans="1:65" s="13" customFormat="1" ht="21.3">
      <c r="B824" s="209"/>
      <c r="C824" s="210"/>
      <c r="D824" s="211" t="s">
        <v>179</v>
      </c>
      <c r="E824" s="212" t="s">
        <v>1</v>
      </c>
      <c r="F824" s="213" t="s">
        <v>180</v>
      </c>
      <c r="G824" s="210"/>
      <c r="H824" s="212" t="s">
        <v>1</v>
      </c>
      <c r="I824" s="214"/>
      <c r="J824" s="210"/>
      <c r="K824" s="210"/>
      <c r="L824" s="215"/>
      <c r="M824" s="216"/>
      <c r="N824" s="217"/>
      <c r="O824" s="217"/>
      <c r="P824" s="217"/>
      <c r="Q824" s="217"/>
      <c r="R824" s="217"/>
      <c r="S824" s="217"/>
      <c r="T824" s="218"/>
      <c r="AT824" s="219" t="s">
        <v>179</v>
      </c>
      <c r="AU824" s="219" t="s">
        <v>84</v>
      </c>
      <c r="AV824" s="13" t="s">
        <v>82</v>
      </c>
      <c r="AW824" s="13" t="s">
        <v>31</v>
      </c>
      <c r="AX824" s="13" t="s">
        <v>75</v>
      </c>
      <c r="AY824" s="219" t="s">
        <v>167</v>
      </c>
    </row>
    <row r="825" spans="1:65" s="13" customFormat="1">
      <c r="B825" s="209"/>
      <c r="C825" s="210"/>
      <c r="D825" s="211" t="s">
        <v>179</v>
      </c>
      <c r="E825" s="212" t="s">
        <v>1</v>
      </c>
      <c r="F825" s="213" t="s">
        <v>181</v>
      </c>
      <c r="G825" s="210"/>
      <c r="H825" s="212" t="s">
        <v>1</v>
      </c>
      <c r="I825" s="214"/>
      <c r="J825" s="210"/>
      <c r="K825" s="210"/>
      <c r="L825" s="215"/>
      <c r="M825" s="216"/>
      <c r="N825" s="217"/>
      <c r="O825" s="217"/>
      <c r="P825" s="217"/>
      <c r="Q825" s="217"/>
      <c r="R825" s="217"/>
      <c r="S825" s="217"/>
      <c r="T825" s="218"/>
      <c r="AT825" s="219" t="s">
        <v>179</v>
      </c>
      <c r="AU825" s="219" t="s">
        <v>84</v>
      </c>
      <c r="AV825" s="13" t="s">
        <v>82</v>
      </c>
      <c r="AW825" s="13" t="s">
        <v>31</v>
      </c>
      <c r="AX825" s="13" t="s">
        <v>75</v>
      </c>
      <c r="AY825" s="219" t="s">
        <v>167</v>
      </c>
    </row>
    <row r="826" spans="1:65" s="14" customFormat="1">
      <c r="B826" s="220"/>
      <c r="C826" s="221"/>
      <c r="D826" s="211" t="s">
        <v>179</v>
      </c>
      <c r="E826" s="222" t="s">
        <v>1</v>
      </c>
      <c r="F826" s="223" t="s">
        <v>433</v>
      </c>
      <c r="G826" s="221"/>
      <c r="H826" s="224">
        <v>11.94</v>
      </c>
      <c r="I826" s="225"/>
      <c r="J826" s="221"/>
      <c r="K826" s="221"/>
      <c r="L826" s="226"/>
      <c r="M826" s="227"/>
      <c r="N826" s="228"/>
      <c r="O826" s="228"/>
      <c r="P826" s="228"/>
      <c r="Q826" s="228"/>
      <c r="R826" s="228"/>
      <c r="S826" s="228"/>
      <c r="T826" s="229"/>
      <c r="AT826" s="230" t="s">
        <v>179</v>
      </c>
      <c r="AU826" s="230" t="s">
        <v>84</v>
      </c>
      <c r="AV826" s="14" t="s">
        <v>84</v>
      </c>
      <c r="AW826" s="14" t="s">
        <v>31</v>
      </c>
      <c r="AX826" s="14" t="s">
        <v>75</v>
      </c>
      <c r="AY826" s="230" t="s">
        <v>167</v>
      </c>
    </row>
    <row r="827" spans="1:65" s="14" customFormat="1">
      <c r="B827" s="220"/>
      <c r="C827" s="221"/>
      <c r="D827" s="211" t="s">
        <v>179</v>
      </c>
      <c r="E827" s="222" t="s">
        <v>1</v>
      </c>
      <c r="F827" s="223" t="s">
        <v>461</v>
      </c>
      <c r="G827" s="221"/>
      <c r="H827" s="224">
        <v>29.774999999999999</v>
      </c>
      <c r="I827" s="225"/>
      <c r="J827" s="221"/>
      <c r="K827" s="221"/>
      <c r="L827" s="226"/>
      <c r="M827" s="227"/>
      <c r="N827" s="228"/>
      <c r="O827" s="228"/>
      <c r="P827" s="228"/>
      <c r="Q827" s="228"/>
      <c r="R827" s="228"/>
      <c r="S827" s="228"/>
      <c r="T827" s="229"/>
      <c r="AT827" s="230" t="s">
        <v>179</v>
      </c>
      <c r="AU827" s="230" t="s">
        <v>84</v>
      </c>
      <c r="AV827" s="14" t="s">
        <v>84</v>
      </c>
      <c r="AW827" s="14" t="s">
        <v>31</v>
      </c>
      <c r="AX827" s="14" t="s">
        <v>75</v>
      </c>
      <c r="AY827" s="230" t="s">
        <v>167</v>
      </c>
    </row>
    <row r="828" spans="1:65" s="14" customFormat="1">
      <c r="B828" s="220"/>
      <c r="C828" s="221"/>
      <c r="D828" s="211" t="s">
        <v>179</v>
      </c>
      <c r="E828" s="222" t="s">
        <v>1</v>
      </c>
      <c r="F828" s="223" t="s">
        <v>434</v>
      </c>
      <c r="G828" s="221"/>
      <c r="H828" s="224">
        <v>57.4</v>
      </c>
      <c r="I828" s="225"/>
      <c r="J828" s="221"/>
      <c r="K828" s="221"/>
      <c r="L828" s="226"/>
      <c r="M828" s="227"/>
      <c r="N828" s="228"/>
      <c r="O828" s="228"/>
      <c r="P828" s="228"/>
      <c r="Q828" s="228"/>
      <c r="R828" s="228"/>
      <c r="S828" s="228"/>
      <c r="T828" s="229"/>
      <c r="AT828" s="230" t="s">
        <v>179</v>
      </c>
      <c r="AU828" s="230" t="s">
        <v>84</v>
      </c>
      <c r="AV828" s="14" t="s">
        <v>84</v>
      </c>
      <c r="AW828" s="14" t="s">
        <v>31</v>
      </c>
      <c r="AX828" s="14" t="s">
        <v>75</v>
      </c>
      <c r="AY828" s="230" t="s">
        <v>167</v>
      </c>
    </row>
    <row r="829" spans="1:65" s="13" customFormat="1">
      <c r="B829" s="209"/>
      <c r="C829" s="210"/>
      <c r="D829" s="211" t="s">
        <v>179</v>
      </c>
      <c r="E829" s="212" t="s">
        <v>1</v>
      </c>
      <c r="F829" s="213" t="s">
        <v>181</v>
      </c>
      <c r="G829" s="210"/>
      <c r="H829" s="212" t="s">
        <v>1</v>
      </c>
      <c r="I829" s="214"/>
      <c r="J829" s="210"/>
      <c r="K829" s="210"/>
      <c r="L829" s="215"/>
      <c r="M829" s="216"/>
      <c r="N829" s="217"/>
      <c r="O829" s="217"/>
      <c r="P829" s="217"/>
      <c r="Q829" s="217"/>
      <c r="R829" s="217"/>
      <c r="S829" s="217"/>
      <c r="T829" s="218"/>
      <c r="AT829" s="219" t="s">
        <v>179</v>
      </c>
      <c r="AU829" s="219" t="s">
        <v>84</v>
      </c>
      <c r="AV829" s="13" t="s">
        <v>82</v>
      </c>
      <c r="AW829" s="13" t="s">
        <v>31</v>
      </c>
      <c r="AX829" s="13" t="s">
        <v>75</v>
      </c>
      <c r="AY829" s="219" t="s">
        <v>167</v>
      </c>
    </row>
    <row r="830" spans="1:65" s="13" customFormat="1">
      <c r="B830" s="209"/>
      <c r="C830" s="210"/>
      <c r="D830" s="211" t="s">
        <v>179</v>
      </c>
      <c r="E830" s="212" t="s">
        <v>1</v>
      </c>
      <c r="F830" s="213" t="s">
        <v>955</v>
      </c>
      <c r="G830" s="210"/>
      <c r="H830" s="212" t="s">
        <v>1</v>
      </c>
      <c r="I830" s="214"/>
      <c r="J830" s="210"/>
      <c r="K830" s="210"/>
      <c r="L830" s="215"/>
      <c r="M830" s="216"/>
      <c r="N830" s="217"/>
      <c r="O830" s="217"/>
      <c r="P830" s="217"/>
      <c r="Q830" s="217"/>
      <c r="R830" s="217"/>
      <c r="S830" s="217"/>
      <c r="T830" s="218"/>
      <c r="AT830" s="219" t="s">
        <v>179</v>
      </c>
      <c r="AU830" s="219" t="s">
        <v>84</v>
      </c>
      <c r="AV830" s="13" t="s">
        <v>82</v>
      </c>
      <c r="AW830" s="13" t="s">
        <v>31</v>
      </c>
      <c r="AX830" s="13" t="s">
        <v>75</v>
      </c>
      <c r="AY830" s="219" t="s">
        <v>167</v>
      </c>
    </row>
    <row r="831" spans="1:65" s="14" customFormat="1">
      <c r="B831" s="220"/>
      <c r="C831" s="221"/>
      <c r="D831" s="211" t="s">
        <v>179</v>
      </c>
      <c r="E831" s="222" t="s">
        <v>1</v>
      </c>
      <c r="F831" s="223" t="s">
        <v>463</v>
      </c>
      <c r="G831" s="221"/>
      <c r="H831" s="224">
        <v>1.875</v>
      </c>
      <c r="I831" s="225"/>
      <c r="J831" s="221"/>
      <c r="K831" s="221"/>
      <c r="L831" s="226"/>
      <c r="M831" s="227"/>
      <c r="N831" s="228"/>
      <c r="O831" s="228"/>
      <c r="P831" s="228"/>
      <c r="Q831" s="228"/>
      <c r="R831" s="228"/>
      <c r="S831" s="228"/>
      <c r="T831" s="229"/>
      <c r="AT831" s="230" t="s">
        <v>179</v>
      </c>
      <c r="AU831" s="230" t="s">
        <v>84</v>
      </c>
      <c r="AV831" s="14" t="s">
        <v>84</v>
      </c>
      <c r="AW831" s="14" t="s">
        <v>31</v>
      </c>
      <c r="AX831" s="14" t="s">
        <v>75</v>
      </c>
      <c r="AY831" s="230" t="s">
        <v>167</v>
      </c>
    </row>
    <row r="832" spans="1:65" s="14" customFormat="1">
      <c r="B832" s="220"/>
      <c r="C832" s="221"/>
      <c r="D832" s="211" t="s">
        <v>179</v>
      </c>
      <c r="E832" s="222" t="s">
        <v>1</v>
      </c>
      <c r="F832" s="223" t="s">
        <v>465</v>
      </c>
      <c r="G832" s="221"/>
      <c r="H832" s="224">
        <v>1.875</v>
      </c>
      <c r="I832" s="225"/>
      <c r="J832" s="221"/>
      <c r="K832" s="221"/>
      <c r="L832" s="226"/>
      <c r="M832" s="227"/>
      <c r="N832" s="228"/>
      <c r="O832" s="228"/>
      <c r="P832" s="228"/>
      <c r="Q832" s="228"/>
      <c r="R832" s="228"/>
      <c r="S832" s="228"/>
      <c r="T832" s="229"/>
      <c r="AT832" s="230" t="s">
        <v>179</v>
      </c>
      <c r="AU832" s="230" t="s">
        <v>84</v>
      </c>
      <c r="AV832" s="14" t="s">
        <v>84</v>
      </c>
      <c r="AW832" s="14" t="s">
        <v>31</v>
      </c>
      <c r="AX832" s="14" t="s">
        <v>75</v>
      </c>
      <c r="AY832" s="230" t="s">
        <v>167</v>
      </c>
    </row>
    <row r="833" spans="1:65" s="2" customFormat="1" ht="16.45" customHeight="1">
      <c r="A833" s="34"/>
      <c r="B833" s="35"/>
      <c r="C833" s="191" t="s">
        <v>956</v>
      </c>
      <c r="D833" s="191" t="s">
        <v>170</v>
      </c>
      <c r="E833" s="192" t="s">
        <v>957</v>
      </c>
      <c r="F833" s="193" t="s">
        <v>958</v>
      </c>
      <c r="G833" s="194" t="s">
        <v>186</v>
      </c>
      <c r="H833" s="195">
        <v>88.724999999999994</v>
      </c>
      <c r="I833" s="196"/>
      <c r="J833" s="197">
        <f>ROUND(I833*H833,2)</f>
        <v>0</v>
      </c>
      <c r="K833" s="193" t="s">
        <v>174</v>
      </c>
      <c r="L833" s="39"/>
      <c r="M833" s="198" t="s">
        <v>1</v>
      </c>
      <c r="N833" s="199" t="s">
        <v>40</v>
      </c>
      <c r="O833" s="71"/>
      <c r="P833" s="200">
        <f>O833*H833</f>
        <v>0</v>
      </c>
      <c r="Q833" s="200">
        <v>3.0000000000000001E-5</v>
      </c>
      <c r="R833" s="200">
        <f>Q833*H833</f>
        <v>2.6617500000000001E-3</v>
      </c>
      <c r="S833" s="200">
        <v>0</v>
      </c>
      <c r="T833" s="201">
        <f>S833*H833</f>
        <v>0</v>
      </c>
      <c r="U833" s="34"/>
      <c r="V833" s="34"/>
      <c r="W833" s="34"/>
      <c r="X833" s="34"/>
      <c r="Y833" s="34"/>
      <c r="Z833" s="34"/>
      <c r="AA833" s="34"/>
      <c r="AB833" s="34"/>
      <c r="AC833" s="34"/>
      <c r="AD833" s="34"/>
      <c r="AE833" s="34"/>
      <c r="AR833" s="202" t="s">
        <v>278</v>
      </c>
      <c r="AT833" s="202" t="s">
        <v>170</v>
      </c>
      <c r="AU833" s="202" t="s">
        <v>84</v>
      </c>
      <c r="AY833" s="17" t="s">
        <v>167</v>
      </c>
      <c r="BE833" s="203">
        <f>IF(N833="základní",J833,0)</f>
        <v>0</v>
      </c>
      <c r="BF833" s="203">
        <f>IF(N833="snížená",J833,0)</f>
        <v>0</v>
      </c>
      <c r="BG833" s="203">
        <f>IF(N833="zákl. přenesená",J833,0)</f>
        <v>0</v>
      </c>
      <c r="BH833" s="203">
        <f>IF(N833="sníž. přenesená",J833,0)</f>
        <v>0</v>
      </c>
      <c r="BI833" s="203">
        <f>IF(N833="nulová",J833,0)</f>
        <v>0</v>
      </c>
      <c r="BJ833" s="17" t="s">
        <v>82</v>
      </c>
      <c r="BK833" s="203">
        <f>ROUND(I833*H833,2)</f>
        <v>0</v>
      </c>
      <c r="BL833" s="17" t="s">
        <v>278</v>
      </c>
      <c r="BM833" s="202" t="s">
        <v>959</v>
      </c>
    </row>
    <row r="834" spans="1:65" s="2" customFormat="1">
      <c r="A834" s="34"/>
      <c r="B834" s="35"/>
      <c r="C834" s="36"/>
      <c r="D834" s="204" t="s">
        <v>177</v>
      </c>
      <c r="E834" s="36"/>
      <c r="F834" s="205" t="s">
        <v>960</v>
      </c>
      <c r="G834" s="36"/>
      <c r="H834" s="36"/>
      <c r="I834" s="206"/>
      <c r="J834" s="36"/>
      <c r="K834" s="36"/>
      <c r="L834" s="39"/>
      <c r="M834" s="207"/>
      <c r="N834" s="208"/>
      <c r="O834" s="71"/>
      <c r="P834" s="71"/>
      <c r="Q834" s="71"/>
      <c r="R834" s="71"/>
      <c r="S834" s="71"/>
      <c r="T834" s="72"/>
      <c r="U834" s="34"/>
      <c r="V834" s="34"/>
      <c r="W834" s="34"/>
      <c r="X834" s="34"/>
      <c r="Y834" s="34"/>
      <c r="Z834" s="34"/>
      <c r="AA834" s="34"/>
      <c r="AB834" s="34"/>
      <c r="AC834" s="34"/>
      <c r="AD834" s="34"/>
      <c r="AE834" s="34"/>
      <c r="AT834" s="17" t="s">
        <v>177</v>
      </c>
      <c r="AU834" s="17" t="s">
        <v>84</v>
      </c>
    </row>
    <row r="835" spans="1:65" s="13" customFormat="1" ht="21.3">
      <c r="B835" s="209"/>
      <c r="C835" s="210"/>
      <c r="D835" s="211" t="s">
        <v>179</v>
      </c>
      <c r="E835" s="212" t="s">
        <v>1</v>
      </c>
      <c r="F835" s="213" t="s">
        <v>180</v>
      </c>
      <c r="G835" s="210"/>
      <c r="H835" s="212" t="s">
        <v>1</v>
      </c>
      <c r="I835" s="214"/>
      <c r="J835" s="210"/>
      <c r="K835" s="210"/>
      <c r="L835" s="215"/>
      <c r="M835" s="216"/>
      <c r="N835" s="217"/>
      <c r="O835" s="217"/>
      <c r="P835" s="217"/>
      <c r="Q835" s="217"/>
      <c r="R835" s="217"/>
      <c r="S835" s="217"/>
      <c r="T835" s="218"/>
      <c r="AT835" s="219" t="s">
        <v>179</v>
      </c>
      <c r="AU835" s="219" t="s">
        <v>84</v>
      </c>
      <c r="AV835" s="13" t="s">
        <v>82</v>
      </c>
      <c r="AW835" s="13" t="s">
        <v>31</v>
      </c>
      <c r="AX835" s="13" t="s">
        <v>75</v>
      </c>
      <c r="AY835" s="219" t="s">
        <v>167</v>
      </c>
    </row>
    <row r="836" spans="1:65" s="13" customFormat="1">
      <c r="B836" s="209"/>
      <c r="C836" s="210"/>
      <c r="D836" s="211" t="s">
        <v>179</v>
      </c>
      <c r="E836" s="212" t="s">
        <v>1</v>
      </c>
      <c r="F836" s="213" t="s">
        <v>181</v>
      </c>
      <c r="G836" s="210"/>
      <c r="H836" s="212" t="s">
        <v>1</v>
      </c>
      <c r="I836" s="214"/>
      <c r="J836" s="210"/>
      <c r="K836" s="210"/>
      <c r="L836" s="215"/>
      <c r="M836" s="216"/>
      <c r="N836" s="217"/>
      <c r="O836" s="217"/>
      <c r="P836" s="217"/>
      <c r="Q836" s="217"/>
      <c r="R836" s="217"/>
      <c r="S836" s="217"/>
      <c r="T836" s="218"/>
      <c r="AT836" s="219" t="s">
        <v>179</v>
      </c>
      <c r="AU836" s="219" t="s">
        <v>84</v>
      </c>
      <c r="AV836" s="13" t="s">
        <v>82</v>
      </c>
      <c r="AW836" s="13" t="s">
        <v>31</v>
      </c>
      <c r="AX836" s="13" t="s">
        <v>75</v>
      </c>
      <c r="AY836" s="219" t="s">
        <v>167</v>
      </c>
    </row>
    <row r="837" spans="1:65" s="14" customFormat="1">
      <c r="B837" s="220"/>
      <c r="C837" s="221"/>
      <c r="D837" s="211" t="s">
        <v>179</v>
      </c>
      <c r="E837" s="222" t="s">
        <v>1</v>
      </c>
      <c r="F837" s="223" t="s">
        <v>440</v>
      </c>
      <c r="G837" s="221"/>
      <c r="H837" s="224">
        <v>9.0250000000000004</v>
      </c>
      <c r="I837" s="225"/>
      <c r="J837" s="221"/>
      <c r="K837" s="221"/>
      <c r="L837" s="226"/>
      <c r="M837" s="227"/>
      <c r="N837" s="228"/>
      <c r="O837" s="228"/>
      <c r="P837" s="228"/>
      <c r="Q837" s="228"/>
      <c r="R837" s="228"/>
      <c r="S837" s="228"/>
      <c r="T837" s="229"/>
      <c r="AT837" s="230" t="s">
        <v>179</v>
      </c>
      <c r="AU837" s="230" t="s">
        <v>84</v>
      </c>
      <c r="AV837" s="14" t="s">
        <v>84</v>
      </c>
      <c r="AW837" s="14" t="s">
        <v>31</v>
      </c>
      <c r="AX837" s="14" t="s">
        <v>75</v>
      </c>
      <c r="AY837" s="230" t="s">
        <v>167</v>
      </c>
    </row>
    <row r="838" spans="1:65" s="14" customFormat="1">
      <c r="B838" s="220"/>
      <c r="C838" s="221"/>
      <c r="D838" s="211" t="s">
        <v>179</v>
      </c>
      <c r="E838" s="222" t="s">
        <v>1</v>
      </c>
      <c r="F838" s="223" t="s">
        <v>961</v>
      </c>
      <c r="G838" s="221"/>
      <c r="H838" s="224">
        <v>11.05</v>
      </c>
      <c r="I838" s="225"/>
      <c r="J838" s="221"/>
      <c r="K838" s="221"/>
      <c r="L838" s="226"/>
      <c r="M838" s="227"/>
      <c r="N838" s="228"/>
      <c r="O838" s="228"/>
      <c r="P838" s="228"/>
      <c r="Q838" s="228"/>
      <c r="R838" s="228"/>
      <c r="S838" s="228"/>
      <c r="T838" s="229"/>
      <c r="AT838" s="230" t="s">
        <v>179</v>
      </c>
      <c r="AU838" s="230" t="s">
        <v>84</v>
      </c>
      <c r="AV838" s="14" t="s">
        <v>84</v>
      </c>
      <c r="AW838" s="14" t="s">
        <v>31</v>
      </c>
      <c r="AX838" s="14" t="s">
        <v>75</v>
      </c>
      <c r="AY838" s="230" t="s">
        <v>167</v>
      </c>
    </row>
    <row r="839" spans="1:65" s="14" customFormat="1">
      <c r="B839" s="220"/>
      <c r="C839" s="221"/>
      <c r="D839" s="211" t="s">
        <v>179</v>
      </c>
      <c r="E839" s="222" t="s">
        <v>1</v>
      </c>
      <c r="F839" s="223" t="s">
        <v>441</v>
      </c>
      <c r="G839" s="221"/>
      <c r="H839" s="224">
        <v>61.25</v>
      </c>
      <c r="I839" s="225"/>
      <c r="J839" s="221"/>
      <c r="K839" s="221"/>
      <c r="L839" s="226"/>
      <c r="M839" s="227"/>
      <c r="N839" s="228"/>
      <c r="O839" s="228"/>
      <c r="P839" s="228"/>
      <c r="Q839" s="228"/>
      <c r="R839" s="228"/>
      <c r="S839" s="228"/>
      <c r="T839" s="229"/>
      <c r="AT839" s="230" t="s">
        <v>179</v>
      </c>
      <c r="AU839" s="230" t="s">
        <v>84</v>
      </c>
      <c r="AV839" s="14" t="s">
        <v>84</v>
      </c>
      <c r="AW839" s="14" t="s">
        <v>31</v>
      </c>
      <c r="AX839" s="14" t="s">
        <v>75</v>
      </c>
      <c r="AY839" s="230" t="s">
        <v>167</v>
      </c>
    </row>
    <row r="840" spans="1:65" s="13" customFormat="1">
      <c r="B840" s="209"/>
      <c r="C840" s="210"/>
      <c r="D840" s="211" t="s">
        <v>179</v>
      </c>
      <c r="E840" s="212" t="s">
        <v>1</v>
      </c>
      <c r="F840" s="213" t="s">
        <v>181</v>
      </c>
      <c r="G840" s="210"/>
      <c r="H840" s="212" t="s">
        <v>1</v>
      </c>
      <c r="I840" s="214"/>
      <c r="J840" s="210"/>
      <c r="K840" s="210"/>
      <c r="L840" s="215"/>
      <c r="M840" s="216"/>
      <c r="N840" s="217"/>
      <c r="O840" s="217"/>
      <c r="P840" s="217"/>
      <c r="Q840" s="217"/>
      <c r="R840" s="217"/>
      <c r="S840" s="217"/>
      <c r="T840" s="218"/>
      <c r="AT840" s="219" t="s">
        <v>179</v>
      </c>
      <c r="AU840" s="219" t="s">
        <v>84</v>
      </c>
      <c r="AV840" s="13" t="s">
        <v>82</v>
      </c>
      <c r="AW840" s="13" t="s">
        <v>31</v>
      </c>
      <c r="AX840" s="13" t="s">
        <v>75</v>
      </c>
      <c r="AY840" s="219" t="s">
        <v>167</v>
      </c>
    </row>
    <row r="841" spans="1:65" s="13" customFormat="1">
      <c r="B841" s="209"/>
      <c r="C841" s="210"/>
      <c r="D841" s="211" t="s">
        <v>179</v>
      </c>
      <c r="E841" s="212" t="s">
        <v>1</v>
      </c>
      <c r="F841" s="213" t="s">
        <v>955</v>
      </c>
      <c r="G841" s="210"/>
      <c r="H841" s="212" t="s">
        <v>1</v>
      </c>
      <c r="I841" s="214"/>
      <c r="J841" s="210"/>
      <c r="K841" s="210"/>
      <c r="L841" s="215"/>
      <c r="M841" s="216"/>
      <c r="N841" s="217"/>
      <c r="O841" s="217"/>
      <c r="P841" s="217"/>
      <c r="Q841" s="217"/>
      <c r="R841" s="217"/>
      <c r="S841" s="217"/>
      <c r="T841" s="218"/>
      <c r="AT841" s="219" t="s">
        <v>179</v>
      </c>
      <c r="AU841" s="219" t="s">
        <v>84</v>
      </c>
      <c r="AV841" s="13" t="s">
        <v>82</v>
      </c>
      <c r="AW841" s="13" t="s">
        <v>31</v>
      </c>
      <c r="AX841" s="13" t="s">
        <v>75</v>
      </c>
      <c r="AY841" s="219" t="s">
        <v>167</v>
      </c>
    </row>
    <row r="842" spans="1:65" s="14" customFormat="1">
      <c r="B842" s="220"/>
      <c r="C842" s="221"/>
      <c r="D842" s="211" t="s">
        <v>179</v>
      </c>
      <c r="E842" s="222" t="s">
        <v>1</v>
      </c>
      <c r="F842" s="223" t="s">
        <v>962</v>
      </c>
      <c r="G842" s="221"/>
      <c r="H842" s="224">
        <v>3.7</v>
      </c>
      <c r="I842" s="225"/>
      <c r="J842" s="221"/>
      <c r="K842" s="221"/>
      <c r="L842" s="226"/>
      <c r="M842" s="227"/>
      <c r="N842" s="228"/>
      <c r="O842" s="228"/>
      <c r="P842" s="228"/>
      <c r="Q842" s="228"/>
      <c r="R842" s="228"/>
      <c r="S842" s="228"/>
      <c r="T842" s="229"/>
      <c r="AT842" s="230" t="s">
        <v>179</v>
      </c>
      <c r="AU842" s="230" t="s">
        <v>84</v>
      </c>
      <c r="AV842" s="14" t="s">
        <v>84</v>
      </c>
      <c r="AW842" s="14" t="s">
        <v>31</v>
      </c>
      <c r="AX842" s="14" t="s">
        <v>75</v>
      </c>
      <c r="AY842" s="230" t="s">
        <v>167</v>
      </c>
    </row>
    <row r="843" spans="1:65" s="14" customFormat="1">
      <c r="B843" s="220"/>
      <c r="C843" s="221"/>
      <c r="D843" s="211" t="s">
        <v>179</v>
      </c>
      <c r="E843" s="222" t="s">
        <v>1</v>
      </c>
      <c r="F843" s="223" t="s">
        <v>963</v>
      </c>
      <c r="G843" s="221"/>
      <c r="H843" s="224">
        <v>3.7</v>
      </c>
      <c r="I843" s="225"/>
      <c r="J843" s="221"/>
      <c r="K843" s="221"/>
      <c r="L843" s="226"/>
      <c r="M843" s="227"/>
      <c r="N843" s="228"/>
      <c r="O843" s="228"/>
      <c r="P843" s="228"/>
      <c r="Q843" s="228"/>
      <c r="R843" s="228"/>
      <c r="S843" s="228"/>
      <c r="T843" s="229"/>
      <c r="AT843" s="230" t="s">
        <v>179</v>
      </c>
      <c r="AU843" s="230" t="s">
        <v>84</v>
      </c>
      <c r="AV843" s="14" t="s">
        <v>84</v>
      </c>
      <c r="AW843" s="14" t="s">
        <v>31</v>
      </c>
      <c r="AX843" s="14" t="s">
        <v>75</v>
      </c>
      <c r="AY843" s="230" t="s">
        <v>167</v>
      </c>
    </row>
    <row r="844" spans="1:65" s="2" customFormat="1" ht="55.6" customHeight="1">
      <c r="A844" s="34"/>
      <c r="B844" s="35"/>
      <c r="C844" s="232" t="s">
        <v>964</v>
      </c>
      <c r="D844" s="232" t="s">
        <v>254</v>
      </c>
      <c r="E844" s="233" t="s">
        <v>965</v>
      </c>
      <c r="F844" s="234" t="s">
        <v>966</v>
      </c>
      <c r="G844" s="235" t="s">
        <v>173</v>
      </c>
      <c r="H844" s="236">
        <v>2.6</v>
      </c>
      <c r="I844" s="237"/>
      <c r="J844" s="238">
        <f>ROUND(I844*H844,2)</f>
        <v>0</v>
      </c>
      <c r="K844" s="234" t="s">
        <v>174</v>
      </c>
      <c r="L844" s="239"/>
      <c r="M844" s="240" t="s">
        <v>1</v>
      </c>
      <c r="N844" s="241" t="s">
        <v>40</v>
      </c>
      <c r="O844" s="71"/>
      <c r="P844" s="200">
        <f>O844*H844</f>
        <v>0</v>
      </c>
      <c r="Q844" s="200">
        <v>2.5999999999999999E-3</v>
      </c>
      <c r="R844" s="200">
        <f>Q844*H844</f>
        <v>6.7599999999999995E-3</v>
      </c>
      <c r="S844" s="200">
        <v>0</v>
      </c>
      <c r="T844" s="201">
        <f>S844*H844</f>
        <v>0</v>
      </c>
      <c r="U844" s="34"/>
      <c r="V844" s="34"/>
      <c r="W844" s="34"/>
      <c r="X844" s="34"/>
      <c r="Y844" s="34"/>
      <c r="Z844" s="34"/>
      <c r="AA844" s="34"/>
      <c r="AB844" s="34"/>
      <c r="AC844" s="34"/>
      <c r="AD844" s="34"/>
      <c r="AE844" s="34"/>
      <c r="AR844" s="202" t="s">
        <v>393</v>
      </c>
      <c r="AT844" s="202" t="s">
        <v>254</v>
      </c>
      <c r="AU844" s="202" t="s">
        <v>84</v>
      </c>
      <c r="AY844" s="17" t="s">
        <v>167</v>
      </c>
      <c r="BE844" s="203">
        <f>IF(N844="základní",J844,0)</f>
        <v>0</v>
      </c>
      <c r="BF844" s="203">
        <f>IF(N844="snížená",J844,0)</f>
        <v>0</v>
      </c>
      <c r="BG844" s="203">
        <f>IF(N844="zákl. přenesená",J844,0)</f>
        <v>0</v>
      </c>
      <c r="BH844" s="203">
        <f>IF(N844="sníž. přenesená",J844,0)</f>
        <v>0</v>
      </c>
      <c r="BI844" s="203">
        <f>IF(N844="nulová",J844,0)</f>
        <v>0</v>
      </c>
      <c r="BJ844" s="17" t="s">
        <v>82</v>
      </c>
      <c r="BK844" s="203">
        <f>ROUND(I844*H844,2)</f>
        <v>0</v>
      </c>
      <c r="BL844" s="17" t="s">
        <v>278</v>
      </c>
      <c r="BM844" s="202" t="s">
        <v>967</v>
      </c>
    </row>
    <row r="845" spans="1:65" s="13" customFormat="1">
      <c r="B845" s="209"/>
      <c r="C845" s="210"/>
      <c r="D845" s="211" t="s">
        <v>179</v>
      </c>
      <c r="E845" s="212" t="s">
        <v>1</v>
      </c>
      <c r="F845" s="213" t="s">
        <v>968</v>
      </c>
      <c r="G845" s="210"/>
      <c r="H845" s="212" t="s">
        <v>1</v>
      </c>
      <c r="I845" s="214"/>
      <c r="J845" s="210"/>
      <c r="K845" s="210"/>
      <c r="L845" s="215"/>
      <c r="M845" s="216"/>
      <c r="N845" s="217"/>
      <c r="O845" s="217"/>
      <c r="P845" s="217"/>
      <c r="Q845" s="217"/>
      <c r="R845" s="217"/>
      <c r="S845" s="217"/>
      <c r="T845" s="218"/>
      <c r="AT845" s="219" t="s">
        <v>179</v>
      </c>
      <c r="AU845" s="219" t="s">
        <v>84</v>
      </c>
      <c r="AV845" s="13" t="s">
        <v>82</v>
      </c>
      <c r="AW845" s="13" t="s">
        <v>31</v>
      </c>
      <c r="AX845" s="13" t="s">
        <v>75</v>
      </c>
      <c r="AY845" s="219" t="s">
        <v>167</v>
      </c>
    </row>
    <row r="846" spans="1:65" s="14" customFormat="1">
      <c r="B846" s="220"/>
      <c r="C846" s="221"/>
      <c r="D846" s="211" t="s">
        <v>179</v>
      </c>
      <c r="E846" s="222" t="s">
        <v>1</v>
      </c>
      <c r="F846" s="223" t="s">
        <v>969</v>
      </c>
      <c r="G846" s="221"/>
      <c r="H846" s="224">
        <v>2.6</v>
      </c>
      <c r="I846" s="225"/>
      <c r="J846" s="221"/>
      <c r="K846" s="221"/>
      <c r="L846" s="226"/>
      <c r="M846" s="227"/>
      <c r="N846" s="228"/>
      <c r="O846" s="228"/>
      <c r="P846" s="228"/>
      <c r="Q846" s="228"/>
      <c r="R846" s="228"/>
      <c r="S846" s="228"/>
      <c r="T846" s="229"/>
      <c r="AT846" s="230" t="s">
        <v>179</v>
      </c>
      <c r="AU846" s="230" t="s">
        <v>84</v>
      </c>
      <c r="AV846" s="14" t="s">
        <v>84</v>
      </c>
      <c r="AW846" s="14" t="s">
        <v>31</v>
      </c>
      <c r="AX846" s="14" t="s">
        <v>75</v>
      </c>
      <c r="AY846" s="230" t="s">
        <v>167</v>
      </c>
    </row>
    <row r="847" spans="1:65" s="2" customFormat="1" ht="37.9" customHeight="1">
      <c r="A847" s="34"/>
      <c r="B847" s="35"/>
      <c r="C847" s="232" t="s">
        <v>970</v>
      </c>
      <c r="D847" s="232" t="s">
        <v>254</v>
      </c>
      <c r="E847" s="233" t="s">
        <v>971</v>
      </c>
      <c r="F847" s="234" t="s">
        <v>972</v>
      </c>
      <c r="G847" s="235" t="s">
        <v>173</v>
      </c>
      <c r="H847" s="236">
        <v>124.471</v>
      </c>
      <c r="I847" s="237"/>
      <c r="J847" s="238">
        <f>ROUND(I847*H847,2)</f>
        <v>0</v>
      </c>
      <c r="K847" s="234" t="s">
        <v>174</v>
      </c>
      <c r="L847" s="239"/>
      <c r="M847" s="240" t="s">
        <v>1</v>
      </c>
      <c r="N847" s="241" t="s">
        <v>40</v>
      </c>
      <c r="O847" s="71"/>
      <c r="P847" s="200">
        <f>O847*H847</f>
        <v>0</v>
      </c>
      <c r="Q847" s="200">
        <v>2.8500000000000001E-3</v>
      </c>
      <c r="R847" s="200">
        <f>Q847*H847</f>
        <v>0.35474235000000004</v>
      </c>
      <c r="S847" s="200">
        <v>0</v>
      </c>
      <c r="T847" s="201">
        <f>S847*H847</f>
        <v>0</v>
      </c>
      <c r="U847" s="34"/>
      <c r="V847" s="34"/>
      <c r="W847" s="34"/>
      <c r="X847" s="34"/>
      <c r="Y847" s="34"/>
      <c r="Z847" s="34"/>
      <c r="AA847" s="34"/>
      <c r="AB847" s="34"/>
      <c r="AC847" s="34"/>
      <c r="AD847" s="34"/>
      <c r="AE847" s="34"/>
      <c r="AR847" s="202" t="s">
        <v>393</v>
      </c>
      <c r="AT847" s="202" t="s">
        <v>254</v>
      </c>
      <c r="AU847" s="202" t="s">
        <v>84</v>
      </c>
      <c r="AY847" s="17" t="s">
        <v>167</v>
      </c>
      <c r="BE847" s="203">
        <f>IF(N847="základní",J847,0)</f>
        <v>0</v>
      </c>
      <c r="BF847" s="203">
        <f>IF(N847="snížená",J847,0)</f>
        <v>0</v>
      </c>
      <c r="BG847" s="203">
        <f>IF(N847="zákl. přenesená",J847,0)</f>
        <v>0</v>
      </c>
      <c r="BH847" s="203">
        <f>IF(N847="sníž. přenesená",J847,0)</f>
        <v>0</v>
      </c>
      <c r="BI847" s="203">
        <f>IF(N847="nulová",J847,0)</f>
        <v>0</v>
      </c>
      <c r="BJ847" s="17" t="s">
        <v>82</v>
      </c>
      <c r="BK847" s="203">
        <f>ROUND(I847*H847,2)</f>
        <v>0</v>
      </c>
      <c r="BL847" s="17" t="s">
        <v>278</v>
      </c>
      <c r="BM847" s="202" t="s">
        <v>973</v>
      </c>
    </row>
    <row r="848" spans="1:65" s="14" customFormat="1">
      <c r="B848" s="220"/>
      <c r="C848" s="221"/>
      <c r="D848" s="211" t="s">
        <v>179</v>
      </c>
      <c r="E848" s="222" t="s">
        <v>1</v>
      </c>
      <c r="F848" s="223" t="s">
        <v>974</v>
      </c>
      <c r="G848" s="221"/>
      <c r="H848" s="224">
        <v>127.071</v>
      </c>
      <c r="I848" s="225"/>
      <c r="J848" s="221"/>
      <c r="K848" s="221"/>
      <c r="L848" s="226"/>
      <c r="M848" s="227"/>
      <c r="N848" s="228"/>
      <c r="O848" s="228"/>
      <c r="P848" s="228"/>
      <c r="Q848" s="228"/>
      <c r="R848" s="228"/>
      <c r="S848" s="228"/>
      <c r="T848" s="229"/>
      <c r="AT848" s="230" t="s">
        <v>179</v>
      </c>
      <c r="AU848" s="230" t="s">
        <v>84</v>
      </c>
      <c r="AV848" s="14" t="s">
        <v>84</v>
      </c>
      <c r="AW848" s="14" t="s">
        <v>31</v>
      </c>
      <c r="AX848" s="14" t="s">
        <v>75</v>
      </c>
      <c r="AY848" s="230" t="s">
        <v>167</v>
      </c>
    </row>
    <row r="849" spans="1:65" s="14" customFormat="1">
      <c r="B849" s="220"/>
      <c r="C849" s="221"/>
      <c r="D849" s="211" t="s">
        <v>179</v>
      </c>
      <c r="E849" s="222" t="s">
        <v>1</v>
      </c>
      <c r="F849" s="223" t="s">
        <v>975</v>
      </c>
      <c r="G849" s="221"/>
      <c r="H849" s="224">
        <v>-2.6</v>
      </c>
      <c r="I849" s="225"/>
      <c r="J849" s="221"/>
      <c r="K849" s="221"/>
      <c r="L849" s="226"/>
      <c r="M849" s="227"/>
      <c r="N849" s="228"/>
      <c r="O849" s="228"/>
      <c r="P849" s="228"/>
      <c r="Q849" s="228"/>
      <c r="R849" s="228"/>
      <c r="S849" s="228"/>
      <c r="T849" s="229"/>
      <c r="AT849" s="230" t="s">
        <v>179</v>
      </c>
      <c r="AU849" s="230" t="s">
        <v>84</v>
      </c>
      <c r="AV849" s="14" t="s">
        <v>84</v>
      </c>
      <c r="AW849" s="14" t="s">
        <v>31</v>
      </c>
      <c r="AX849" s="14" t="s">
        <v>75</v>
      </c>
      <c r="AY849" s="230" t="s">
        <v>167</v>
      </c>
    </row>
    <row r="850" spans="1:65" s="2" customFormat="1" ht="24.3" customHeight="1">
      <c r="A850" s="34"/>
      <c r="B850" s="35"/>
      <c r="C850" s="191" t="s">
        <v>976</v>
      </c>
      <c r="D850" s="191" t="s">
        <v>170</v>
      </c>
      <c r="E850" s="192" t="s">
        <v>977</v>
      </c>
      <c r="F850" s="193" t="s">
        <v>978</v>
      </c>
      <c r="G850" s="194" t="s">
        <v>173</v>
      </c>
      <c r="H850" s="195">
        <v>46.305</v>
      </c>
      <c r="I850" s="196"/>
      <c r="J850" s="197">
        <f>ROUND(I850*H850,2)</f>
        <v>0</v>
      </c>
      <c r="K850" s="193" t="s">
        <v>174</v>
      </c>
      <c r="L850" s="39"/>
      <c r="M850" s="198" t="s">
        <v>1</v>
      </c>
      <c r="N850" s="199" t="s">
        <v>40</v>
      </c>
      <c r="O850" s="71"/>
      <c r="P850" s="200">
        <f>O850*H850</f>
        <v>0</v>
      </c>
      <c r="Q850" s="200">
        <v>4.0000000000000002E-4</v>
      </c>
      <c r="R850" s="200">
        <f>Q850*H850</f>
        <v>1.8522E-2</v>
      </c>
      <c r="S850" s="200">
        <v>0</v>
      </c>
      <c r="T850" s="201">
        <f>S850*H850</f>
        <v>0</v>
      </c>
      <c r="U850" s="34"/>
      <c r="V850" s="34"/>
      <c r="W850" s="34"/>
      <c r="X850" s="34"/>
      <c r="Y850" s="34"/>
      <c r="Z850" s="34"/>
      <c r="AA850" s="34"/>
      <c r="AB850" s="34"/>
      <c r="AC850" s="34"/>
      <c r="AD850" s="34"/>
      <c r="AE850" s="34"/>
      <c r="AR850" s="202" t="s">
        <v>278</v>
      </c>
      <c r="AT850" s="202" t="s">
        <v>170</v>
      </c>
      <c r="AU850" s="202" t="s">
        <v>84</v>
      </c>
      <c r="AY850" s="17" t="s">
        <v>167</v>
      </c>
      <c r="BE850" s="203">
        <f>IF(N850="základní",J850,0)</f>
        <v>0</v>
      </c>
      <c r="BF850" s="203">
        <f>IF(N850="snížená",J850,0)</f>
        <v>0</v>
      </c>
      <c r="BG850" s="203">
        <f>IF(N850="zákl. přenesená",J850,0)</f>
        <v>0</v>
      </c>
      <c r="BH850" s="203">
        <f>IF(N850="sníž. přenesená",J850,0)</f>
        <v>0</v>
      </c>
      <c r="BI850" s="203">
        <f>IF(N850="nulová",J850,0)</f>
        <v>0</v>
      </c>
      <c r="BJ850" s="17" t="s">
        <v>82</v>
      </c>
      <c r="BK850" s="203">
        <f>ROUND(I850*H850,2)</f>
        <v>0</v>
      </c>
      <c r="BL850" s="17" t="s">
        <v>278</v>
      </c>
      <c r="BM850" s="202" t="s">
        <v>979</v>
      </c>
    </row>
    <row r="851" spans="1:65" s="2" customFormat="1">
      <c r="A851" s="34"/>
      <c r="B851" s="35"/>
      <c r="C851" s="36"/>
      <c r="D851" s="204" t="s">
        <v>177</v>
      </c>
      <c r="E851" s="36"/>
      <c r="F851" s="205" t="s">
        <v>980</v>
      </c>
      <c r="G851" s="36"/>
      <c r="H851" s="36"/>
      <c r="I851" s="206"/>
      <c r="J851" s="36"/>
      <c r="K851" s="36"/>
      <c r="L851" s="39"/>
      <c r="M851" s="207"/>
      <c r="N851" s="208"/>
      <c r="O851" s="71"/>
      <c r="P851" s="71"/>
      <c r="Q851" s="71"/>
      <c r="R851" s="71"/>
      <c r="S851" s="71"/>
      <c r="T851" s="72"/>
      <c r="U851" s="34"/>
      <c r="V851" s="34"/>
      <c r="W851" s="34"/>
      <c r="X851" s="34"/>
      <c r="Y851" s="34"/>
      <c r="Z851" s="34"/>
      <c r="AA851" s="34"/>
      <c r="AB851" s="34"/>
      <c r="AC851" s="34"/>
      <c r="AD851" s="34"/>
      <c r="AE851" s="34"/>
      <c r="AT851" s="17" t="s">
        <v>177</v>
      </c>
      <c r="AU851" s="17" t="s">
        <v>84</v>
      </c>
    </row>
    <row r="852" spans="1:65" s="13" customFormat="1" ht="21.3">
      <c r="B852" s="209"/>
      <c r="C852" s="210"/>
      <c r="D852" s="211" t="s">
        <v>179</v>
      </c>
      <c r="E852" s="212" t="s">
        <v>1</v>
      </c>
      <c r="F852" s="213" t="s">
        <v>180</v>
      </c>
      <c r="G852" s="210"/>
      <c r="H852" s="212" t="s">
        <v>1</v>
      </c>
      <c r="I852" s="214"/>
      <c r="J852" s="210"/>
      <c r="K852" s="210"/>
      <c r="L852" s="215"/>
      <c r="M852" s="216"/>
      <c r="N852" s="217"/>
      <c r="O852" s="217"/>
      <c r="P852" s="217"/>
      <c r="Q852" s="217"/>
      <c r="R852" s="217"/>
      <c r="S852" s="217"/>
      <c r="T852" s="218"/>
      <c r="AT852" s="219" t="s">
        <v>179</v>
      </c>
      <c r="AU852" s="219" t="s">
        <v>84</v>
      </c>
      <c r="AV852" s="13" t="s">
        <v>82</v>
      </c>
      <c r="AW852" s="13" t="s">
        <v>31</v>
      </c>
      <c r="AX852" s="13" t="s">
        <v>75</v>
      </c>
      <c r="AY852" s="219" t="s">
        <v>167</v>
      </c>
    </row>
    <row r="853" spans="1:65" s="13" customFormat="1">
      <c r="B853" s="209"/>
      <c r="C853" s="210"/>
      <c r="D853" s="211" t="s">
        <v>179</v>
      </c>
      <c r="E853" s="212" t="s">
        <v>1</v>
      </c>
      <c r="F853" s="213" t="s">
        <v>181</v>
      </c>
      <c r="G853" s="210"/>
      <c r="H853" s="212" t="s">
        <v>1</v>
      </c>
      <c r="I853" s="214"/>
      <c r="J853" s="210"/>
      <c r="K853" s="210"/>
      <c r="L853" s="215"/>
      <c r="M853" s="216"/>
      <c r="N853" s="217"/>
      <c r="O853" s="217"/>
      <c r="P853" s="217"/>
      <c r="Q853" s="217"/>
      <c r="R853" s="217"/>
      <c r="S853" s="217"/>
      <c r="T853" s="218"/>
      <c r="AT853" s="219" t="s">
        <v>179</v>
      </c>
      <c r="AU853" s="219" t="s">
        <v>84</v>
      </c>
      <c r="AV853" s="13" t="s">
        <v>82</v>
      </c>
      <c r="AW853" s="13" t="s">
        <v>31</v>
      </c>
      <c r="AX853" s="13" t="s">
        <v>75</v>
      </c>
      <c r="AY853" s="219" t="s">
        <v>167</v>
      </c>
    </row>
    <row r="854" spans="1:65" s="14" customFormat="1">
      <c r="B854" s="220"/>
      <c r="C854" s="221"/>
      <c r="D854" s="211" t="s">
        <v>179</v>
      </c>
      <c r="E854" s="222" t="s">
        <v>1</v>
      </c>
      <c r="F854" s="223" t="s">
        <v>462</v>
      </c>
      <c r="G854" s="221"/>
      <c r="H854" s="224">
        <v>24.105</v>
      </c>
      <c r="I854" s="225"/>
      <c r="J854" s="221"/>
      <c r="K854" s="221"/>
      <c r="L854" s="226"/>
      <c r="M854" s="227"/>
      <c r="N854" s="228"/>
      <c r="O854" s="228"/>
      <c r="P854" s="228"/>
      <c r="Q854" s="228"/>
      <c r="R854" s="228"/>
      <c r="S854" s="228"/>
      <c r="T854" s="229"/>
      <c r="AT854" s="230" t="s">
        <v>179</v>
      </c>
      <c r="AU854" s="230" t="s">
        <v>84</v>
      </c>
      <c r="AV854" s="14" t="s">
        <v>84</v>
      </c>
      <c r="AW854" s="14" t="s">
        <v>31</v>
      </c>
      <c r="AX854" s="14" t="s">
        <v>75</v>
      </c>
      <c r="AY854" s="230" t="s">
        <v>167</v>
      </c>
    </row>
    <row r="855" spans="1:65" s="14" customFormat="1">
      <c r="B855" s="220"/>
      <c r="C855" s="221"/>
      <c r="D855" s="211" t="s">
        <v>179</v>
      </c>
      <c r="E855" s="222" t="s">
        <v>1</v>
      </c>
      <c r="F855" s="223" t="s">
        <v>464</v>
      </c>
      <c r="G855" s="221"/>
      <c r="H855" s="224">
        <v>22.2</v>
      </c>
      <c r="I855" s="225"/>
      <c r="J855" s="221"/>
      <c r="K855" s="221"/>
      <c r="L855" s="226"/>
      <c r="M855" s="227"/>
      <c r="N855" s="228"/>
      <c r="O855" s="228"/>
      <c r="P855" s="228"/>
      <c r="Q855" s="228"/>
      <c r="R855" s="228"/>
      <c r="S855" s="228"/>
      <c r="T855" s="229"/>
      <c r="AT855" s="230" t="s">
        <v>179</v>
      </c>
      <c r="AU855" s="230" t="s">
        <v>84</v>
      </c>
      <c r="AV855" s="14" t="s">
        <v>84</v>
      </c>
      <c r="AW855" s="14" t="s">
        <v>31</v>
      </c>
      <c r="AX855" s="14" t="s">
        <v>75</v>
      </c>
      <c r="AY855" s="230" t="s">
        <v>167</v>
      </c>
    </row>
    <row r="856" spans="1:65" s="2" customFormat="1" ht="24.3" customHeight="1">
      <c r="A856" s="34"/>
      <c r="B856" s="35"/>
      <c r="C856" s="191" t="s">
        <v>981</v>
      </c>
      <c r="D856" s="191" t="s">
        <v>170</v>
      </c>
      <c r="E856" s="192" t="s">
        <v>982</v>
      </c>
      <c r="F856" s="193" t="s">
        <v>983</v>
      </c>
      <c r="G856" s="194" t="s">
        <v>186</v>
      </c>
      <c r="H856" s="195">
        <v>44.25</v>
      </c>
      <c r="I856" s="196"/>
      <c r="J856" s="197">
        <f>ROUND(I856*H856,2)</f>
        <v>0</v>
      </c>
      <c r="K856" s="193" t="s">
        <v>1</v>
      </c>
      <c r="L856" s="39"/>
      <c r="M856" s="198" t="s">
        <v>1</v>
      </c>
      <c r="N856" s="199" t="s">
        <v>40</v>
      </c>
      <c r="O856" s="71"/>
      <c r="P856" s="200">
        <f>O856*H856</f>
        <v>0</v>
      </c>
      <c r="Q856" s="200">
        <v>2.0000000000000002E-5</v>
      </c>
      <c r="R856" s="200">
        <f>Q856*H856</f>
        <v>8.8500000000000004E-4</v>
      </c>
      <c r="S856" s="200">
        <v>0</v>
      </c>
      <c r="T856" s="201">
        <f>S856*H856</f>
        <v>0</v>
      </c>
      <c r="U856" s="34"/>
      <c r="V856" s="34"/>
      <c r="W856" s="34"/>
      <c r="X856" s="34"/>
      <c r="Y856" s="34"/>
      <c r="Z856" s="34"/>
      <c r="AA856" s="34"/>
      <c r="AB856" s="34"/>
      <c r="AC856" s="34"/>
      <c r="AD856" s="34"/>
      <c r="AE856" s="34"/>
      <c r="AR856" s="202" t="s">
        <v>278</v>
      </c>
      <c r="AT856" s="202" t="s">
        <v>170</v>
      </c>
      <c r="AU856" s="202" t="s">
        <v>84</v>
      </c>
      <c r="AY856" s="17" t="s">
        <v>167</v>
      </c>
      <c r="BE856" s="203">
        <f>IF(N856="základní",J856,0)</f>
        <v>0</v>
      </c>
      <c r="BF856" s="203">
        <f>IF(N856="snížená",J856,0)</f>
        <v>0</v>
      </c>
      <c r="BG856" s="203">
        <f>IF(N856="zákl. přenesená",J856,0)</f>
        <v>0</v>
      </c>
      <c r="BH856" s="203">
        <f>IF(N856="sníž. přenesená",J856,0)</f>
        <v>0</v>
      </c>
      <c r="BI856" s="203">
        <f>IF(N856="nulová",J856,0)</f>
        <v>0</v>
      </c>
      <c r="BJ856" s="17" t="s">
        <v>82</v>
      </c>
      <c r="BK856" s="203">
        <f>ROUND(I856*H856,2)</f>
        <v>0</v>
      </c>
      <c r="BL856" s="17" t="s">
        <v>278</v>
      </c>
      <c r="BM856" s="202" t="s">
        <v>984</v>
      </c>
    </row>
    <row r="857" spans="1:65" s="13" customFormat="1" ht="21.3">
      <c r="B857" s="209"/>
      <c r="C857" s="210"/>
      <c r="D857" s="211" t="s">
        <v>179</v>
      </c>
      <c r="E857" s="212" t="s">
        <v>1</v>
      </c>
      <c r="F857" s="213" t="s">
        <v>180</v>
      </c>
      <c r="G857" s="210"/>
      <c r="H857" s="212" t="s">
        <v>1</v>
      </c>
      <c r="I857" s="214"/>
      <c r="J857" s="210"/>
      <c r="K857" s="210"/>
      <c r="L857" s="215"/>
      <c r="M857" s="216"/>
      <c r="N857" s="217"/>
      <c r="O857" s="217"/>
      <c r="P857" s="217"/>
      <c r="Q857" s="217"/>
      <c r="R857" s="217"/>
      <c r="S857" s="217"/>
      <c r="T857" s="218"/>
      <c r="AT857" s="219" t="s">
        <v>179</v>
      </c>
      <c r="AU857" s="219" t="s">
        <v>84</v>
      </c>
      <c r="AV857" s="13" t="s">
        <v>82</v>
      </c>
      <c r="AW857" s="13" t="s">
        <v>31</v>
      </c>
      <c r="AX857" s="13" t="s">
        <v>75</v>
      </c>
      <c r="AY857" s="219" t="s">
        <v>167</v>
      </c>
    </row>
    <row r="858" spans="1:65" s="13" customFormat="1">
      <c r="B858" s="209"/>
      <c r="C858" s="210"/>
      <c r="D858" s="211" t="s">
        <v>179</v>
      </c>
      <c r="E858" s="212" t="s">
        <v>1</v>
      </c>
      <c r="F858" s="213" t="s">
        <v>181</v>
      </c>
      <c r="G858" s="210"/>
      <c r="H858" s="212" t="s">
        <v>1</v>
      </c>
      <c r="I858" s="214"/>
      <c r="J858" s="210"/>
      <c r="K858" s="210"/>
      <c r="L858" s="215"/>
      <c r="M858" s="216"/>
      <c r="N858" s="217"/>
      <c r="O858" s="217"/>
      <c r="P858" s="217"/>
      <c r="Q858" s="217"/>
      <c r="R858" s="217"/>
      <c r="S858" s="217"/>
      <c r="T858" s="218"/>
      <c r="AT858" s="219" t="s">
        <v>179</v>
      </c>
      <c r="AU858" s="219" t="s">
        <v>84</v>
      </c>
      <c r="AV858" s="13" t="s">
        <v>82</v>
      </c>
      <c r="AW858" s="13" t="s">
        <v>31</v>
      </c>
      <c r="AX858" s="13" t="s">
        <v>75</v>
      </c>
      <c r="AY858" s="219" t="s">
        <v>167</v>
      </c>
    </row>
    <row r="859" spans="1:65" s="14" customFormat="1">
      <c r="B859" s="220"/>
      <c r="C859" s="221"/>
      <c r="D859" s="211" t="s">
        <v>179</v>
      </c>
      <c r="E859" s="222" t="s">
        <v>1</v>
      </c>
      <c r="F859" s="223" t="s">
        <v>985</v>
      </c>
      <c r="G859" s="221"/>
      <c r="H859" s="224">
        <v>20.12</v>
      </c>
      <c r="I859" s="225"/>
      <c r="J859" s="221"/>
      <c r="K859" s="221"/>
      <c r="L859" s="226"/>
      <c r="M859" s="227"/>
      <c r="N859" s="228"/>
      <c r="O859" s="228"/>
      <c r="P859" s="228"/>
      <c r="Q859" s="228"/>
      <c r="R859" s="228"/>
      <c r="S859" s="228"/>
      <c r="T859" s="229"/>
      <c r="AT859" s="230" t="s">
        <v>179</v>
      </c>
      <c r="AU859" s="230" t="s">
        <v>84</v>
      </c>
      <c r="AV859" s="14" t="s">
        <v>84</v>
      </c>
      <c r="AW859" s="14" t="s">
        <v>31</v>
      </c>
      <c r="AX859" s="14" t="s">
        <v>75</v>
      </c>
      <c r="AY859" s="230" t="s">
        <v>167</v>
      </c>
    </row>
    <row r="860" spans="1:65" s="14" customFormat="1">
      <c r="B860" s="220"/>
      <c r="C860" s="221"/>
      <c r="D860" s="211" t="s">
        <v>179</v>
      </c>
      <c r="E860" s="222" t="s">
        <v>1</v>
      </c>
      <c r="F860" s="223" t="s">
        <v>986</v>
      </c>
      <c r="G860" s="221"/>
      <c r="H860" s="224">
        <v>24.13</v>
      </c>
      <c r="I860" s="225"/>
      <c r="J860" s="221"/>
      <c r="K860" s="221"/>
      <c r="L860" s="226"/>
      <c r="M860" s="227"/>
      <c r="N860" s="228"/>
      <c r="O860" s="228"/>
      <c r="P860" s="228"/>
      <c r="Q860" s="228"/>
      <c r="R860" s="228"/>
      <c r="S860" s="228"/>
      <c r="T860" s="229"/>
      <c r="AT860" s="230" t="s">
        <v>179</v>
      </c>
      <c r="AU860" s="230" t="s">
        <v>84</v>
      </c>
      <c r="AV860" s="14" t="s">
        <v>84</v>
      </c>
      <c r="AW860" s="14" t="s">
        <v>31</v>
      </c>
      <c r="AX860" s="14" t="s">
        <v>75</v>
      </c>
      <c r="AY860" s="230" t="s">
        <v>167</v>
      </c>
    </row>
    <row r="861" spans="1:65" s="2" customFormat="1" ht="37.9" customHeight="1">
      <c r="A861" s="34"/>
      <c r="B861" s="35"/>
      <c r="C861" s="232" t="s">
        <v>987</v>
      </c>
      <c r="D861" s="232" t="s">
        <v>254</v>
      </c>
      <c r="E861" s="233" t="s">
        <v>988</v>
      </c>
      <c r="F861" s="234" t="s">
        <v>989</v>
      </c>
      <c r="G861" s="235" t="s">
        <v>173</v>
      </c>
      <c r="H861" s="236">
        <v>65.230999999999995</v>
      </c>
      <c r="I861" s="237"/>
      <c r="J861" s="238">
        <f>ROUND(I861*H861,2)</f>
        <v>0</v>
      </c>
      <c r="K861" s="234" t="s">
        <v>174</v>
      </c>
      <c r="L861" s="239"/>
      <c r="M861" s="240" t="s">
        <v>1</v>
      </c>
      <c r="N861" s="241" t="s">
        <v>40</v>
      </c>
      <c r="O861" s="71"/>
      <c r="P861" s="200">
        <f>O861*H861</f>
        <v>0</v>
      </c>
      <c r="Q861" s="200">
        <v>2.8999999999999998E-3</v>
      </c>
      <c r="R861" s="200">
        <f>Q861*H861</f>
        <v>0.18916989999999997</v>
      </c>
      <c r="S861" s="200">
        <v>0</v>
      </c>
      <c r="T861" s="201">
        <f>S861*H861</f>
        <v>0</v>
      </c>
      <c r="U861" s="34"/>
      <c r="V861" s="34"/>
      <c r="W861" s="34"/>
      <c r="X861" s="34"/>
      <c r="Y861" s="34"/>
      <c r="Z861" s="34"/>
      <c r="AA861" s="34"/>
      <c r="AB861" s="34"/>
      <c r="AC861" s="34"/>
      <c r="AD861" s="34"/>
      <c r="AE861" s="34"/>
      <c r="AR861" s="202" t="s">
        <v>393</v>
      </c>
      <c r="AT861" s="202" t="s">
        <v>254</v>
      </c>
      <c r="AU861" s="202" t="s">
        <v>84</v>
      </c>
      <c r="AY861" s="17" t="s">
        <v>167</v>
      </c>
      <c r="BE861" s="203">
        <f>IF(N861="základní",J861,0)</f>
        <v>0</v>
      </c>
      <c r="BF861" s="203">
        <f>IF(N861="snížená",J861,0)</f>
        <v>0</v>
      </c>
      <c r="BG861" s="203">
        <f>IF(N861="zákl. přenesená",J861,0)</f>
        <v>0</v>
      </c>
      <c r="BH861" s="203">
        <f>IF(N861="sníž. přenesená",J861,0)</f>
        <v>0</v>
      </c>
      <c r="BI861" s="203">
        <f>IF(N861="nulová",J861,0)</f>
        <v>0</v>
      </c>
      <c r="BJ861" s="17" t="s">
        <v>82</v>
      </c>
      <c r="BK861" s="203">
        <f>ROUND(I861*H861,2)</f>
        <v>0</v>
      </c>
      <c r="BL861" s="17" t="s">
        <v>278</v>
      </c>
      <c r="BM861" s="202" t="s">
        <v>990</v>
      </c>
    </row>
    <row r="862" spans="1:65" s="14" customFormat="1">
      <c r="B862" s="220"/>
      <c r="C862" s="221"/>
      <c r="D862" s="211" t="s">
        <v>179</v>
      </c>
      <c r="E862" s="222" t="s">
        <v>1</v>
      </c>
      <c r="F862" s="223" t="s">
        <v>991</v>
      </c>
      <c r="G862" s="221"/>
      <c r="H862" s="224">
        <v>65.230999999999995</v>
      </c>
      <c r="I862" s="225"/>
      <c r="J862" s="221"/>
      <c r="K862" s="221"/>
      <c r="L862" s="226"/>
      <c r="M862" s="227"/>
      <c r="N862" s="228"/>
      <c r="O862" s="228"/>
      <c r="P862" s="228"/>
      <c r="Q862" s="228"/>
      <c r="R862" s="228"/>
      <c r="S862" s="228"/>
      <c r="T862" s="229"/>
      <c r="AT862" s="230" t="s">
        <v>179</v>
      </c>
      <c r="AU862" s="230" t="s">
        <v>84</v>
      </c>
      <c r="AV862" s="14" t="s">
        <v>84</v>
      </c>
      <c r="AW862" s="14" t="s">
        <v>31</v>
      </c>
      <c r="AX862" s="14" t="s">
        <v>75</v>
      </c>
      <c r="AY862" s="230" t="s">
        <v>167</v>
      </c>
    </row>
    <row r="863" spans="1:65" s="2" customFormat="1" ht="24.3" customHeight="1">
      <c r="A863" s="34"/>
      <c r="B863" s="35"/>
      <c r="C863" s="191" t="s">
        <v>992</v>
      </c>
      <c r="D863" s="191" t="s">
        <v>170</v>
      </c>
      <c r="E863" s="192" t="s">
        <v>993</v>
      </c>
      <c r="F863" s="193" t="s">
        <v>994</v>
      </c>
      <c r="G863" s="194" t="s">
        <v>186</v>
      </c>
      <c r="H863" s="195">
        <v>132.97499999999999</v>
      </c>
      <c r="I863" s="196"/>
      <c r="J863" s="197">
        <f>ROUND(I863*H863,2)</f>
        <v>0</v>
      </c>
      <c r="K863" s="193" t="s">
        <v>1</v>
      </c>
      <c r="L863" s="39"/>
      <c r="M863" s="198" t="s">
        <v>1</v>
      </c>
      <c r="N863" s="199" t="s">
        <v>40</v>
      </c>
      <c r="O863" s="71"/>
      <c r="P863" s="200">
        <f>O863*H863</f>
        <v>0</v>
      </c>
      <c r="Q863" s="200">
        <v>0</v>
      </c>
      <c r="R863" s="200">
        <f>Q863*H863</f>
        <v>0</v>
      </c>
      <c r="S863" s="200">
        <v>0</v>
      </c>
      <c r="T863" s="201">
        <f>S863*H863</f>
        <v>0</v>
      </c>
      <c r="U863" s="34"/>
      <c r="V863" s="34"/>
      <c r="W863" s="34"/>
      <c r="X863" s="34"/>
      <c r="Y863" s="34"/>
      <c r="Z863" s="34"/>
      <c r="AA863" s="34"/>
      <c r="AB863" s="34"/>
      <c r="AC863" s="34"/>
      <c r="AD863" s="34"/>
      <c r="AE863" s="34"/>
      <c r="AR863" s="202" t="s">
        <v>278</v>
      </c>
      <c r="AT863" s="202" t="s">
        <v>170</v>
      </c>
      <c r="AU863" s="202" t="s">
        <v>84</v>
      </c>
      <c r="AY863" s="17" t="s">
        <v>167</v>
      </c>
      <c r="BE863" s="203">
        <f>IF(N863="základní",J863,0)</f>
        <v>0</v>
      </c>
      <c r="BF863" s="203">
        <f>IF(N863="snížená",J863,0)</f>
        <v>0</v>
      </c>
      <c r="BG863" s="203">
        <f>IF(N863="zákl. přenesená",J863,0)</f>
        <v>0</v>
      </c>
      <c r="BH863" s="203">
        <f>IF(N863="sníž. přenesená",J863,0)</f>
        <v>0</v>
      </c>
      <c r="BI863" s="203">
        <f>IF(N863="nulová",J863,0)</f>
        <v>0</v>
      </c>
      <c r="BJ863" s="17" t="s">
        <v>82</v>
      </c>
      <c r="BK863" s="203">
        <f>ROUND(I863*H863,2)</f>
        <v>0</v>
      </c>
      <c r="BL863" s="17" t="s">
        <v>278</v>
      </c>
      <c r="BM863" s="202" t="s">
        <v>995</v>
      </c>
    </row>
    <row r="864" spans="1:65" s="13" customFormat="1" ht="21.3">
      <c r="B864" s="209"/>
      <c r="C864" s="210"/>
      <c r="D864" s="211" t="s">
        <v>179</v>
      </c>
      <c r="E864" s="212" t="s">
        <v>1</v>
      </c>
      <c r="F864" s="213" t="s">
        <v>996</v>
      </c>
      <c r="G864" s="210"/>
      <c r="H864" s="212" t="s">
        <v>1</v>
      </c>
      <c r="I864" s="214"/>
      <c r="J864" s="210"/>
      <c r="K864" s="210"/>
      <c r="L864" s="215"/>
      <c r="M864" s="216"/>
      <c r="N864" s="217"/>
      <c r="O864" s="217"/>
      <c r="P864" s="217"/>
      <c r="Q864" s="217"/>
      <c r="R864" s="217"/>
      <c r="S864" s="217"/>
      <c r="T864" s="218"/>
      <c r="AT864" s="219" t="s">
        <v>179</v>
      </c>
      <c r="AU864" s="219" t="s">
        <v>84</v>
      </c>
      <c r="AV864" s="13" t="s">
        <v>82</v>
      </c>
      <c r="AW864" s="13" t="s">
        <v>31</v>
      </c>
      <c r="AX864" s="13" t="s">
        <v>75</v>
      </c>
      <c r="AY864" s="219" t="s">
        <v>167</v>
      </c>
    </row>
    <row r="865" spans="1:65" s="13" customFormat="1">
      <c r="B865" s="209"/>
      <c r="C865" s="210"/>
      <c r="D865" s="211" t="s">
        <v>179</v>
      </c>
      <c r="E865" s="212" t="s">
        <v>1</v>
      </c>
      <c r="F865" s="213" t="s">
        <v>181</v>
      </c>
      <c r="G865" s="210"/>
      <c r="H865" s="212" t="s">
        <v>1</v>
      </c>
      <c r="I865" s="214"/>
      <c r="J865" s="210"/>
      <c r="K865" s="210"/>
      <c r="L865" s="215"/>
      <c r="M865" s="216"/>
      <c r="N865" s="217"/>
      <c r="O865" s="217"/>
      <c r="P865" s="217"/>
      <c r="Q865" s="217"/>
      <c r="R865" s="217"/>
      <c r="S865" s="217"/>
      <c r="T865" s="218"/>
      <c r="AT865" s="219" t="s">
        <v>179</v>
      </c>
      <c r="AU865" s="219" t="s">
        <v>84</v>
      </c>
      <c r="AV865" s="13" t="s">
        <v>82</v>
      </c>
      <c r="AW865" s="13" t="s">
        <v>31</v>
      </c>
      <c r="AX865" s="13" t="s">
        <v>75</v>
      </c>
      <c r="AY865" s="219" t="s">
        <v>167</v>
      </c>
    </row>
    <row r="866" spans="1:65" s="14" customFormat="1">
      <c r="B866" s="220"/>
      <c r="C866" s="221"/>
      <c r="D866" s="211" t="s">
        <v>179</v>
      </c>
      <c r="E866" s="222" t="s">
        <v>1</v>
      </c>
      <c r="F866" s="223" t="s">
        <v>997</v>
      </c>
      <c r="G866" s="221"/>
      <c r="H866" s="224">
        <v>132.97499999999999</v>
      </c>
      <c r="I866" s="225"/>
      <c r="J866" s="221"/>
      <c r="K866" s="221"/>
      <c r="L866" s="226"/>
      <c r="M866" s="227"/>
      <c r="N866" s="228"/>
      <c r="O866" s="228"/>
      <c r="P866" s="228"/>
      <c r="Q866" s="228"/>
      <c r="R866" s="228"/>
      <c r="S866" s="228"/>
      <c r="T866" s="229"/>
      <c r="AT866" s="230" t="s">
        <v>179</v>
      </c>
      <c r="AU866" s="230" t="s">
        <v>84</v>
      </c>
      <c r="AV866" s="14" t="s">
        <v>84</v>
      </c>
      <c r="AW866" s="14" t="s">
        <v>31</v>
      </c>
      <c r="AX866" s="14" t="s">
        <v>75</v>
      </c>
      <c r="AY866" s="230" t="s">
        <v>167</v>
      </c>
    </row>
    <row r="867" spans="1:65" s="2" customFormat="1" ht="24.3" customHeight="1">
      <c r="A867" s="34"/>
      <c r="B867" s="35"/>
      <c r="C867" s="191" t="s">
        <v>998</v>
      </c>
      <c r="D867" s="191" t="s">
        <v>170</v>
      </c>
      <c r="E867" s="192" t="s">
        <v>999</v>
      </c>
      <c r="F867" s="193" t="s">
        <v>1000</v>
      </c>
      <c r="G867" s="194" t="s">
        <v>186</v>
      </c>
      <c r="H867" s="195">
        <v>251.97</v>
      </c>
      <c r="I867" s="196"/>
      <c r="J867" s="197">
        <f>ROUND(I867*H867,2)</f>
        <v>0</v>
      </c>
      <c r="K867" s="193" t="s">
        <v>174</v>
      </c>
      <c r="L867" s="39"/>
      <c r="M867" s="198" t="s">
        <v>1</v>
      </c>
      <c r="N867" s="199" t="s">
        <v>40</v>
      </c>
      <c r="O867" s="71"/>
      <c r="P867" s="200">
        <f>O867*H867</f>
        <v>0</v>
      </c>
      <c r="Q867" s="200">
        <v>2.0000000000000002E-5</v>
      </c>
      <c r="R867" s="200">
        <f>Q867*H867</f>
        <v>5.0394000000000003E-3</v>
      </c>
      <c r="S867" s="200">
        <v>0</v>
      </c>
      <c r="T867" s="201">
        <f>S867*H867</f>
        <v>0</v>
      </c>
      <c r="U867" s="34"/>
      <c r="V867" s="34"/>
      <c r="W867" s="34"/>
      <c r="X867" s="34"/>
      <c r="Y867" s="34"/>
      <c r="Z867" s="34"/>
      <c r="AA867" s="34"/>
      <c r="AB867" s="34"/>
      <c r="AC867" s="34"/>
      <c r="AD867" s="34"/>
      <c r="AE867" s="34"/>
      <c r="AR867" s="202" t="s">
        <v>278</v>
      </c>
      <c r="AT867" s="202" t="s">
        <v>170</v>
      </c>
      <c r="AU867" s="202" t="s">
        <v>84</v>
      </c>
      <c r="AY867" s="17" t="s">
        <v>167</v>
      </c>
      <c r="BE867" s="203">
        <f>IF(N867="základní",J867,0)</f>
        <v>0</v>
      </c>
      <c r="BF867" s="203">
        <f>IF(N867="snížená",J867,0)</f>
        <v>0</v>
      </c>
      <c r="BG867" s="203">
        <f>IF(N867="zákl. přenesená",J867,0)</f>
        <v>0</v>
      </c>
      <c r="BH867" s="203">
        <f>IF(N867="sníž. přenesená",J867,0)</f>
        <v>0</v>
      </c>
      <c r="BI867" s="203">
        <f>IF(N867="nulová",J867,0)</f>
        <v>0</v>
      </c>
      <c r="BJ867" s="17" t="s">
        <v>82</v>
      </c>
      <c r="BK867" s="203">
        <f>ROUND(I867*H867,2)</f>
        <v>0</v>
      </c>
      <c r="BL867" s="17" t="s">
        <v>278</v>
      </c>
      <c r="BM867" s="202" t="s">
        <v>1001</v>
      </c>
    </row>
    <row r="868" spans="1:65" s="2" customFormat="1">
      <c r="A868" s="34"/>
      <c r="B868" s="35"/>
      <c r="C868" s="36"/>
      <c r="D868" s="204" t="s">
        <v>177</v>
      </c>
      <c r="E868" s="36"/>
      <c r="F868" s="205" t="s">
        <v>1002</v>
      </c>
      <c r="G868" s="36"/>
      <c r="H868" s="36"/>
      <c r="I868" s="206"/>
      <c r="J868" s="36"/>
      <c r="K868" s="36"/>
      <c r="L868" s="39"/>
      <c r="M868" s="207"/>
      <c r="N868" s="208"/>
      <c r="O868" s="71"/>
      <c r="P868" s="71"/>
      <c r="Q868" s="71"/>
      <c r="R868" s="71"/>
      <c r="S868" s="71"/>
      <c r="T868" s="72"/>
      <c r="U868" s="34"/>
      <c r="V868" s="34"/>
      <c r="W868" s="34"/>
      <c r="X868" s="34"/>
      <c r="Y868" s="34"/>
      <c r="Z868" s="34"/>
      <c r="AA868" s="34"/>
      <c r="AB868" s="34"/>
      <c r="AC868" s="34"/>
      <c r="AD868" s="34"/>
      <c r="AE868" s="34"/>
      <c r="AT868" s="17" t="s">
        <v>177</v>
      </c>
      <c r="AU868" s="17" t="s">
        <v>84</v>
      </c>
    </row>
    <row r="869" spans="1:65" s="14" customFormat="1">
      <c r="B869" s="220"/>
      <c r="C869" s="221"/>
      <c r="D869" s="211" t="s">
        <v>179</v>
      </c>
      <c r="E869" s="222" t="s">
        <v>1</v>
      </c>
      <c r="F869" s="223" t="s">
        <v>1003</v>
      </c>
      <c r="G869" s="221"/>
      <c r="H869" s="224">
        <v>238.672</v>
      </c>
      <c r="I869" s="225"/>
      <c r="J869" s="221"/>
      <c r="K869" s="221"/>
      <c r="L869" s="226"/>
      <c r="M869" s="227"/>
      <c r="N869" s="228"/>
      <c r="O869" s="228"/>
      <c r="P869" s="228"/>
      <c r="Q869" s="228"/>
      <c r="R869" s="228"/>
      <c r="S869" s="228"/>
      <c r="T869" s="229"/>
      <c r="AT869" s="230" t="s">
        <v>179</v>
      </c>
      <c r="AU869" s="230" t="s">
        <v>84</v>
      </c>
      <c r="AV869" s="14" t="s">
        <v>84</v>
      </c>
      <c r="AW869" s="14" t="s">
        <v>31</v>
      </c>
      <c r="AX869" s="14" t="s">
        <v>75</v>
      </c>
      <c r="AY869" s="230" t="s">
        <v>167</v>
      </c>
    </row>
    <row r="870" spans="1:65" s="14" customFormat="1">
      <c r="B870" s="220"/>
      <c r="C870" s="221"/>
      <c r="D870" s="211" t="s">
        <v>179</v>
      </c>
      <c r="E870" s="222" t="s">
        <v>1</v>
      </c>
      <c r="F870" s="223" t="s">
        <v>1004</v>
      </c>
      <c r="G870" s="221"/>
      <c r="H870" s="224">
        <v>13.298</v>
      </c>
      <c r="I870" s="225"/>
      <c r="J870" s="221"/>
      <c r="K870" s="221"/>
      <c r="L870" s="226"/>
      <c r="M870" s="227"/>
      <c r="N870" s="228"/>
      <c r="O870" s="228"/>
      <c r="P870" s="228"/>
      <c r="Q870" s="228"/>
      <c r="R870" s="228"/>
      <c r="S870" s="228"/>
      <c r="T870" s="229"/>
      <c r="AT870" s="230" t="s">
        <v>179</v>
      </c>
      <c r="AU870" s="230" t="s">
        <v>84</v>
      </c>
      <c r="AV870" s="14" t="s">
        <v>84</v>
      </c>
      <c r="AW870" s="14" t="s">
        <v>31</v>
      </c>
      <c r="AX870" s="14" t="s">
        <v>75</v>
      </c>
      <c r="AY870" s="230" t="s">
        <v>167</v>
      </c>
    </row>
    <row r="871" spans="1:65" s="2" customFormat="1" ht="24.3" customHeight="1">
      <c r="A871" s="34"/>
      <c r="B871" s="35"/>
      <c r="C871" s="191" t="s">
        <v>1005</v>
      </c>
      <c r="D871" s="191" t="s">
        <v>170</v>
      </c>
      <c r="E871" s="192" t="s">
        <v>1006</v>
      </c>
      <c r="F871" s="193" t="s">
        <v>1007</v>
      </c>
      <c r="G871" s="194" t="s">
        <v>173</v>
      </c>
      <c r="H871" s="195">
        <v>162.46799999999999</v>
      </c>
      <c r="I871" s="196"/>
      <c r="J871" s="197">
        <f>ROUND(I871*H871,2)</f>
        <v>0</v>
      </c>
      <c r="K871" s="193" t="s">
        <v>174</v>
      </c>
      <c r="L871" s="39"/>
      <c r="M871" s="198" t="s">
        <v>1</v>
      </c>
      <c r="N871" s="199" t="s">
        <v>40</v>
      </c>
      <c r="O871" s="71"/>
      <c r="P871" s="200">
        <f>O871*H871</f>
        <v>0</v>
      </c>
      <c r="Q871" s="200">
        <v>0</v>
      </c>
      <c r="R871" s="200">
        <f>Q871*H871</f>
        <v>0</v>
      </c>
      <c r="S871" s="200">
        <v>0</v>
      </c>
      <c r="T871" s="201">
        <f>S871*H871</f>
        <v>0</v>
      </c>
      <c r="U871" s="34"/>
      <c r="V871" s="34"/>
      <c r="W871" s="34"/>
      <c r="X871" s="34"/>
      <c r="Y871" s="34"/>
      <c r="Z871" s="34"/>
      <c r="AA871" s="34"/>
      <c r="AB871" s="34"/>
      <c r="AC871" s="34"/>
      <c r="AD871" s="34"/>
      <c r="AE871" s="34"/>
      <c r="AR871" s="202" t="s">
        <v>278</v>
      </c>
      <c r="AT871" s="202" t="s">
        <v>170</v>
      </c>
      <c r="AU871" s="202" t="s">
        <v>84</v>
      </c>
      <c r="AY871" s="17" t="s">
        <v>167</v>
      </c>
      <c r="BE871" s="203">
        <f>IF(N871="základní",J871,0)</f>
        <v>0</v>
      </c>
      <c r="BF871" s="203">
        <f>IF(N871="snížená",J871,0)</f>
        <v>0</v>
      </c>
      <c r="BG871" s="203">
        <f>IF(N871="zákl. přenesená",J871,0)</f>
        <v>0</v>
      </c>
      <c r="BH871" s="203">
        <f>IF(N871="sníž. přenesená",J871,0)</f>
        <v>0</v>
      </c>
      <c r="BI871" s="203">
        <f>IF(N871="nulová",J871,0)</f>
        <v>0</v>
      </c>
      <c r="BJ871" s="17" t="s">
        <v>82</v>
      </c>
      <c r="BK871" s="203">
        <f>ROUND(I871*H871,2)</f>
        <v>0</v>
      </c>
      <c r="BL871" s="17" t="s">
        <v>278</v>
      </c>
      <c r="BM871" s="202" t="s">
        <v>1008</v>
      </c>
    </row>
    <row r="872" spans="1:65" s="2" customFormat="1">
      <c r="A872" s="34"/>
      <c r="B872" s="35"/>
      <c r="C872" s="36"/>
      <c r="D872" s="204" t="s">
        <v>177</v>
      </c>
      <c r="E872" s="36"/>
      <c r="F872" s="205" t="s">
        <v>1009</v>
      </c>
      <c r="G872" s="36"/>
      <c r="H872" s="36"/>
      <c r="I872" s="206"/>
      <c r="J872" s="36"/>
      <c r="K872" s="36"/>
      <c r="L872" s="39"/>
      <c r="M872" s="207"/>
      <c r="N872" s="208"/>
      <c r="O872" s="71"/>
      <c r="P872" s="71"/>
      <c r="Q872" s="71"/>
      <c r="R872" s="71"/>
      <c r="S872" s="71"/>
      <c r="T872" s="72"/>
      <c r="U872" s="34"/>
      <c r="V872" s="34"/>
      <c r="W872" s="34"/>
      <c r="X872" s="34"/>
      <c r="Y872" s="34"/>
      <c r="Z872" s="34"/>
      <c r="AA872" s="34"/>
      <c r="AB872" s="34"/>
      <c r="AC872" s="34"/>
      <c r="AD872" s="34"/>
      <c r="AE872" s="34"/>
      <c r="AT872" s="17" t="s">
        <v>177</v>
      </c>
      <c r="AU872" s="17" t="s">
        <v>84</v>
      </c>
    </row>
    <row r="873" spans="1:65" s="14" customFormat="1">
      <c r="B873" s="220"/>
      <c r="C873" s="221"/>
      <c r="D873" s="211" t="s">
        <v>179</v>
      </c>
      <c r="E873" s="222" t="s">
        <v>1</v>
      </c>
      <c r="F873" s="223" t="s">
        <v>1010</v>
      </c>
      <c r="G873" s="221"/>
      <c r="H873" s="224">
        <v>149.16999999999999</v>
      </c>
      <c r="I873" s="225"/>
      <c r="J873" s="221"/>
      <c r="K873" s="221"/>
      <c r="L873" s="226"/>
      <c r="M873" s="227"/>
      <c r="N873" s="228"/>
      <c r="O873" s="228"/>
      <c r="P873" s="228"/>
      <c r="Q873" s="228"/>
      <c r="R873" s="228"/>
      <c r="S873" s="228"/>
      <c r="T873" s="229"/>
      <c r="AT873" s="230" t="s">
        <v>179</v>
      </c>
      <c r="AU873" s="230" t="s">
        <v>84</v>
      </c>
      <c r="AV873" s="14" t="s">
        <v>84</v>
      </c>
      <c r="AW873" s="14" t="s">
        <v>31</v>
      </c>
      <c r="AX873" s="14" t="s">
        <v>75</v>
      </c>
      <c r="AY873" s="230" t="s">
        <v>167</v>
      </c>
    </row>
    <row r="874" spans="1:65" s="14" customFormat="1">
      <c r="B874" s="220"/>
      <c r="C874" s="221"/>
      <c r="D874" s="211" t="s">
        <v>179</v>
      </c>
      <c r="E874" s="222" t="s">
        <v>1</v>
      </c>
      <c r="F874" s="223" t="s">
        <v>1004</v>
      </c>
      <c r="G874" s="221"/>
      <c r="H874" s="224">
        <v>13.298</v>
      </c>
      <c r="I874" s="225"/>
      <c r="J874" s="221"/>
      <c r="K874" s="221"/>
      <c r="L874" s="226"/>
      <c r="M874" s="227"/>
      <c r="N874" s="228"/>
      <c r="O874" s="228"/>
      <c r="P874" s="228"/>
      <c r="Q874" s="228"/>
      <c r="R874" s="228"/>
      <c r="S874" s="228"/>
      <c r="T874" s="229"/>
      <c r="AT874" s="230" t="s">
        <v>179</v>
      </c>
      <c r="AU874" s="230" t="s">
        <v>84</v>
      </c>
      <c r="AV874" s="14" t="s">
        <v>84</v>
      </c>
      <c r="AW874" s="14" t="s">
        <v>31</v>
      </c>
      <c r="AX874" s="14" t="s">
        <v>75</v>
      </c>
      <c r="AY874" s="230" t="s">
        <v>167</v>
      </c>
    </row>
    <row r="875" spans="1:65" s="2" customFormat="1" ht="16.45" customHeight="1">
      <c r="A875" s="34"/>
      <c r="B875" s="35"/>
      <c r="C875" s="191" t="s">
        <v>1011</v>
      </c>
      <c r="D875" s="191" t="s">
        <v>170</v>
      </c>
      <c r="E875" s="192" t="s">
        <v>1012</v>
      </c>
      <c r="F875" s="193" t="s">
        <v>1013</v>
      </c>
      <c r="G875" s="194" t="s">
        <v>173</v>
      </c>
      <c r="H875" s="195">
        <v>162.46799999999999</v>
      </c>
      <c r="I875" s="196"/>
      <c r="J875" s="197">
        <f>ROUND(I875*H875,2)</f>
        <v>0</v>
      </c>
      <c r="K875" s="193" t="s">
        <v>174</v>
      </c>
      <c r="L875" s="39"/>
      <c r="M875" s="198" t="s">
        <v>1</v>
      </c>
      <c r="N875" s="199" t="s">
        <v>40</v>
      </c>
      <c r="O875" s="71"/>
      <c r="P875" s="200">
        <f>O875*H875</f>
        <v>0</v>
      </c>
      <c r="Q875" s="200">
        <v>3.0000000000000001E-5</v>
      </c>
      <c r="R875" s="200">
        <f>Q875*H875</f>
        <v>4.8740399999999996E-3</v>
      </c>
      <c r="S875" s="200">
        <v>0</v>
      </c>
      <c r="T875" s="201">
        <f>S875*H875</f>
        <v>0</v>
      </c>
      <c r="U875" s="34"/>
      <c r="V875" s="34"/>
      <c r="W875" s="34"/>
      <c r="X875" s="34"/>
      <c r="Y875" s="34"/>
      <c r="Z875" s="34"/>
      <c r="AA875" s="34"/>
      <c r="AB875" s="34"/>
      <c r="AC875" s="34"/>
      <c r="AD875" s="34"/>
      <c r="AE875" s="34"/>
      <c r="AR875" s="202" t="s">
        <v>278</v>
      </c>
      <c r="AT875" s="202" t="s">
        <v>170</v>
      </c>
      <c r="AU875" s="202" t="s">
        <v>84</v>
      </c>
      <c r="AY875" s="17" t="s">
        <v>167</v>
      </c>
      <c r="BE875" s="203">
        <f>IF(N875="základní",J875,0)</f>
        <v>0</v>
      </c>
      <c r="BF875" s="203">
        <f>IF(N875="snížená",J875,0)</f>
        <v>0</v>
      </c>
      <c r="BG875" s="203">
        <f>IF(N875="zákl. přenesená",J875,0)</f>
        <v>0</v>
      </c>
      <c r="BH875" s="203">
        <f>IF(N875="sníž. přenesená",J875,0)</f>
        <v>0</v>
      </c>
      <c r="BI875" s="203">
        <f>IF(N875="nulová",J875,0)</f>
        <v>0</v>
      </c>
      <c r="BJ875" s="17" t="s">
        <v>82</v>
      </c>
      <c r="BK875" s="203">
        <f>ROUND(I875*H875,2)</f>
        <v>0</v>
      </c>
      <c r="BL875" s="17" t="s">
        <v>278</v>
      </c>
      <c r="BM875" s="202" t="s">
        <v>1014</v>
      </c>
    </row>
    <row r="876" spans="1:65" s="2" customFormat="1">
      <c r="A876" s="34"/>
      <c r="B876" s="35"/>
      <c r="C876" s="36"/>
      <c r="D876" s="204" t="s">
        <v>177</v>
      </c>
      <c r="E876" s="36"/>
      <c r="F876" s="205" t="s">
        <v>1015</v>
      </c>
      <c r="G876" s="36"/>
      <c r="H876" s="36"/>
      <c r="I876" s="206"/>
      <c r="J876" s="36"/>
      <c r="K876" s="36"/>
      <c r="L876" s="39"/>
      <c r="M876" s="207"/>
      <c r="N876" s="208"/>
      <c r="O876" s="71"/>
      <c r="P876" s="71"/>
      <c r="Q876" s="71"/>
      <c r="R876" s="71"/>
      <c r="S876" s="71"/>
      <c r="T876" s="72"/>
      <c r="U876" s="34"/>
      <c r="V876" s="34"/>
      <c r="W876" s="34"/>
      <c r="X876" s="34"/>
      <c r="Y876" s="34"/>
      <c r="Z876" s="34"/>
      <c r="AA876" s="34"/>
      <c r="AB876" s="34"/>
      <c r="AC876" s="34"/>
      <c r="AD876" s="34"/>
      <c r="AE876" s="34"/>
      <c r="AT876" s="17" t="s">
        <v>177</v>
      </c>
      <c r="AU876" s="17" t="s">
        <v>84</v>
      </c>
    </row>
    <row r="877" spans="1:65" s="14" customFormat="1">
      <c r="B877" s="220"/>
      <c r="C877" s="221"/>
      <c r="D877" s="211" t="s">
        <v>179</v>
      </c>
      <c r="E877" s="222" t="s">
        <v>1</v>
      </c>
      <c r="F877" s="223" t="s">
        <v>1010</v>
      </c>
      <c r="G877" s="221"/>
      <c r="H877" s="224">
        <v>149.16999999999999</v>
      </c>
      <c r="I877" s="225"/>
      <c r="J877" s="221"/>
      <c r="K877" s="221"/>
      <c r="L877" s="226"/>
      <c r="M877" s="227"/>
      <c r="N877" s="228"/>
      <c r="O877" s="228"/>
      <c r="P877" s="228"/>
      <c r="Q877" s="228"/>
      <c r="R877" s="228"/>
      <c r="S877" s="228"/>
      <c r="T877" s="229"/>
      <c r="AT877" s="230" t="s">
        <v>179</v>
      </c>
      <c r="AU877" s="230" t="s">
        <v>84</v>
      </c>
      <c r="AV877" s="14" t="s">
        <v>84</v>
      </c>
      <c r="AW877" s="14" t="s">
        <v>31</v>
      </c>
      <c r="AX877" s="14" t="s">
        <v>75</v>
      </c>
      <c r="AY877" s="230" t="s">
        <v>167</v>
      </c>
    </row>
    <row r="878" spans="1:65" s="14" customFormat="1">
      <c r="B878" s="220"/>
      <c r="C878" s="221"/>
      <c r="D878" s="211" t="s">
        <v>179</v>
      </c>
      <c r="E878" s="222" t="s">
        <v>1</v>
      </c>
      <c r="F878" s="223" t="s">
        <v>1004</v>
      </c>
      <c r="G878" s="221"/>
      <c r="H878" s="224">
        <v>13.298</v>
      </c>
      <c r="I878" s="225"/>
      <c r="J878" s="221"/>
      <c r="K878" s="221"/>
      <c r="L878" s="226"/>
      <c r="M878" s="227"/>
      <c r="N878" s="228"/>
      <c r="O878" s="228"/>
      <c r="P878" s="228"/>
      <c r="Q878" s="228"/>
      <c r="R878" s="228"/>
      <c r="S878" s="228"/>
      <c r="T878" s="229"/>
      <c r="AT878" s="230" t="s">
        <v>179</v>
      </c>
      <c r="AU878" s="230" t="s">
        <v>84</v>
      </c>
      <c r="AV878" s="14" t="s">
        <v>84</v>
      </c>
      <c r="AW878" s="14" t="s">
        <v>31</v>
      </c>
      <c r="AX878" s="14" t="s">
        <v>75</v>
      </c>
      <c r="AY878" s="230" t="s">
        <v>167</v>
      </c>
    </row>
    <row r="879" spans="1:65" s="2" customFormat="1" ht="24.3" customHeight="1">
      <c r="A879" s="34"/>
      <c r="B879" s="35"/>
      <c r="C879" s="191" t="s">
        <v>1016</v>
      </c>
      <c r="D879" s="191" t="s">
        <v>170</v>
      </c>
      <c r="E879" s="192" t="s">
        <v>1017</v>
      </c>
      <c r="F879" s="193" t="s">
        <v>1018</v>
      </c>
      <c r="G879" s="194" t="s">
        <v>654</v>
      </c>
      <c r="H879" s="242"/>
      <c r="I879" s="196"/>
      <c r="J879" s="197">
        <f>ROUND(I879*H879,2)</f>
        <v>0</v>
      </c>
      <c r="K879" s="193" t="s">
        <v>174</v>
      </c>
      <c r="L879" s="39"/>
      <c r="M879" s="198" t="s">
        <v>1</v>
      </c>
      <c r="N879" s="199" t="s">
        <v>40</v>
      </c>
      <c r="O879" s="71"/>
      <c r="P879" s="200">
        <f>O879*H879</f>
        <v>0</v>
      </c>
      <c r="Q879" s="200">
        <v>0</v>
      </c>
      <c r="R879" s="200">
        <f>Q879*H879</f>
        <v>0</v>
      </c>
      <c r="S879" s="200">
        <v>0</v>
      </c>
      <c r="T879" s="201">
        <f>S879*H879</f>
        <v>0</v>
      </c>
      <c r="U879" s="34"/>
      <c r="V879" s="34"/>
      <c r="W879" s="34"/>
      <c r="X879" s="34"/>
      <c r="Y879" s="34"/>
      <c r="Z879" s="34"/>
      <c r="AA879" s="34"/>
      <c r="AB879" s="34"/>
      <c r="AC879" s="34"/>
      <c r="AD879" s="34"/>
      <c r="AE879" s="34"/>
      <c r="AR879" s="202" t="s">
        <v>278</v>
      </c>
      <c r="AT879" s="202" t="s">
        <v>170</v>
      </c>
      <c r="AU879" s="202" t="s">
        <v>84</v>
      </c>
      <c r="AY879" s="17" t="s">
        <v>167</v>
      </c>
      <c r="BE879" s="203">
        <f>IF(N879="základní",J879,0)</f>
        <v>0</v>
      </c>
      <c r="BF879" s="203">
        <f>IF(N879="snížená",J879,0)</f>
        <v>0</v>
      </c>
      <c r="BG879" s="203">
        <f>IF(N879="zákl. přenesená",J879,0)</f>
        <v>0</v>
      </c>
      <c r="BH879" s="203">
        <f>IF(N879="sníž. přenesená",J879,0)</f>
        <v>0</v>
      </c>
      <c r="BI879" s="203">
        <f>IF(N879="nulová",J879,0)</f>
        <v>0</v>
      </c>
      <c r="BJ879" s="17" t="s">
        <v>82</v>
      </c>
      <c r="BK879" s="203">
        <f>ROUND(I879*H879,2)</f>
        <v>0</v>
      </c>
      <c r="BL879" s="17" t="s">
        <v>278</v>
      </c>
      <c r="BM879" s="202" t="s">
        <v>1019</v>
      </c>
    </row>
    <row r="880" spans="1:65" s="2" customFormat="1">
      <c r="A880" s="34"/>
      <c r="B880" s="35"/>
      <c r="C880" s="36"/>
      <c r="D880" s="204" t="s">
        <v>177</v>
      </c>
      <c r="E880" s="36"/>
      <c r="F880" s="205" t="s">
        <v>1020</v>
      </c>
      <c r="G880" s="36"/>
      <c r="H880" s="36"/>
      <c r="I880" s="206"/>
      <c r="J880" s="36"/>
      <c r="K880" s="36"/>
      <c r="L880" s="39"/>
      <c r="M880" s="207"/>
      <c r="N880" s="208"/>
      <c r="O880" s="71"/>
      <c r="P880" s="71"/>
      <c r="Q880" s="71"/>
      <c r="R880" s="71"/>
      <c r="S880" s="71"/>
      <c r="T880" s="72"/>
      <c r="U880" s="34"/>
      <c r="V880" s="34"/>
      <c r="W880" s="34"/>
      <c r="X880" s="34"/>
      <c r="Y880" s="34"/>
      <c r="Z880" s="34"/>
      <c r="AA880" s="34"/>
      <c r="AB880" s="34"/>
      <c r="AC880" s="34"/>
      <c r="AD880" s="34"/>
      <c r="AE880" s="34"/>
      <c r="AT880" s="17" t="s">
        <v>177</v>
      </c>
      <c r="AU880" s="17" t="s">
        <v>84</v>
      </c>
    </row>
    <row r="881" spans="1:65" s="2" customFormat="1" ht="112.7">
      <c r="A881" s="34"/>
      <c r="B881" s="35"/>
      <c r="C881" s="36"/>
      <c r="D881" s="211" t="s">
        <v>222</v>
      </c>
      <c r="E881" s="36"/>
      <c r="F881" s="231" t="s">
        <v>1021</v>
      </c>
      <c r="G881" s="36"/>
      <c r="H881" s="36"/>
      <c r="I881" s="206"/>
      <c r="J881" s="36"/>
      <c r="K881" s="36"/>
      <c r="L881" s="39"/>
      <c r="M881" s="207"/>
      <c r="N881" s="208"/>
      <c r="O881" s="71"/>
      <c r="P881" s="71"/>
      <c r="Q881" s="71"/>
      <c r="R881" s="71"/>
      <c r="S881" s="71"/>
      <c r="T881" s="72"/>
      <c r="U881" s="34"/>
      <c r="V881" s="34"/>
      <c r="W881" s="34"/>
      <c r="X881" s="34"/>
      <c r="Y881" s="34"/>
      <c r="Z881" s="34"/>
      <c r="AA881" s="34"/>
      <c r="AB881" s="34"/>
      <c r="AC881" s="34"/>
      <c r="AD881" s="34"/>
      <c r="AE881" s="34"/>
      <c r="AT881" s="17" t="s">
        <v>222</v>
      </c>
      <c r="AU881" s="17" t="s">
        <v>84</v>
      </c>
    </row>
    <row r="882" spans="1:65" s="12" customFormat="1" ht="22.85" customHeight="1">
      <c r="B882" s="175"/>
      <c r="C882" s="176"/>
      <c r="D882" s="177" t="s">
        <v>74</v>
      </c>
      <c r="E882" s="189" t="s">
        <v>1022</v>
      </c>
      <c r="F882" s="189" t="s">
        <v>1023</v>
      </c>
      <c r="G882" s="176"/>
      <c r="H882" s="176"/>
      <c r="I882" s="179"/>
      <c r="J882" s="190">
        <f>BK882</f>
        <v>0</v>
      </c>
      <c r="K882" s="176"/>
      <c r="L882" s="181"/>
      <c r="M882" s="182"/>
      <c r="N882" s="183"/>
      <c r="O882" s="183"/>
      <c r="P882" s="184">
        <f>SUM(P883:P919)</f>
        <v>0</v>
      </c>
      <c r="Q882" s="183"/>
      <c r="R882" s="184">
        <f>SUM(R883:R919)</f>
        <v>0.25402000000000002</v>
      </c>
      <c r="S882" s="183"/>
      <c r="T882" s="185">
        <f>SUM(T883:T919)</f>
        <v>3.56E-2</v>
      </c>
      <c r="AR882" s="186" t="s">
        <v>84</v>
      </c>
      <c r="AT882" s="187" t="s">
        <v>74</v>
      </c>
      <c r="AU882" s="187" t="s">
        <v>82</v>
      </c>
      <c r="AY882" s="186" t="s">
        <v>167</v>
      </c>
      <c r="BK882" s="188">
        <f>SUM(BK883:BK919)</f>
        <v>0</v>
      </c>
    </row>
    <row r="883" spans="1:65" s="2" customFormat="1" ht="24.3" customHeight="1">
      <c r="A883" s="34"/>
      <c r="B883" s="35"/>
      <c r="C883" s="191" t="s">
        <v>1024</v>
      </c>
      <c r="D883" s="191" t="s">
        <v>170</v>
      </c>
      <c r="E883" s="192" t="s">
        <v>1025</v>
      </c>
      <c r="F883" s="193" t="s">
        <v>1026</v>
      </c>
      <c r="G883" s="194" t="s">
        <v>274</v>
      </c>
      <c r="H883" s="195">
        <v>40</v>
      </c>
      <c r="I883" s="196"/>
      <c r="J883" s="197">
        <f>ROUND(I883*H883,2)</f>
        <v>0</v>
      </c>
      <c r="K883" s="193" t="s">
        <v>174</v>
      </c>
      <c r="L883" s="39"/>
      <c r="M883" s="198" t="s">
        <v>1</v>
      </c>
      <c r="N883" s="199" t="s">
        <v>40</v>
      </c>
      <c r="O883" s="71"/>
      <c r="P883" s="200">
        <f>O883*H883</f>
        <v>0</v>
      </c>
      <c r="Q883" s="200">
        <v>2.1000000000000001E-4</v>
      </c>
      <c r="R883" s="200">
        <f>Q883*H883</f>
        <v>8.4000000000000012E-3</v>
      </c>
      <c r="S883" s="200">
        <v>8.8999999999999995E-4</v>
      </c>
      <c r="T883" s="201">
        <f>S883*H883</f>
        <v>3.56E-2</v>
      </c>
      <c r="U883" s="34"/>
      <c r="V883" s="34"/>
      <c r="W883" s="34"/>
      <c r="X883" s="34"/>
      <c r="Y883" s="34"/>
      <c r="Z883" s="34"/>
      <c r="AA883" s="34"/>
      <c r="AB883" s="34"/>
      <c r="AC883" s="34"/>
      <c r="AD883" s="34"/>
      <c r="AE883" s="34"/>
      <c r="AR883" s="202" t="s">
        <v>278</v>
      </c>
      <c r="AT883" s="202" t="s">
        <v>170</v>
      </c>
      <c r="AU883" s="202" t="s">
        <v>84</v>
      </c>
      <c r="AY883" s="17" t="s">
        <v>167</v>
      </c>
      <c r="BE883" s="203">
        <f>IF(N883="základní",J883,0)</f>
        <v>0</v>
      </c>
      <c r="BF883" s="203">
        <f>IF(N883="snížená",J883,0)</f>
        <v>0</v>
      </c>
      <c r="BG883" s="203">
        <f>IF(N883="zákl. přenesená",J883,0)</f>
        <v>0</v>
      </c>
      <c r="BH883" s="203">
        <f>IF(N883="sníž. přenesená",J883,0)</f>
        <v>0</v>
      </c>
      <c r="BI883" s="203">
        <f>IF(N883="nulová",J883,0)</f>
        <v>0</v>
      </c>
      <c r="BJ883" s="17" t="s">
        <v>82</v>
      </c>
      <c r="BK883" s="203">
        <f>ROUND(I883*H883,2)</f>
        <v>0</v>
      </c>
      <c r="BL883" s="17" t="s">
        <v>278</v>
      </c>
      <c r="BM883" s="202" t="s">
        <v>1027</v>
      </c>
    </row>
    <row r="884" spans="1:65" s="2" customFormat="1">
      <c r="A884" s="34"/>
      <c r="B884" s="35"/>
      <c r="C884" s="36"/>
      <c r="D884" s="204" t="s">
        <v>177</v>
      </c>
      <c r="E884" s="36"/>
      <c r="F884" s="205" t="s">
        <v>1028</v>
      </c>
      <c r="G884" s="36"/>
      <c r="H884" s="36"/>
      <c r="I884" s="206"/>
      <c r="J884" s="36"/>
      <c r="K884" s="36"/>
      <c r="L884" s="39"/>
      <c r="M884" s="207"/>
      <c r="N884" s="208"/>
      <c r="O884" s="71"/>
      <c r="P884" s="71"/>
      <c r="Q884" s="71"/>
      <c r="R884" s="71"/>
      <c r="S884" s="71"/>
      <c r="T884" s="72"/>
      <c r="U884" s="34"/>
      <c r="V884" s="34"/>
      <c r="W884" s="34"/>
      <c r="X884" s="34"/>
      <c r="Y884" s="34"/>
      <c r="Z884" s="34"/>
      <c r="AA884" s="34"/>
      <c r="AB884" s="34"/>
      <c r="AC884" s="34"/>
      <c r="AD884" s="34"/>
      <c r="AE884" s="34"/>
      <c r="AT884" s="17" t="s">
        <v>177</v>
      </c>
      <c r="AU884" s="17" t="s">
        <v>84</v>
      </c>
    </row>
    <row r="885" spans="1:65" s="13" customFormat="1" ht="21.3">
      <c r="B885" s="209"/>
      <c r="C885" s="210"/>
      <c r="D885" s="211" t="s">
        <v>179</v>
      </c>
      <c r="E885" s="212" t="s">
        <v>1</v>
      </c>
      <c r="F885" s="213" t="s">
        <v>180</v>
      </c>
      <c r="G885" s="210"/>
      <c r="H885" s="212" t="s">
        <v>1</v>
      </c>
      <c r="I885" s="214"/>
      <c r="J885" s="210"/>
      <c r="K885" s="210"/>
      <c r="L885" s="215"/>
      <c r="M885" s="216"/>
      <c r="N885" s="217"/>
      <c r="O885" s="217"/>
      <c r="P885" s="217"/>
      <c r="Q885" s="217"/>
      <c r="R885" s="217"/>
      <c r="S885" s="217"/>
      <c r="T885" s="218"/>
      <c r="AT885" s="219" t="s">
        <v>179</v>
      </c>
      <c r="AU885" s="219" t="s">
        <v>84</v>
      </c>
      <c r="AV885" s="13" t="s">
        <v>82</v>
      </c>
      <c r="AW885" s="13" t="s">
        <v>31</v>
      </c>
      <c r="AX885" s="13" t="s">
        <v>75</v>
      </c>
      <c r="AY885" s="219" t="s">
        <v>167</v>
      </c>
    </row>
    <row r="886" spans="1:65" s="13" customFormat="1">
      <c r="B886" s="209"/>
      <c r="C886" s="210"/>
      <c r="D886" s="211" t="s">
        <v>179</v>
      </c>
      <c r="E886" s="212" t="s">
        <v>1</v>
      </c>
      <c r="F886" s="213" t="s">
        <v>181</v>
      </c>
      <c r="G886" s="210"/>
      <c r="H886" s="212" t="s">
        <v>1</v>
      </c>
      <c r="I886" s="214"/>
      <c r="J886" s="210"/>
      <c r="K886" s="210"/>
      <c r="L886" s="215"/>
      <c r="M886" s="216"/>
      <c r="N886" s="217"/>
      <c r="O886" s="217"/>
      <c r="P886" s="217"/>
      <c r="Q886" s="217"/>
      <c r="R886" s="217"/>
      <c r="S886" s="217"/>
      <c r="T886" s="218"/>
      <c r="AT886" s="219" t="s">
        <v>179</v>
      </c>
      <c r="AU886" s="219" t="s">
        <v>84</v>
      </c>
      <c r="AV886" s="13" t="s">
        <v>82</v>
      </c>
      <c r="AW886" s="13" t="s">
        <v>31</v>
      </c>
      <c r="AX886" s="13" t="s">
        <v>75</v>
      </c>
      <c r="AY886" s="219" t="s">
        <v>167</v>
      </c>
    </row>
    <row r="887" spans="1:65" s="14" customFormat="1">
      <c r="B887" s="220"/>
      <c r="C887" s="221"/>
      <c r="D887" s="211" t="s">
        <v>179</v>
      </c>
      <c r="E887" s="222" t="s">
        <v>1</v>
      </c>
      <c r="F887" s="223" t="s">
        <v>1029</v>
      </c>
      <c r="G887" s="221"/>
      <c r="H887" s="224">
        <v>40</v>
      </c>
      <c r="I887" s="225"/>
      <c r="J887" s="221"/>
      <c r="K887" s="221"/>
      <c r="L887" s="226"/>
      <c r="M887" s="227"/>
      <c r="N887" s="228"/>
      <c r="O887" s="228"/>
      <c r="P887" s="228"/>
      <c r="Q887" s="228"/>
      <c r="R887" s="228"/>
      <c r="S887" s="228"/>
      <c r="T887" s="229"/>
      <c r="AT887" s="230" t="s">
        <v>179</v>
      </c>
      <c r="AU887" s="230" t="s">
        <v>84</v>
      </c>
      <c r="AV887" s="14" t="s">
        <v>84</v>
      </c>
      <c r="AW887" s="14" t="s">
        <v>31</v>
      </c>
      <c r="AX887" s="14" t="s">
        <v>75</v>
      </c>
      <c r="AY887" s="230" t="s">
        <v>167</v>
      </c>
    </row>
    <row r="888" spans="1:65" s="2" customFormat="1" ht="16.45" customHeight="1">
      <c r="A888" s="34"/>
      <c r="B888" s="35"/>
      <c r="C888" s="232" t="s">
        <v>1030</v>
      </c>
      <c r="D888" s="232" t="s">
        <v>254</v>
      </c>
      <c r="E888" s="233" t="s">
        <v>1031</v>
      </c>
      <c r="F888" s="234" t="s">
        <v>1032</v>
      </c>
      <c r="G888" s="235" t="s">
        <v>173</v>
      </c>
      <c r="H888" s="236">
        <v>1.6</v>
      </c>
      <c r="I888" s="237"/>
      <c r="J888" s="238">
        <f>ROUND(I888*H888,2)</f>
        <v>0</v>
      </c>
      <c r="K888" s="234" t="s">
        <v>174</v>
      </c>
      <c r="L888" s="239"/>
      <c r="M888" s="240" t="s">
        <v>1</v>
      </c>
      <c r="N888" s="241" t="s">
        <v>40</v>
      </c>
      <c r="O888" s="71"/>
      <c r="P888" s="200">
        <f>O888*H888</f>
        <v>0</v>
      </c>
      <c r="Q888" s="200">
        <v>1.26E-2</v>
      </c>
      <c r="R888" s="200">
        <f>Q888*H888</f>
        <v>2.0160000000000001E-2</v>
      </c>
      <c r="S888" s="200">
        <v>0</v>
      </c>
      <c r="T888" s="201">
        <f>S888*H888</f>
        <v>0</v>
      </c>
      <c r="U888" s="34"/>
      <c r="V888" s="34"/>
      <c r="W888" s="34"/>
      <c r="X888" s="34"/>
      <c r="Y888" s="34"/>
      <c r="Z888" s="34"/>
      <c r="AA888" s="34"/>
      <c r="AB888" s="34"/>
      <c r="AC888" s="34"/>
      <c r="AD888" s="34"/>
      <c r="AE888" s="34"/>
      <c r="AR888" s="202" t="s">
        <v>393</v>
      </c>
      <c r="AT888" s="202" t="s">
        <v>254</v>
      </c>
      <c r="AU888" s="202" t="s">
        <v>84</v>
      </c>
      <c r="AY888" s="17" t="s">
        <v>167</v>
      </c>
      <c r="BE888" s="203">
        <f>IF(N888="základní",J888,0)</f>
        <v>0</v>
      </c>
      <c r="BF888" s="203">
        <f>IF(N888="snížená",J888,0)</f>
        <v>0</v>
      </c>
      <c r="BG888" s="203">
        <f>IF(N888="zákl. přenesená",J888,0)</f>
        <v>0</v>
      </c>
      <c r="BH888" s="203">
        <f>IF(N888="sníž. přenesená",J888,0)</f>
        <v>0</v>
      </c>
      <c r="BI888" s="203">
        <f>IF(N888="nulová",J888,0)</f>
        <v>0</v>
      </c>
      <c r="BJ888" s="17" t="s">
        <v>82</v>
      </c>
      <c r="BK888" s="203">
        <f>ROUND(I888*H888,2)</f>
        <v>0</v>
      </c>
      <c r="BL888" s="17" t="s">
        <v>278</v>
      </c>
      <c r="BM888" s="202" t="s">
        <v>1033</v>
      </c>
    </row>
    <row r="889" spans="1:65" s="13" customFormat="1" ht="21.3">
      <c r="B889" s="209"/>
      <c r="C889" s="210"/>
      <c r="D889" s="211" t="s">
        <v>179</v>
      </c>
      <c r="E889" s="212" t="s">
        <v>1</v>
      </c>
      <c r="F889" s="213" t="s">
        <v>180</v>
      </c>
      <c r="G889" s="210"/>
      <c r="H889" s="212" t="s">
        <v>1</v>
      </c>
      <c r="I889" s="214"/>
      <c r="J889" s="210"/>
      <c r="K889" s="210"/>
      <c r="L889" s="215"/>
      <c r="M889" s="216"/>
      <c r="N889" s="217"/>
      <c r="O889" s="217"/>
      <c r="P889" s="217"/>
      <c r="Q889" s="217"/>
      <c r="R889" s="217"/>
      <c r="S889" s="217"/>
      <c r="T889" s="218"/>
      <c r="AT889" s="219" t="s">
        <v>179</v>
      </c>
      <c r="AU889" s="219" t="s">
        <v>84</v>
      </c>
      <c r="AV889" s="13" t="s">
        <v>82</v>
      </c>
      <c r="AW889" s="13" t="s">
        <v>31</v>
      </c>
      <c r="AX889" s="13" t="s">
        <v>75</v>
      </c>
      <c r="AY889" s="219" t="s">
        <v>167</v>
      </c>
    </row>
    <row r="890" spans="1:65" s="13" customFormat="1">
      <c r="B890" s="209"/>
      <c r="C890" s="210"/>
      <c r="D890" s="211" t="s">
        <v>179</v>
      </c>
      <c r="E890" s="212" t="s">
        <v>1</v>
      </c>
      <c r="F890" s="213" t="s">
        <v>181</v>
      </c>
      <c r="G890" s="210"/>
      <c r="H890" s="212" t="s">
        <v>1</v>
      </c>
      <c r="I890" s="214"/>
      <c r="J890" s="210"/>
      <c r="K890" s="210"/>
      <c r="L890" s="215"/>
      <c r="M890" s="216"/>
      <c r="N890" s="217"/>
      <c r="O890" s="217"/>
      <c r="P890" s="217"/>
      <c r="Q890" s="217"/>
      <c r="R890" s="217"/>
      <c r="S890" s="217"/>
      <c r="T890" s="218"/>
      <c r="AT890" s="219" t="s">
        <v>179</v>
      </c>
      <c r="AU890" s="219" t="s">
        <v>84</v>
      </c>
      <c r="AV890" s="13" t="s">
        <v>82</v>
      </c>
      <c r="AW890" s="13" t="s">
        <v>31</v>
      </c>
      <c r="AX890" s="13" t="s">
        <v>75</v>
      </c>
      <c r="AY890" s="219" t="s">
        <v>167</v>
      </c>
    </row>
    <row r="891" spans="1:65" s="13" customFormat="1">
      <c r="B891" s="209"/>
      <c r="C891" s="210"/>
      <c r="D891" s="211" t="s">
        <v>179</v>
      </c>
      <c r="E891" s="212" t="s">
        <v>1</v>
      </c>
      <c r="F891" s="213" t="s">
        <v>1034</v>
      </c>
      <c r="G891" s="210"/>
      <c r="H891" s="212" t="s">
        <v>1</v>
      </c>
      <c r="I891" s="214"/>
      <c r="J891" s="210"/>
      <c r="K891" s="210"/>
      <c r="L891" s="215"/>
      <c r="M891" s="216"/>
      <c r="N891" s="217"/>
      <c r="O891" s="217"/>
      <c r="P891" s="217"/>
      <c r="Q891" s="217"/>
      <c r="R891" s="217"/>
      <c r="S891" s="217"/>
      <c r="T891" s="218"/>
      <c r="AT891" s="219" t="s">
        <v>179</v>
      </c>
      <c r="AU891" s="219" t="s">
        <v>84</v>
      </c>
      <c r="AV891" s="13" t="s">
        <v>82</v>
      </c>
      <c r="AW891" s="13" t="s">
        <v>31</v>
      </c>
      <c r="AX891" s="13" t="s">
        <v>75</v>
      </c>
      <c r="AY891" s="219" t="s">
        <v>167</v>
      </c>
    </row>
    <row r="892" spans="1:65" s="14" customFormat="1">
      <c r="B892" s="220"/>
      <c r="C892" s="221"/>
      <c r="D892" s="211" t="s">
        <v>179</v>
      </c>
      <c r="E892" s="222" t="s">
        <v>1</v>
      </c>
      <c r="F892" s="223" t="s">
        <v>1035</v>
      </c>
      <c r="G892" s="221"/>
      <c r="H892" s="224">
        <v>1.6</v>
      </c>
      <c r="I892" s="225"/>
      <c r="J892" s="221"/>
      <c r="K892" s="221"/>
      <c r="L892" s="226"/>
      <c r="M892" s="227"/>
      <c r="N892" s="228"/>
      <c r="O892" s="228"/>
      <c r="P892" s="228"/>
      <c r="Q892" s="228"/>
      <c r="R892" s="228"/>
      <c r="S892" s="228"/>
      <c r="T892" s="229"/>
      <c r="AT892" s="230" t="s">
        <v>179</v>
      </c>
      <c r="AU892" s="230" t="s">
        <v>84</v>
      </c>
      <c r="AV892" s="14" t="s">
        <v>84</v>
      </c>
      <c r="AW892" s="14" t="s">
        <v>31</v>
      </c>
      <c r="AX892" s="14" t="s">
        <v>75</v>
      </c>
      <c r="AY892" s="230" t="s">
        <v>167</v>
      </c>
    </row>
    <row r="893" spans="1:65" s="2" customFormat="1" ht="37.9" customHeight="1">
      <c r="A893" s="34"/>
      <c r="B893" s="35"/>
      <c r="C893" s="191" t="s">
        <v>1036</v>
      </c>
      <c r="D893" s="191" t="s">
        <v>170</v>
      </c>
      <c r="E893" s="192" t="s">
        <v>1037</v>
      </c>
      <c r="F893" s="193" t="s">
        <v>1038</v>
      </c>
      <c r="G893" s="194" t="s">
        <v>173</v>
      </c>
      <c r="H893" s="195">
        <v>6.6</v>
      </c>
      <c r="I893" s="196"/>
      <c r="J893" s="197">
        <f>ROUND(I893*H893,2)</f>
        <v>0</v>
      </c>
      <c r="K893" s="193" t="s">
        <v>174</v>
      </c>
      <c r="L893" s="39"/>
      <c r="M893" s="198" t="s">
        <v>1</v>
      </c>
      <c r="N893" s="199" t="s">
        <v>40</v>
      </c>
      <c r="O893" s="71"/>
      <c r="P893" s="200">
        <f>O893*H893</f>
        <v>0</v>
      </c>
      <c r="Q893" s="200">
        <v>8.9999999999999993E-3</v>
      </c>
      <c r="R893" s="200">
        <f>Q893*H893</f>
        <v>5.9399999999999994E-2</v>
      </c>
      <c r="S893" s="200">
        <v>0</v>
      </c>
      <c r="T893" s="201">
        <f>S893*H893</f>
        <v>0</v>
      </c>
      <c r="U893" s="34"/>
      <c r="V893" s="34"/>
      <c r="W893" s="34"/>
      <c r="X893" s="34"/>
      <c r="Y893" s="34"/>
      <c r="Z893" s="34"/>
      <c r="AA893" s="34"/>
      <c r="AB893" s="34"/>
      <c r="AC893" s="34"/>
      <c r="AD893" s="34"/>
      <c r="AE893" s="34"/>
      <c r="AR893" s="202" t="s">
        <v>278</v>
      </c>
      <c r="AT893" s="202" t="s">
        <v>170</v>
      </c>
      <c r="AU893" s="202" t="s">
        <v>84</v>
      </c>
      <c r="AY893" s="17" t="s">
        <v>167</v>
      </c>
      <c r="BE893" s="203">
        <f>IF(N893="základní",J893,0)</f>
        <v>0</v>
      </c>
      <c r="BF893" s="203">
        <f>IF(N893="snížená",J893,0)</f>
        <v>0</v>
      </c>
      <c r="BG893" s="203">
        <f>IF(N893="zákl. přenesená",J893,0)</f>
        <v>0</v>
      </c>
      <c r="BH893" s="203">
        <f>IF(N893="sníž. přenesená",J893,0)</f>
        <v>0</v>
      </c>
      <c r="BI893" s="203">
        <f>IF(N893="nulová",J893,0)</f>
        <v>0</v>
      </c>
      <c r="BJ893" s="17" t="s">
        <v>82</v>
      </c>
      <c r="BK893" s="203">
        <f>ROUND(I893*H893,2)</f>
        <v>0</v>
      </c>
      <c r="BL893" s="17" t="s">
        <v>278</v>
      </c>
      <c r="BM893" s="202" t="s">
        <v>1039</v>
      </c>
    </row>
    <row r="894" spans="1:65" s="2" customFormat="1">
      <c r="A894" s="34"/>
      <c r="B894" s="35"/>
      <c r="C894" s="36"/>
      <c r="D894" s="204" t="s">
        <v>177</v>
      </c>
      <c r="E894" s="36"/>
      <c r="F894" s="205" t="s">
        <v>1040</v>
      </c>
      <c r="G894" s="36"/>
      <c r="H894" s="36"/>
      <c r="I894" s="206"/>
      <c r="J894" s="36"/>
      <c r="K894" s="36"/>
      <c r="L894" s="39"/>
      <c r="M894" s="207"/>
      <c r="N894" s="208"/>
      <c r="O894" s="71"/>
      <c r="P894" s="71"/>
      <c r="Q894" s="71"/>
      <c r="R894" s="71"/>
      <c r="S894" s="71"/>
      <c r="T894" s="72"/>
      <c r="U894" s="34"/>
      <c r="V894" s="34"/>
      <c r="W894" s="34"/>
      <c r="X894" s="34"/>
      <c r="Y894" s="34"/>
      <c r="Z894" s="34"/>
      <c r="AA894" s="34"/>
      <c r="AB894" s="34"/>
      <c r="AC894" s="34"/>
      <c r="AD894" s="34"/>
      <c r="AE894" s="34"/>
      <c r="AT894" s="17" t="s">
        <v>177</v>
      </c>
      <c r="AU894" s="17" t="s">
        <v>84</v>
      </c>
    </row>
    <row r="895" spans="1:65" s="13" customFormat="1" ht="21.3">
      <c r="B895" s="209"/>
      <c r="C895" s="210"/>
      <c r="D895" s="211" t="s">
        <v>179</v>
      </c>
      <c r="E895" s="212" t="s">
        <v>1</v>
      </c>
      <c r="F895" s="213" t="s">
        <v>292</v>
      </c>
      <c r="G895" s="210"/>
      <c r="H895" s="212" t="s">
        <v>1</v>
      </c>
      <c r="I895" s="214"/>
      <c r="J895" s="210"/>
      <c r="K895" s="210"/>
      <c r="L895" s="215"/>
      <c r="M895" s="216"/>
      <c r="N895" s="217"/>
      <c r="O895" s="217"/>
      <c r="P895" s="217"/>
      <c r="Q895" s="217"/>
      <c r="R895" s="217"/>
      <c r="S895" s="217"/>
      <c r="T895" s="218"/>
      <c r="AT895" s="219" t="s">
        <v>179</v>
      </c>
      <c r="AU895" s="219" t="s">
        <v>84</v>
      </c>
      <c r="AV895" s="13" t="s">
        <v>82</v>
      </c>
      <c r="AW895" s="13" t="s">
        <v>31</v>
      </c>
      <c r="AX895" s="13" t="s">
        <v>75</v>
      </c>
      <c r="AY895" s="219" t="s">
        <v>167</v>
      </c>
    </row>
    <row r="896" spans="1:65" s="13" customFormat="1">
      <c r="B896" s="209"/>
      <c r="C896" s="210"/>
      <c r="D896" s="211" t="s">
        <v>179</v>
      </c>
      <c r="E896" s="212" t="s">
        <v>1</v>
      </c>
      <c r="F896" s="213" t="s">
        <v>181</v>
      </c>
      <c r="G896" s="210"/>
      <c r="H896" s="212" t="s">
        <v>1</v>
      </c>
      <c r="I896" s="214"/>
      <c r="J896" s="210"/>
      <c r="K896" s="210"/>
      <c r="L896" s="215"/>
      <c r="M896" s="216"/>
      <c r="N896" s="217"/>
      <c r="O896" s="217"/>
      <c r="P896" s="217"/>
      <c r="Q896" s="217"/>
      <c r="R896" s="217"/>
      <c r="S896" s="217"/>
      <c r="T896" s="218"/>
      <c r="AT896" s="219" t="s">
        <v>179</v>
      </c>
      <c r="AU896" s="219" t="s">
        <v>84</v>
      </c>
      <c r="AV896" s="13" t="s">
        <v>82</v>
      </c>
      <c r="AW896" s="13" t="s">
        <v>31</v>
      </c>
      <c r="AX896" s="13" t="s">
        <v>75</v>
      </c>
      <c r="AY896" s="219" t="s">
        <v>167</v>
      </c>
    </row>
    <row r="897" spans="1:65" s="14" customFormat="1">
      <c r="B897" s="220"/>
      <c r="C897" s="221"/>
      <c r="D897" s="211" t="s">
        <v>179</v>
      </c>
      <c r="E897" s="222" t="s">
        <v>1</v>
      </c>
      <c r="F897" s="223" t="s">
        <v>1041</v>
      </c>
      <c r="G897" s="221"/>
      <c r="H897" s="224">
        <v>3.3</v>
      </c>
      <c r="I897" s="225"/>
      <c r="J897" s="221"/>
      <c r="K897" s="221"/>
      <c r="L897" s="226"/>
      <c r="M897" s="227"/>
      <c r="N897" s="228"/>
      <c r="O897" s="228"/>
      <c r="P897" s="228"/>
      <c r="Q897" s="228"/>
      <c r="R897" s="228"/>
      <c r="S897" s="228"/>
      <c r="T897" s="229"/>
      <c r="AT897" s="230" t="s">
        <v>179</v>
      </c>
      <c r="AU897" s="230" t="s">
        <v>84</v>
      </c>
      <c r="AV897" s="14" t="s">
        <v>84</v>
      </c>
      <c r="AW897" s="14" t="s">
        <v>31</v>
      </c>
      <c r="AX897" s="14" t="s">
        <v>75</v>
      </c>
      <c r="AY897" s="230" t="s">
        <v>167</v>
      </c>
    </row>
    <row r="898" spans="1:65" s="14" customFormat="1">
      <c r="B898" s="220"/>
      <c r="C898" s="221"/>
      <c r="D898" s="211" t="s">
        <v>179</v>
      </c>
      <c r="E898" s="222" t="s">
        <v>1</v>
      </c>
      <c r="F898" s="223" t="s">
        <v>1042</v>
      </c>
      <c r="G898" s="221"/>
      <c r="H898" s="224">
        <v>3.3</v>
      </c>
      <c r="I898" s="225"/>
      <c r="J898" s="221"/>
      <c r="K898" s="221"/>
      <c r="L898" s="226"/>
      <c r="M898" s="227"/>
      <c r="N898" s="228"/>
      <c r="O898" s="228"/>
      <c r="P898" s="228"/>
      <c r="Q898" s="228"/>
      <c r="R898" s="228"/>
      <c r="S898" s="228"/>
      <c r="T898" s="229"/>
      <c r="AT898" s="230" t="s">
        <v>179</v>
      </c>
      <c r="AU898" s="230" t="s">
        <v>84</v>
      </c>
      <c r="AV898" s="14" t="s">
        <v>84</v>
      </c>
      <c r="AW898" s="14" t="s">
        <v>31</v>
      </c>
      <c r="AX898" s="14" t="s">
        <v>75</v>
      </c>
      <c r="AY898" s="230" t="s">
        <v>167</v>
      </c>
    </row>
    <row r="899" spans="1:65" s="2" customFormat="1" ht="24.3" customHeight="1">
      <c r="A899" s="34"/>
      <c r="B899" s="35"/>
      <c r="C899" s="232" t="s">
        <v>1043</v>
      </c>
      <c r="D899" s="232" t="s">
        <v>254</v>
      </c>
      <c r="E899" s="233" t="s">
        <v>1044</v>
      </c>
      <c r="F899" s="234" t="s">
        <v>1045</v>
      </c>
      <c r="G899" s="235" t="s">
        <v>173</v>
      </c>
      <c r="H899" s="236">
        <v>7.92</v>
      </c>
      <c r="I899" s="237"/>
      <c r="J899" s="238">
        <f>ROUND(I899*H899,2)</f>
        <v>0</v>
      </c>
      <c r="K899" s="234" t="s">
        <v>174</v>
      </c>
      <c r="L899" s="239"/>
      <c r="M899" s="240" t="s">
        <v>1</v>
      </c>
      <c r="N899" s="241" t="s">
        <v>40</v>
      </c>
      <c r="O899" s="71"/>
      <c r="P899" s="200">
        <f>O899*H899</f>
        <v>0</v>
      </c>
      <c r="Q899" s="200">
        <v>0.02</v>
      </c>
      <c r="R899" s="200">
        <f>Q899*H899</f>
        <v>0.15840000000000001</v>
      </c>
      <c r="S899" s="200">
        <v>0</v>
      </c>
      <c r="T899" s="201">
        <f>S899*H899</f>
        <v>0</v>
      </c>
      <c r="U899" s="34"/>
      <c r="V899" s="34"/>
      <c r="W899" s="34"/>
      <c r="X899" s="34"/>
      <c r="Y899" s="34"/>
      <c r="Z899" s="34"/>
      <c r="AA899" s="34"/>
      <c r="AB899" s="34"/>
      <c r="AC899" s="34"/>
      <c r="AD899" s="34"/>
      <c r="AE899" s="34"/>
      <c r="AR899" s="202" t="s">
        <v>393</v>
      </c>
      <c r="AT899" s="202" t="s">
        <v>254</v>
      </c>
      <c r="AU899" s="202" t="s">
        <v>84</v>
      </c>
      <c r="AY899" s="17" t="s">
        <v>167</v>
      </c>
      <c r="BE899" s="203">
        <f>IF(N899="základní",J899,0)</f>
        <v>0</v>
      </c>
      <c r="BF899" s="203">
        <f>IF(N899="snížená",J899,0)</f>
        <v>0</v>
      </c>
      <c r="BG899" s="203">
        <f>IF(N899="zákl. přenesená",J899,0)</f>
        <v>0</v>
      </c>
      <c r="BH899" s="203">
        <f>IF(N899="sníž. přenesená",J899,0)</f>
        <v>0</v>
      </c>
      <c r="BI899" s="203">
        <f>IF(N899="nulová",J899,0)</f>
        <v>0</v>
      </c>
      <c r="BJ899" s="17" t="s">
        <v>82</v>
      </c>
      <c r="BK899" s="203">
        <f>ROUND(I899*H899,2)</f>
        <v>0</v>
      </c>
      <c r="BL899" s="17" t="s">
        <v>278</v>
      </c>
      <c r="BM899" s="202" t="s">
        <v>1046</v>
      </c>
    </row>
    <row r="900" spans="1:65" s="14" customFormat="1">
      <c r="B900" s="220"/>
      <c r="C900" s="221"/>
      <c r="D900" s="211" t="s">
        <v>179</v>
      </c>
      <c r="E900" s="221"/>
      <c r="F900" s="223" t="s">
        <v>1047</v>
      </c>
      <c r="G900" s="221"/>
      <c r="H900" s="224">
        <v>7.92</v>
      </c>
      <c r="I900" s="225"/>
      <c r="J900" s="221"/>
      <c r="K900" s="221"/>
      <c r="L900" s="226"/>
      <c r="M900" s="227"/>
      <c r="N900" s="228"/>
      <c r="O900" s="228"/>
      <c r="P900" s="228"/>
      <c r="Q900" s="228"/>
      <c r="R900" s="228"/>
      <c r="S900" s="228"/>
      <c r="T900" s="229"/>
      <c r="AT900" s="230" t="s">
        <v>179</v>
      </c>
      <c r="AU900" s="230" t="s">
        <v>84</v>
      </c>
      <c r="AV900" s="14" t="s">
        <v>84</v>
      </c>
      <c r="AW900" s="14" t="s">
        <v>4</v>
      </c>
      <c r="AX900" s="14" t="s">
        <v>82</v>
      </c>
      <c r="AY900" s="230" t="s">
        <v>167</v>
      </c>
    </row>
    <row r="901" spans="1:65" s="2" customFormat="1" ht="21.8" customHeight="1">
      <c r="A901" s="34"/>
      <c r="B901" s="35"/>
      <c r="C901" s="191" t="s">
        <v>1048</v>
      </c>
      <c r="D901" s="191" t="s">
        <v>170</v>
      </c>
      <c r="E901" s="192" t="s">
        <v>1049</v>
      </c>
      <c r="F901" s="193" t="s">
        <v>1050</v>
      </c>
      <c r="G901" s="194" t="s">
        <v>186</v>
      </c>
      <c r="H901" s="195">
        <v>10.4</v>
      </c>
      <c r="I901" s="196"/>
      <c r="J901" s="197">
        <f>ROUND(I901*H901,2)</f>
        <v>0</v>
      </c>
      <c r="K901" s="193" t="s">
        <v>174</v>
      </c>
      <c r="L901" s="39"/>
      <c r="M901" s="198" t="s">
        <v>1</v>
      </c>
      <c r="N901" s="199" t="s">
        <v>40</v>
      </c>
      <c r="O901" s="71"/>
      <c r="P901" s="200">
        <f>O901*H901</f>
        <v>0</v>
      </c>
      <c r="Q901" s="200">
        <v>5.0000000000000001E-4</v>
      </c>
      <c r="R901" s="200">
        <f>Q901*H901</f>
        <v>5.2000000000000006E-3</v>
      </c>
      <c r="S901" s="200">
        <v>0</v>
      </c>
      <c r="T901" s="201">
        <f>S901*H901</f>
        <v>0</v>
      </c>
      <c r="U901" s="34"/>
      <c r="V901" s="34"/>
      <c r="W901" s="34"/>
      <c r="X901" s="34"/>
      <c r="Y901" s="34"/>
      <c r="Z901" s="34"/>
      <c r="AA901" s="34"/>
      <c r="AB901" s="34"/>
      <c r="AC901" s="34"/>
      <c r="AD901" s="34"/>
      <c r="AE901" s="34"/>
      <c r="AR901" s="202" t="s">
        <v>278</v>
      </c>
      <c r="AT901" s="202" t="s">
        <v>170</v>
      </c>
      <c r="AU901" s="202" t="s">
        <v>84</v>
      </c>
      <c r="AY901" s="17" t="s">
        <v>167</v>
      </c>
      <c r="BE901" s="203">
        <f>IF(N901="základní",J901,0)</f>
        <v>0</v>
      </c>
      <c r="BF901" s="203">
        <f>IF(N901="snížená",J901,0)</f>
        <v>0</v>
      </c>
      <c r="BG901" s="203">
        <f>IF(N901="zákl. přenesená",J901,0)</f>
        <v>0</v>
      </c>
      <c r="BH901" s="203">
        <f>IF(N901="sníž. přenesená",J901,0)</f>
        <v>0</v>
      </c>
      <c r="BI901" s="203">
        <f>IF(N901="nulová",J901,0)</f>
        <v>0</v>
      </c>
      <c r="BJ901" s="17" t="s">
        <v>82</v>
      </c>
      <c r="BK901" s="203">
        <f>ROUND(I901*H901,2)</f>
        <v>0</v>
      </c>
      <c r="BL901" s="17" t="s">
        <v>278</v>
      </c>
      <c r="BM901" s="202" t="s">
        <v>1051</v>
      </c>
    </row>
    <row r="902" spans="1:65" s="2" customFormat="1">
      <c r="A902" s="34"/>
      <c r="B902" s="35"/>
      <c r="C902" s="36"/>
      <c r="D902" s="204" t="s">
        <v>177</v>
      </c>
      <c r="E902" s="36"/>
      <c r="F902" s="205" t="s">
        <v>1052</v>
      </c>
      <c r="G902" s="36"/>
      <c r="H902" s="36"/>
      <c r="I902" s="206"/>
      <c r="J902" s="36"/>
      <c r="K902" s="36"/>
      <c r="L902" s="39"/>
      <c r="M902" s="207"/>
      <c r="N902" s="208"/>
      <c r="O902" s="71"/>
      <c r="P902" s="71"/>
      <c r="Q902" s="71"/>
      <c r="R902" s="71"/>
      <c r="S902" s="71"/>
      <c r="T902" s="72"/>
      <c r="U902" s="34"/>
      <c r="V902" s="34"/>
      <c r="W902" s="34"/>
      <c r="X902" s="34"/>
      <c r="Y902" s="34"/>
      <c r="Z902" s="34"/>
      <c r="AA902" s="34"/>
      <c r="AB902" s="34"/>
      <c r="AC902" s="34"/>
      <c r="AD902" s="34"/>
      <c r="AE902" s="34"/>
      <c r="AT902" s="17" t="s">
        <v>177</v>
      </c>
      <c r="AU902" s="17" t="s">
        <v>84</v>
      </c>
    </row>
    <row r="903" spans="1:65" s="13" customFormat="1" ht="21.3">
      <c r="B903" s="209"/>
      <c r="C903" s="210"/>
      <c r="D903" s="211" t="s">
        <v>179</v>
      </c>
      <c r="E903" s="212" t="s">
        <v>1</v>
      </c>
      <c r="F903" s="213" t="s">
        <v>292</v>
      </c>
      <c r="G903" s="210"/>
      <c r="H903" s="212" t="s">
        <v>1</v>
      </c>
      <c r="I903" s="214"/>
      <c r="J903" s="210"/>
      <c r="K903" s="210"/>
      <c r="L903" s="215"/>
      <c r="M903" s="216"/>
      <c r="N903" s="217"/>
      <c r="O903" s="217"/>
      <c r="P903" s="217"/>
      <c r="Q903" s="217"/>
      <c r="R903" s="217"/>
      <c r="S903" s="217"/>
      <c r="T903" s="218"/>
      <c r="AT903" s="219" t="s">
        <v>179</v>
      </c>
      <c r="AU903" s="219" t="s">
        <v>84</v>
      </c>
      <c r="AV903" s="13" t="s">
        <v>82</v>
      </c>
      <c r="AW903" s="13" t="s">
        <v>31</v>
      </c>
      <c r="AX903" s="13" t="s">
        <v>75</v>
      </c>
      <c r="AY903" s="219" t="s">
        <v>167</v>
      </c>
    </row>
    <row r="904" spans="1:65" s="13" customFormat="1">
      <c r="B904" s="209"/>
      <c r="C904" s="210"/>
      <c r="D904" s="211" t="s">
        <v>179</v>
      </c>
      <c r="E904" s="212" t="s">
        <v>1</v>
      </c>
      <c r="F904" s="213" t="s">
        <v>181</v>
      </c>
      <c r="G904" s="210"/>
      <c r="H904" s="212" t="s">
        <v>1</v>
      </c>
      <c r="I904" s="214"/>
      <c r="J904" s="210"/>
      <c r="K904" s="210"/>
      <c r="L904" s="215"/>
      <c r="M904" s="216"/>
      <c r="N904" s="217"/>
      <c r="O904" s="217"/>
      <c r="P904" s="217"/>
      <c r="Q904" s="217"/>
      <c r="R904" s="217"/>
      <c r="S904" s="217"/>
      <c r="T904" s="218"/>
      <c r="AT904" s="219" t="s">
        <v>179</v>
      </c>
      <c r="AU904" s="219" t="s">
        <v>84</v>
      </c>
      <c r="AV904" s="13" t="s">
        <v>82</v>
      </c>
      <c r="AW904" s="13" t="s">
        <v>31</v>
      </c>
      <c r="AX904" s="13" t="s">
        <v>75</v>
      </c>
      <c r="AY904" s="219" t="s">
        <v>167</v>
      </c>
    </row>
    <row r="905" spans="1:65" s="13" customFormat="1">
      <c r="B905" s="209"/>
      <c r="C905" s="210"/>
      <c r="D905" s="211" t="s">
        <v>179</v>
      </c>
      <c r="E905" s="212" t="s">
        <v>1</v>
      </c>
      <c r="F905" s="213" t="s">
        <v>1053</v>
      </c>
      <c r="G905" s="210"/>
      <c r="H905" s="212" t="s">
        <v>1</v>
      </c>
      <c r="I905" s="214"/>
      <c r="J905" s="210"/>
      <c r="K905" s="210"/>
      <c r="L905" s="215"/>
      <c r="M905" s="216"/>
      <c r="N905" s="217"/>
      <c r="O905" s="217"/>
      <c r="P905" s="217"/>
      <c r="Q905" s="217"/>
      <c r="R905" s="217"/>
      <c r="S905" s="217"/>
      <c r="T905" s="218"/>
      <c r="AT905" s="219" t="s">
        <v>179</v>
      </c>
      <c r="AU905" s="219" t="s">
        <v>84</v>
      </c>
      <c r="AV905" s="13" t="s">
        <v>82</v>
      </c>
      <c r="AW905" s="13" t="s">
        <v>31</v>
      </c>
      <c r="AX905" s="13" t="s">
        <v>75</v>
      </c>
      <c r="AY905" s="219" t="s">
        <v>167</v>
      </c>
    </row>
    <row r="906" spans="1:65" s="14" customFormat="1">
      <c r="B906" s="220"/>
      <c r="C906" s="221"/>
      <c r="D906" s="211" t="s">
        <v>179</v>
      </c>
      <c r="E906" s="222" t="s">
        <v>1</v>
      </c>
      <c r="F906" s="223" t="s">
        <v>1054</v>
      </c>
      <c r="G906" s="221"/>
      <c r="H906" s="224">
        <v>5.2</v>
      </c>
      <c r="I906" s="225"/>
      <c r="J906" s="221"/>
      <c r="K906" s="221"/>
      <c r="L906" s="226"/>
      <c r="M906" s="227"/>
      <c r="N906" s="228"/>
      <c r="O906" s="228"/>
      <c r="P906" s="228"/>
      <c r="Q906" s="228"/>
      <c r="R906" s="228"/>
      <c r="S906" s="228"/>
      <c r="T906" s="229"/>
      <c r="AT906" s="230" t="s">
        <v>179</v>
      </c>
      <c r="AU906" s="230" t="s">
        <v>84</v>
      </c>
      <c r="AV906" s="14" t="s">
        <v>84</v>
      </c>
      <c r="AW906" s="14" t="s">
        <v>31</v>
      </c>
      <c r="AX906" s="14" t="s">
        <v>75</v>
      </c>
      <c r="AY906" s="230" t="s">
        <v>167</v>
      </c>
    </row>
    <row r="907" spans="1:65" s="14" customFormat="1">
      <c r="B907" s="220"/>
      <c r="C907" s="221"/>
      <c r="D907" s="211" t="s">
        <v>179</v>
      </c>
      <c r="E907" s="222" t="s">
        <v>1</v>
      </c>
      <c r="F907" s="223" t="s">
        <v>1055</v>
      </c>
      <c r="G907" s="221"/>
      <c r="H907" s="224">
        <v>5.2</v>
      </c>
      <c r="I907" s="225"/>
      <c r="J907" s="221"/>
      <c r="K907" s="221"/>
      <c r="L907" s="226"/>
      <c r="M907" s="227"/>
      <c r="N907" s="228"/>
      <c r="O907" s="228"/>
      <c r="P907" s="228"/>
      <c r="Q907" s="228"/>
      <c r="R907" s="228"/>
      <c r="S907" s="228"/>
      <c r="T907" s="229"/>
      <c r="AT907" s="230" t="s">
        <v>179</v>
      </c>
      <c r="AU907" s="230" t="s">
        <v>84</v>
      </c>
      <c r="AV907" s="14" t="s">
        <v>84</v>
      </c>
      <c r="AW907" s="14" t="s">
        <v>31</v>
      </c>
      <c r="AX907" s="14" t="s">
        <v>75</v>
      </c>
      <c r="AY907" s="230" t="s">
        <v>167</v>
      </c>
    </row>
    <row r="908" spans="1:65" s="2" customFormat="1" ht="16.45" customHeight="1">
      <c r="A908" s="34"/>
      <c r="B908" s="35"/>
      <c r="C908" s="191" t="s">
        <v>1056</v>
      </c>
      <c r="D908" s="191" t="s">
        <v>170</v>
      </c>
      <c r="E908" s="192" t="s">
        <v>1057</v>
      </c>
      <c r="F908" s="193" t="s">
        <v>1058</v>
      </c>
      <c r="G908" s="194" t="s">
        <v>173</v>
      </c>
      <c r="H908" s="195">
        <v>8.1999999999999993</v>
      </c>
      <c r="I908" s="196"/>
      <c r="J908" s="197">
        <f>ROUND(I908*H908,2)</f>
        <v>0</v>
      </c>
      <c r="K908" s="193" t="s">
        <v>174</v>
      </c>
      <c r="L908" s="39"/>
      <c r="M908" s="198" t="s">
        <v>1</v>
      </c>
      <c r="N908" s="199" t="s">
        <v>40</v>
      </c>
      <c r="O908" s="71"/>
      <c r="P908" s="200">
        <f>O908*H908</f>
        <v>0</v>
      </c>
      <c r="Q908" s="200">
        <v>2.9999999999999997E-4</v>
      </c>
      <c r="R908" s="200">
        <f>Q908*H908</f>
        <v>2.4599999999999995E-3</v>
      </c>
      <c r="S908" s="200">
        <v>0</v>
      </c>
      <c r="T908" s="201">
        <f>S908*H908</f>
        <v>0</v>
      </c>
      <c r="U908" s="34"/>
      <c r="V908" s="34"/>
      <c r="W908" s="34"/>
      <c r="X908" s="34"/>
      <c r="Y908" s="34"/>
      <c r="Z908" s="34"/>
      <c r="AA908" s="34"/>
      <c r="AB908" s="34"/>
      <c r="AC908" s="34"/>
      <c r="AD908" s="34"/>
      <c r="AE908" s="34"/>
      <c r="AR908" s="202" t="s">
        <v>278</v>
      </c>
      <c r="AT908" s="202" t="s">
        <v>170</v>
      </c>
      <c r="AU908" s="202" t="s">
        <v>84</v>
      </c>
      <c r="AY908" s="17" t="s">
        <v>167</v>
      </c>
      <c r="BE908" s="203">
        <f>IF(N908="základní",J908,0)</f>
        <v>0</v>
      </c>
      <c r="BF908" s="203">
        <f>IF(N908="snížená",J908,0)</f>
        <v>0</v>
      </c>
      <c r="BG908" s="203">
        <f>IF(N908="zákl. přenesená",J908,0)</f>
        <v>0</v>
      </c>
      <c r="BH908" s="203">
        <f>IF(N908="sníž. přenesená",J908,0)</f>
        <v>0</v>
      </c>
      <c r="BI908" s="203">
        <f>IF(N908="nulová",J908,0)</f>
        <v>0</v>
      </c>
      <c r="BJ908" s="17" t="s">
        <v>82</v>
      </c>
      <c r="BK908" s="203">
        <f>ROUND(I908*H908,2)</f>
        <v>0</v>
      </c>
      <c r="BL908" s="17" t="s">
        <v>278</v>
      </c>
      <c r="BM908" s="202" t="s">
        <v>1059</v>
      </c>
    </row>
    <row r="909" spans="1:65" s="2" customFormat="1">
      <c r="A909" s="34"/>
      <c r="B909" s="35"/>
      <c r="C909" s="36"/>
      <c r="D909" s="204" t="s">
        <v>177</v>
      </c>
      <c r="E909" s="36"/>
      <c r="F909" s="205" t="s">
        <v>1060</v>
      </c>
      <c r="G909" s="36"/>
      <c r="H909" s="36"/>
      <c r="I909" s="206"/>
      <c r="J909" s="36"/>
      <c r="K909" s="36"/>
      <c r="L909" s="39"/>
      <c r="M909" s="207"/>
      <c r="N909" s="208"/>
      <c r="O909" s="71"/>
      <c r="P909" s="71"/>
      <c r="Q909" s="71"/>
      <c r="R909" s="71"/>
      <c r="S909" s="71"/>
      <c r="T909" s="72"/>
      <c r="U909" s="34"/>
      <c r="V909" s="34"/>
      <c r="W909" s="34"/>
      <c r="X909" s="34"/>
      <c r="Y909" s="34"/>
      <c r="Z909" s="34"/>
      <c r="AA909" s="34"/>
      <c r="AB909" s="34"/>
      <c r="AC909" s="34"/>
      <c r="AD909" s="34"/>
      <c r="AE909" s="34"/>
      <c r="AT909" s="17" t="s">
        <v>177</v>
      </c>
      <c r="AU909" s="17" t="s">
        <v>84</v>
      </c>
    </row>
    <row r="910" spans="1:65" s="13" customFormat="1" ht="21.3">
      <c r="B910" s="209"/>
      <c r="C910" s="210"/>
      <c r="D910" s="211" t="s">
        <v>179</v>
      </c>
      <c r="E910" s="212" t="s">
        <v>1</v>
      </c>
      <c r="F910" s="213" t="s">
        <v>292</v>
      </c>
      <c r="G910" s="210"/>
      <c r="H910" s="212" t="s">
        <v>1</v>
      </c>
      <c r="I910" s="214"/>
      <c r="J910" s="210"/>
      <c r="K910" s="210"/>
      <c r="L910" s="215"/>
      <c r="M910" s="216"/>
      <c r="N910" s="217"/>
      <c r="O910" s="217"/>
      <c r="P910" s="217"/>
      <c r="Q910" s="217"/>
      <c r="R910" s="217"/>
      <c r="S910" s="217"/>
      <c r="T910" s="218"/>
      <c r="AT910" s="219" t="s">
        <v>179</v>
      </c>
      <c r="AU910" s="219" t="s">
        <v>84</v>
      </c>
      <c r="AV910" s="13" t="s">
        <v>82</v>
      </c>
      <c r="AW910" s="13" t="s">
        <v>31</v>
      </c>
      <c r="AX910" s="13" t="s">
        <v>75</v>
      </c>
      <c r="AY910" s="219" t="s">
        <v>167</v>
      </c>
    </row>
    <row r="911" spans="1:65" s="13" customFormat="1">
      <c r="B911" s="209"/>
      <c r="C911" s="210"/>
      <c r="D911" s="211" t="s">
        <v>179</v>
      </c>
      <c r="E911" s="212" t="s">
        <v>1</v>
      </c>
      <c r="F911" s="213" t="s">
        <v>181</v>
      </c>
      <c r="G911" s="210"/>
      <c r="H911" s="212" t="s">
        <v>1</v>
      </c>
      <c r="I911" s="214"/>
      <c r="J911" s="210"/>
      <c r="K911" s="210"/>
      <c r="L911" s="215"/>
      <c r="M911" s="216"/>
      <c r="N911" s="217"/>
      <c r="O911" s="217"/>
      <c r="P911" s="217"/>
      <c r="Q911" s="217"/>
      <c r="R911" s="217"/>
      <c r="S911" s="217"/>
      <c r="T911" s="218"/>
      <c r="AT911" s="219" t="s">
        <v>179</v>
      </c>
      <c r="AU911" s="219" t="s">
        <v>84</v>
      </c>
      <c r="AV911" s="13" t="s">
        <v>82</v>
      </c>
      <c r="AW911" s="13" t="s">
        <v>31</v>
      </c>
      <c r="AX911" s="13" t="s">
        <v>75</v>
      </c>
      <c r="AY911" s="219" t="s">
        <v>167</v>
      </c>
    </row>
    <row r="912" spans="1:65" s="14" customFormat="1">
      <c r="B912" s="220"/>
      <c r="C912" s="221"/>
      <c r="D912" s="211" t="s">
        <v>179</v>
      </c>
      <c r="E912" s="222" t="s">
        <v>1</v>
      </c>
      <c r="F912" s="223" t="s">
        <v>1041</v>
      </c>
      <c r="G912" s="221"/>
      <c r="H912" s="224">
        <v>3.3</v>
      </c>
      <c r="I912" s="225"/>
      <c r="J912" s="221"/>
      <c r="K912" s="221"/>
      <c r="L912" s="226"/>
      <c r="M912" s="227"/>
      <c r="N912" s="228"/>
      <c r="O912" s="228"/>
      <c r="P912" s="228"/>
      <c r="Q912" s="228"/>
      <c r="R912" s="228"/>
      <c r="S912" s="228"/>
      <c r="T912" s="229"/>
      <c r="AT912" s="230" t="s">
        <v>179</v>
      </c>
      <c r="AU912" s="230" t="s">
        <v>84</v>
      </c>
      <c r="AV912" s="14" t="s">
        <v>84</v>
      </c>
      <c r="AW912" s="14" t="s">
        <v>31</v>
      </c>
      <c r="AX912" s="14" t="s">
        <v>75</v>
      </c>
      <c r="AY912" s="230" t="s">
        <v>167</v>
      </c>
    </row>
    <row r="913" spans="1:65" s="14" customFormat="1">
      <c r="B913" s="220"/>
      <c r="C913" s="221"/>
      <c r="D913" s="211" t="s">
        <v>179</v>
      </c>
      <c r="E913" s="222" t="s">
        <v>1</v>
      </c>
      <c r="F913" s="223" t="s">
        <v>1042</v>
      </c>
      <c r="G913" s="221"/>
      <c r="H913" s="224">
        <v>3.3</v>
      </c>
      <c r="I913" s="225"/>
      <c r="J913" s="221"/>
      <c r="K913" s="221"/>
      <c r="L913" s="226"/>
      <c r="M913" s="227"/>
      <c r="N913" s="228"/>
      <c r="O913" s="228"/>
      <c r="P913" s="228"/>
      <c r="Q913" s="228"/>
      <c r="R913" s="228"/>
      <c r="S913" s="228"/>
      <c r="T913" s="229"/>
      <c r="AT913" s="230" t="s">
        <v>179</v>
      </c>
      <c r="AU913" s="230" t="s">
        <v>84</v>
      </c>
      <c r="AV913" s="14" t="s">
        <v>84</v>
      </c>
      <c r="AW913" s="14" t="s">
        <v>31</v>
      </c>
      <c r="AX913" s="14" t="s">
        <v>75</v>
      </c>
      <c r="AY913" s="230" t="s">
        <v>167</v>
      </c>
    </row>
    <row r="914" spans="1:65" s="13" customFormat="1">
      <c r="B914" s="209"/>
      <c r="C914" s="210"/>
      <c r="D914" s="211" t="s">
        <v>179</v>
      </c>
      <c r="E914" s="212" t="s">
        <v>1</v>
      </c>
      <c r="F914" s="213" t="s">
        <v>181</v>
      </c>
      <c r="G914" s="210"/>
      <c r="H914" s="212" t="s">
        <v>1</v>
      </c>
      <c r="I914" s="214"/>
      <c r="J914" s="210"/>
      <c r="K914" s="210"/>
      <c r="L914" s="215"/>
      <c r="M914" s="216"/>
      <c r="N914" s="217"/>
      <c r="O914" s="217"/>
      <c r="P914" s="217"/>
      <c r="Q914" s="217"/>
      <c r="R914" s="217"/>
      <c r="S914" s="217"/>
      <c r="T914" s="218"/>
      <c r="AT914" s="219" t="s">
        <v>179</v>
      </c>
      <c r="AU914" s="219" t="s">
        <v>84</v>
      </c>
      <c r="AV914" s="13" t="s">
        <v>82</v>
      </c>
      <c r="AW914" s="13" t="s">
        <v>31</v>
      </c>
      <c r="AX914" s="13" t="s">
        <v>75</v>
      </c>
      <c r="AY914" s="219" t="s">
        <v>167</v>
      </c>
    </row>
    <row r="915" spans="1:65" s="13" customFormat="1">
      <c r="B915" s="209"/>
      <c r="C915" s="210"/>
      <c r="D915" s="211" t="s">
        <v>179</v>
      </c>
      <c r="E915" s="212" t="s">
        <v>1</v>
      </c>
      <c r="F915" s="213" t="s">
        <v>1034</v>
      </c>
      <c r="G915" s="210"/>
      <c r="H915" s="212" t="s">
        <v>1</v>
      </c>
      <c r="I915" s="214"/>
      <c r="J915" s="210"/>
      <c r="K915" s="210"/>
      <c r="L915" s="215"/>
      <c r="M915" s="216"/>
      <c r="N915" s="217"/>
      <c r="O915" s="217"/>
      <c r="P915" s="217"/>
      <c r="Q915" s="217"/>
      <c r="R915" s="217"/>
      <c r="S915" s="217"/>
      <c r="T915" s="218"/>
      <c r="AT915" s="219" t="s">
        <v>179</v>
      </c>
      <c r="AU915" s="219" t="s">
        <v>84</v>
      </c>
      <c r="AV915" s="13" t="s">
        <v>82</v>
      </c>
      <c r="AW915" s="13" t="s">
        <v>31</v>
      </c>
      <c r="AX915" s="13" t="s">
        <v>75</v>
      </c>
      <c r="AY915" s="219" t="s">
        <v>167</v>
      </c>
    </row>
    <row r="916" spans="1:65" s="14" customFormat="1">
      <c r="B916" s="220"/>
      <c r="C916" s="221"/>
      <c r="D916" s="211" t="s">
        <v>179</v>
      </c>
      <c r="E916" s="222" t="s">
        <v>1</v>
      </c>
      <c r="F916" s="223" t="s">
        <v>1035</v>
      </c>
      <c r="G916" s="221"/>
      <c r="H916" s="224">
        <v>1.6</v>
      </c>
      <c r="I916" s="225"/>
      <c r="J916" s="221"/>
      <c r="K916" s="221"/>
      <c r="L916" s="226"/>
      <c r="M916" s="227"/>
      <c r="N916" s="228"/>
      <c r="O916" s="228"/>
      <c r="P916" s="228"/>
      <c r="Q916" s="228"/>
      <c r="R916" s="228"/>
      <c r="S916" s="228"/>
      <c r="T916" s="229"/>
      <c r="AT916" s="230" t="s">
        <v>179</v>
      </c>
      <c r="AU916" s="230" t="s">
        <v>84</v>
      </c>
      <c r="AV916" s="14" t="s">
        <v>84</v>
      </c>
      <c r="AW916" s="14" t="s">
        <v>31</v>
      </c>
      <c r="AX916" s="14" t="s">
        <v>75</v>
      </c>
      <c r="AY916" s="230" t="s">
        <v>167</v>
      </c>
    </row>
    <row r="917" spans="1:65" s="2" customFormat="1" ht="24.3" customHeight="1">
      <c r="A917" s="34"/>
      <c r="B917" s="35"/>
      <c r="C917" s="191" t="s">
        <v>1061</v>
      </c>
      <c r="D917" s="191" t="s">
        <v>170</v>
      </c>
      <c r="E917" s="192" t="s">
        <v>1062</v>
      </c>
      <c r="F917" s="193" t="s">
        <v>1063</v>
      </c>
      <c r="G917" s="194" t="s">
        <v>654</v>
      </c>
      <c r="H917" s="242"/>
      <c r="I917" s="196"/>
      <c r="J917" s="197">
        <f>ROUND(I917*H917,2)</f>
        <v>0</v>
      </c>
      <c r="K917" s="193" t="s">
        <v>174</v>
      </c>
      <c r="L917" s="39"/>
      <c r="M917" s="198" t="s">
        <v>1</v>
      </c>
      <c r="N917" s="199" t="s">
        <v>40</v>
      </c>
      <c r="O917" s="71"/>
      <c r="P917" s="200">
        <f>O917*H917</f>
        <v>0</v>
      </c>
      <c r="Q917" s="200">
        <v>0</v>
      </c>
      <c r="R917" s="200">
        <f>Q917*H917</f>
        <v>0</v>
      </c>
      <c r="S917" s="200">
        <v>0</v>
      </c>
      <c r="T917" s="201">
        <f>S917*H917</f>
        <v>0</v>
      </c>
      <c r="U917" s="34"/>
      <c r="V917" s="34"/>
      <c r="W917" s="34"/>
      <c r="X917" s="34"/>
      <c r="Y917" s="34"/>
      <c r="Z917" s="34"/>
      <c r="AA917" s="34"/>
      <c r="AB917" s="34"/>
      <c r="AC917" s="34"/>
      <c r="AD917" s="34"/>
      <c r="AE917" s="34"/>
      <c r="AR917" s="202" t="s">
        <v>278</v>
      </c>
      <c r="AT917" s="202" t="s">
        <v>170</v>
      </c>
      <c r="AU917" s="202" t="s">
        <v>84</v>
      </c>
      <c r="AY917" s="17" t="s">
        <v>167</v>
      </c>
      <c r="BE917" s="203">
        <f>IF(N917="základní",J917,0)</f>
        <v>0</v>
      </c>
      <c r="BF917" s="203">
        <f>IF(N917="snížená",J917,0)</f>
        <v>0</v>
      </c>
      <c r="BG917" s="203">
        <f>IF(N917="zákl. přenesená",J917,0)</f>
        <v>0</v>
      </c>
      <c r="BH917" s="203">
        <f>IF(N917="sníž. přenesená",J917,0)</f>
        <v>0</v>
      </c>
      <c r="BI917" s="203">
        <f>IF(N917="nulová",J917,0)</f>
        <v>0</v>
      </c>
      <c r="BJ917" s="17" t="s">
        <v>82</v>
      </c>
      <c r="BK917" s="203">
        <f>ROUND(I917*H917,2)</f>
        <v>0</v>
      </c>
      <c r="BL917" s="17" t="s">
        <v>278</v>
      </c>
      <c r="BM917" s="202" t="s">
        <v>1064</v>
      </c>
    </row>
    <row r="918" spans="1:65" s="2" customFormat="1">
      <c r="A918" s="34"/>
      <c r="B918" s="35"/>
      <c r="C918" s="36"/>
      <c r="D918" s="204" t="s">
        <v>177</v>
      </c>
      <c r="E918" s="36"/>
      <c r="F918" s="205" t="s">
        <v>1065</v>
      </c>
      <c r="G918" s="36"/>
      <c r="H918" s="36"/>
      <c r="I918" s="206"/>
      <c r="J918" s="36"/>
      <c r="K918" s="36"/>
      <c r="L918" s="39"/>
      <c r="M918" s="207"/>
      <c r="N918" s="208"/>
      <c r="O918" s="71"/>
      <c r="P918" s="71"/>
      <c r="Q918" s="71"/>
      <c r="R918" s="71"/>
      <c r="S918" s="71"/>
      <c r="T918" s="72"/>
      <c r="U918" s="34"/>
      <c r="V918" s="34"/>
      <c r="W918" s="34"/>
      <c r="X918" s="34"/>
      <c r="Y918" s="34"/>
      <c r="Z918" s="34"/>
      <c r="AA918" s="34"/>
      <c r="AB918" s="34"/>
      <c r="AC918" s="34"/>
      <c r="AD918" s="34"/>
      <c r="AE918" s="34"/>
      <c r="AT918" s="17" t="s">
        <v>177</v>
      </c>
      <c r="AU918" s="17" t="s">
        <v>84</v>
      </c>
    </row>
    <row r="919" spans="1:65" s="2" customFormat="1" ht="112.7">
      <c r="A919" s="34"/>
      <c r="B919" s="35"/>
      <c r="C919" s="36"/>
      <c r="D919" s="211" t="s">
        <v>222</v>
      </c>
      <c r="E919" s="36"/>
      <c r="F919" s="231" t="s">
        <v>1066</v>
      </c>
      <c r="G919" s="36"/>
      <c r="H919" s="36"/>
      <c r="I919" s="206"/>
      <c r="J919" s="36"/>
      <c r="K919" s="36"/>
      <c r="L919" s="39"/>
      <c r="M919" s="207"/>
      <c r="N919" s="208"/>
      <c r="O919" s="71"/>
      <c r="P919" s="71"/>
      <c r="Q919" s="71"/>
      <c r="R919" s="71"/>
      <c r="S919" s="71"/>
      <c r="T919" s="72"/>
      <c r="U919" s="34"/>
      <c r="V919" s="34"/>
      <c r="W919" s="34"/>
      <c r="X919" s="34"/>
      <c r="Y919" s="34"/>
      <c r="Z919" s="34"/>
      <c r="AA919" s="34"/>
      <c r="AB919" s="34"/>
      <c r="AC919" s="34"/>
      <c r="AD919" s="34"/>
      <c r="AE919" s="34"/>
      <c r="AT919" s="17" t="s">
        <v>222</v>
      </c>
      <c r="AU919" s="17" t="s">
        <v>84</v>
      </c>
    </row>
    <row r="920" spans="1:65" s="12" customFormat="1" ht="22.85" customHeight="1">
      <c r="B920" s="175"/>
      <c r="C920" s="176"/>
      <c r="D920" s="177" t="s">
        <v>74</v>
      </c>
      <c r="E920" s="189" t="s">
        <v>1067</v>
      </c>
      <c r="F920" s="189" t="s">
        <v>1068</v>
      </c>
      <c r="G920" s="176"/>
      <c r="H920" s="176"/>
      <c r="I920" s="179"/>
      <c r="J920" s="190">
        <f>BK920</f>
        <v>0</v>
      </c>
      <c r="K920" s="176"/>
      <c r="L920" s="181"/>
      <c r="M920" s="182"/>
      <c r="N920" s="183"/>
      <c r="O920" s="183"/>
      <c r="P920" s="184">
        <f>SUM(P921:P938)</f>
        <v>0</v>
      </c>
      <c r="Q920" s="183"/>
      <c r="R920" s="184">
        <f>SUM(R921:R938)</f>
        <v>7.8481539999999989E-2</v>
      </c>
      <c r="S920" s="183"/>
      <c r="T920" s="185">
        <f>SUM(T921:T938)</f>
        <v>0</v>
      </c>
      <c r="AR920" s="186" t="s">
        <v>84</v>
      </c>
      <c r="AT920" s="187" t="s">
        <v>74</v>
      </c>
      <c r="AU920" s="187" t="s">
        <v>82</v>
      </c>
      <c r="AY920" s="186" t="s">
        <v>167</v>
      </c>
      <c r="BK920" s="188">
        <f>SUM(BK921:BK938)</f>
        <v>0</v>
      </c>
    </row>
    <row r="921" spans="1:65" s="2" customFormat="1" ht="16.45" customHeight="1">
      <c r="A921" s="34"/>
      <c r="B921" s="35"/>
      <c r="C921" s="191" t="s">
        <v>1069</v>
      </c>
      <c r="D921" s="191" t="s">
        <v>170</v>
      </c>
      <c r="E921" s="192" t="s">
        <v>1070</v>
      </c>
      <c r="F921" s="193" t="s">
        <v>1071</v>
      </c>
      <c r="G921" s="194" t="s">
        <v>173</v>
      </c>
      <c r="H921" s="195">
        <v>30</v>
      </c>
      <c r="I921" s="196"/>
      <c r="J921" s="197">
        <f>ROUND(I921*H921,2)</f>
        <v>0</v>
      </c>
      <c r="K921" s="193" t="s">
        <v>174</v>
      </c>
      <c r="L921" s="39"/>
      <c r="M921" s="198" t="s">
        <v>1</v>
      </c>
      <c r="N921" s="199" t="s">
        <v>40</v>
      </c>
      <c r="O921" s="71"/>
      <c r="P921" s="200">
        <f>O921*H921</f>
        <v>0</v>
      </c>
      <c r="Q921" s="200">
        <v>0</v>
      </c>
      <c r="R921" s="200">
        <f>Q921*H921</f>
        <v>0</v>
      </c>
      <c r="S921" s="200">
        <v>0</v>
      </c>
      <c r="T921" s="201">
        <f>S921*H921</f>
        <v>0</v>
      </c>
      <c r="U921" s="34"/>
      <c r="V921" s="34"/>
      <c r="W921" s="34"/>
      <c r="X921" s="34"/>
      <c r="Y921" s="34"/>
      <c r="Z921" s="34"/>
      <c r="AA921" s="34"/>
      <c r="AB921" s="34"/>
      <c r="AC921" s="34"/>
      <c r="AD921" s="34"/>
      <c r="AE921" s="34"/>
      <c r="AR921" s="202" t="s">
        <v>278</v>
      </c>
      <c r="AT921" s="202" t="s">
        <v>170</v>
      </c>
      <c r="AU921" s="202" t="s">
        <v>84</v>
      </c>
      <c r="AY921" s="17" t="s">
        <v>167</v>
      </c>
      <c r="BE921" s="203">
        <f>IF(N921="základní",J921,0)</f>
        <v>0</v>
      </c>
      <c r="BF921" s="203">
        <f>IF(N921="snížená",J921,0)</f>
        <v>0</v>
      </c>
      <c r="BG921" s="203">
        <f>IF(N921="zákl. přenesená",J921,0)</f>
        <v>0</v>
      </c>
      <c r="BH921" s="203">
        <f>IF(N921="sníž. přenesená",J921,0)</f>
        <v>0</v>
      </c>
      <c r="BI921" s="203">
        <f>IF(N921="nulová",J921,0)</f>
        <v>0</v>
      </c>
      <c r="BJ921" s="17" t="s">
        <v>82</v>
      </c>
      <c r="BK921" s="203">
        <f>ROUND(I921*H921,2)</f>
        <v>0</v>
      </c>
      <c r="BL921" s="17" t="s">
        <v>278</v>
      </c>
      <c r="BM921" s="202" t="s">
        <v>1072</v>
      </c>
    </row>
    <row r="922" spans="1:65" s="2" customFormat="1">
      <c r="A922" s="34"/>
      <c r="B922" s="35"/>
      <c r="C922" s="36"/>
      <c r="D922" s="204" t="s">
        <v>177</v>
      </c>
      <c r="E922" s="36"/>
      <c r="F922" s="205" t="s">
        <v>1073</v>
      </c>
      <c r="G922" s="36"/>
      <c r="H922" s="36"/>
      <c r="I922" s="206"/>
      <c r="J922" s="36"/>
      <c r="K922" s="36"/>
      <c r="L922" s="39"/>
      <c r="M922" s="207"/>
      <c r="N922" s="208"/>
      <c r="O922" s="71"/>
      <c r="P922" s="71"/>
      <c r="Q922" s="71"/>
      <c r="R922" s="71"/>
      <c r="S922" s="71"/>
      <c r="T922" s="72"/>
      <c r="U922" s="34"/>
      <c r="V922" s="34"/>
      <c r="W922" s="34"/>
      <c r="X922" s="34"/>
      <c r="Y922" s="34"/>
      <c r="Z922" s="34"/>
      <c r="AA922" s="34"/>
      <c r="AB922" s="34"/>
      <c r="AC922" s="34"/>
      <c r="AD922" s="34"/>
      <c r="AE922" s="34"/>
      <c r="AT922" s="17" t="s">
        <v>177</v>
      </c>
      <c r="AU922" s="17" t="s">
        <v>84</v>
      </c>
    </row>
    <row r="923" spans="1:65" s="13" customFormat="1" ht="21.3">
      <c r="B923" s="209"/>
      <c r="C923" s="210"/>
      <c r="D923" s="211" t="s">
        <v>179</v>
      </c>
      <c r="E923" s="212" t="s">
        <v>1</v>
      </c>
      <c r="F923" s="213" t="s">
        <v>292</v>
      </c>
      <c r="G923" s="210"/>
      <c r="H923" s="212" t="s">
        <v>1</v>
      </c>
      <c r="I923" s="214"/>
      <c r="J923" s="210"/>
      <c r="K923" s="210"/>
      <c r="L923" s="215"/>
      <c r="M923" s="216"/>
      <c r="N923" s="217"/>
      <c r="O923" s="217"/>
      <c r="P923" s="217"/>
      <c r="Q923" s="217"/>
      <c r="R923" s="217"/>
      <c r="S923" s="217"/>
      <c r="T923" s="218"/>
      <c r="AT923" s="219" t="s">
        <v>179</v>
      </c>
      <c r="AU923" s="219" t="s">
        <v>84</v>
      </c>
      <c r="AV923" s="13" t="s">
        <v>82</v>
      </c>
      <c r="AW923" s="13" t="s">
        <v>31</v>
      </c>
      <c r="AX923" s="13" t="s">
        <v>75</v>
      </c>
      <c r="AY923" s="219" t="s">
        <v>167</v>
      </c>
    </row>
    <row r="924" spans="1:65" s="13" customFormat="1">
      <c r="B924" s="209"/>
      <c r="C924" s="210"/>
      <c r="D924" s="211" t="s">
        <v>179</v>
      </c>
      <c r="E924" s="212" t="s">
        <v>1</v>
      </c>
      <c r="F924" s="213" t="s">
        <v>181</v>
      </c>
      <c r="G924" s="210"/>
      <c r="H924" s="212" t="s">
        <v>1</v>
      </c>
      <c r="I924" s="214"/>
      <c r="J924" s="210"/>
      <c r="K924" s="210"/>
      <c r="L924" s="215"/>
      <c r="M924" s="216"/>
      <c r="N924" s="217"/>
      <c r="O924" s="217"/>
      <c r="P924" s="217"/>
      <c r="Q924" s="217"/>
      <c r="R924" s="217"/>
      <c r="S924" s="217"/>
      <c r="T924" s="218"/>
      <c r="AT924" s="219" t="s">
        <v>179</v>
      </c>
      <c r="AU924" s="219" t="s">
        <v>84</v>
      </c>
      <c r="AV924" s="13" t="s">
        <v>82</v>
      </c>
      <c r="AW924" s="13" t="s">
        <v>31</v>
      </c>
      <c r="AX924" s="13" t="s">
        <v>75</v>
      </c>
      <c r="AY924" s="219" t="s">
        <v>167</v>
      </c>
    </row>
    <row r="925" spans="1:65" s="13" customFormat="1">
      <c r="B925" s="209"/>
      <c r="C925" s="210"/>
      <c r="D925" s="211" t="s">
        <v>179</v>
      </c>
      <c r="E925" s="212" t="s">
        <v>1</v>
      </c>
      <c r="F925" s="213" t="s">
        <v>1074</v>
      </c>
      <c r="G925" s="210"/>
      <c r="H925" s="212" t="s">
        <v>1</v>
      </c>
      <c r="I925" s="214"/>
      <c r="J925" s="210"/>
      <c r="K925" s="210"/>
      <c r="L925" s="215"/>
      <c r="M925" s="216"/>
      <c r="N925" s="217"/>
      <c r="O925" s="217"/>
      <c r="P925" s="217"/>
      <c r="Q925" s="217"/>
      <c r="R925" s="217"/>
      <c r="S925" s="217"/>
      <c r="T925" s="218"/>
      <c r="AT925" s="219" t="s">
        <v>179</v>
      </c>
      <c r="AU925" s="219" t="s">
        <v>84</v>
      </c>
      <c r="AV925" s="13" t="s">
        <v>82</v>
      </c>
      <c r="AW925" s="13" t="s">
        <v>31</v>
      </c>
      <c r="AX925" s="13" t="s">
        <v>75</v>
      </c>
      <c r="AY925" s="219" t="s">
        <v>167</v>
      </c>
    </row>
    <row r="926" spans="1:65" s="14" customFormat="1">
      <c r="B926" s="220"/>
      <c r="C926" s="221"/>
      <c r="D926" s="211" t="s">
        <v>179</v>
      </c>
      <c r="E926" s="222" t="s">
        <v>1</v>
      </c>
      <c r="F926" s="223" t="s">
        <v>1075</v>
      </c>
      <c r="G926" s="221"/>
      <c r="H926" s="224">
        <v>30</v>
      </c>
      <c r="I926" s="225"/>
      <c r="J926" s="221"/>
      <c r="K926" s="221"/>
      <c r="L926" s="226"/>
      <c r="M926" s="227"/>
      <c r="N926" s="228"/>
      <c r="O926" s="228"/>
      <c r="P926" s="228"/>
      <c r="Q926" s="228"/>
      <c r="R926" s="228"/>
      <c r="S926" s="228"/>
      <c r="T926" s="229"/>
      <c r="AT926" s="230" t="s">
        <v>179</v>
      </c>
      <c r="AU926" s="230" t="s">
        <v>84</v>
      </c>
      <c r="AV926" s="14" t="s">
        <v>84</v>
      </c>
      <c r="AW926" s="14" t="s">
        <v>31</v>
      </c>
      <c r="AX926" s="14" t="s">
        <v>75</v>
      </c>
      <c r="AY926" s="230" t="s">
        <v>167</v>
      </c>
    </row>
    <row r="927" spans="1:65" s="2" customFormat="1" ht="16.45" customHeight="1">
      <c r="A927" s="34"/>
      <c r="B927" s="35"/>
      <c r="C927" s="232" t="s">
        <v>1076</v>
      </c>
      <c r="D927" s="232" t="s">
        <v>254</v>
      </c>
      <c r="E927" s="233" t="s">
        <v>1077</v>
      </c>
      <c r="F927" s="234" t="s">
        <v>1078</v>
      </c>
      <c r="G927" s="235" t="s">
        <v>173</v>
      </c>
      <c r="H927" s="236">
        <v>36</v>
      </c>
      <c r="I927" s="237"/>
      <c r="J927" s="238">
        <f>ROUND(I927*H927,2)</f>
        <v>0</v>
      </c>
      <c r="K927" s="234" t="s">
        <v>174</v>
      </c>
      <c r="L927" s="239"/>
      <c r="M927" s="240" t="s">
        <v>1</v>
      </c>
      <c r="N927" s="241" t="s">
        <v>40</v>
      </c>
      <c r="O927" s="71"/>
      <c r="P927" s="200">
        <f>O927*H927</f>
        <v>0</v>
      </c>
      <c r="Q927" s="200">
        <v>0</v>
      </c>
      <c r="R927" s="200">
        <f>Q927*H927</f>
        <v>0</v>
      </c>
      <c r="S927" s="200">
        <v>0</v>
      </c>
      <c r="T927" s="201">
        <f>S927*H927</f>
        <v>0</v>
      </c>
      <c r="U927" s="34"/>
      <c r="V927" s="34"/>
      <c r="W927" s="34"/>
      <c r="X927" s="34"/>
      <c r="Y927" s="34"/>
      <c r="Z927" s="34"/>
      <c r="AA927" s="34"/>
      <c r="AB927" s="34"/>
      <c r="AC927" s="34"/>
      <c r="AD927" s="34"/>
      <c r="AE927" s="34"/>
      <c r="AR927" s="202" t="s">
        <v>393</v>
      </c>
      <c r="AT927" s="202" t="s">
        <v>254</v>
      </c>
      <c r="AU927" s="202" t="s">
        <v>84</v>
      </c>
      <c r="AY927" s="17" t="s">
        <v>167</v>
      </c>
      <c r="BE927" s="203">
        <f>IF(N927="základní",J927,0)</f>
        <v>0</v>
      </c>
      <c r="BF927" s="203">
        <f>IF(N927="snížená",J927,0)</f>
        <v>0</v>
      </c>
      <c r="BG927" s="203">
        <f>IF(N927="zákl. přenesená",J927,0)</f>
        <v>0</v>
      </c>
      <c r="BH927" s="203">
        <f>IF(N927="sníž. přenesená",J927,0)</f>
        <v>0</v>
      </c>
      <c r="BI927" s="203">
        <f>IF(N927="nulová",J927,0)</f>
        <v>0</v>
      </c>
      <c r="BJ927" s="17" t="s">
        <v>82</v>
      </c>
      <c r="BK927" s="203">
        <f>ROUND(I927*H927,2)</f>
        <v>0</v>
      </c>
      <c r="BL927" s="17" t="s">
        <v>278</v>
      </c>
      <c r="BM927" s="202" t="s">
        <v>1079</v>
      </c>
    </row>
    <row r="928" spans="1:65" s="14" customFormat="1">
      <c r="B928" s="220"/>
      <c r="C928" s="221"/>
      <c r="D928" s="211" t="s">
        <v>179</v>
      </c>
      <c r="E928" s="221"/>
      <c r="F928" s="223" t="s">
        <v>1080</v>
      </c>
      <c r="G928" s="221"/>
      <c r="H928" s="224">
        <v>36</v>
      </c>
      <c r="I928" s="225"/>
      <c r="J928" s="221"/>
      <c r="K928" s="221"/>
      <c r="L928" s="226"/>
      <c r="M928" s="227"/>
      <c r="N928" s="228"/>
      <c r="O928" s="228"/>
      <c r="P928" s="228"/>
      <c r="Q928" s="228"/>
      <c r="R928" s="228"/>
      <c r="S928" s="228"/>
      <c r="T928" s="229"/>
      <c r="AT928" s="230" t="s">
        <v>179</v>
      </c>
      <c r="AU928" s="230" t="s">
        <v>84</v>
      </c>
      <c r="AV928" s="14" t="s">
        <v>84</v>
      </c>
      <c r="AW928" s="14" t="s">
        <v>4</v>
      </c>
      <c r="AX928" s="14" t="s">
        <v>82</v>
      </c>
      <c r="AY928" s="230" t="s">
        <v>167</v>
      </c>
    </row>
    <row r="929" spans="1:65" s="2" customFormat="1" ht="44.3" customHeight="1">
      <c r="A929" s="34"/>
      <c r="B929" s="35"/>
      <c r="C929" s="191" t="s">
        <v>1081</v>
      </c>
      <c r="D929" s="191" t="s">
        <v>170</v>
      </c>
      <c r="E929" s="192" t="s">
        <v>1082</v>
      </c>
      <c r="F929" s="193" t="s">
        <v>1083</v>
      </c>
      <c r="G929" s="194" t="s">
        <v>173</v>
      </c>
      <c r="H929" s="195">
        <v>270.62599999999998</v>
      </c>
      <c r="I929" s="196"/>
      <c r="J929" s="197">
        <f>ROUND(I929*H929,2)</f>
        <v>0</v>
      </c>
      <c r="K929" s="193" t="s">
        <v>1</v>
      </c>
      <c r="L929" s="39"/>
      <c r="M929" s="198" t="s">
        <v>1</v>
      </c>
      <c r="N929" s="199" t="s">
        <v>40</v>
      </c>
      <c r="O929" s="71"/>
      <c r="P929" s="200">
        <f>O929*H929</f>
        <v>0</v>
      </c>
      <c r="Q929" s="200">
        <v>2.9E-4</v>
      </c>
      <c r="R929" s="200">
        <f>Q929*H929</f>
        <v>7.8481539999999989E-2</v>
      </c>
      <c r="S929" s="200">
        <v>0</v>
      </c>
      <c r="T929" s="201">
        <f>S929*H929</f>
        <v>0</v>
      </c>
      <c r="U929" s="34"/>
      <c r="V929" s="34"/>
      <c r="W929" s="34"/>
      <c r="X929" s="34"/>
      <c r="Y929" s="34"/>
      <c r="Z929" s="34"/>
      <c r="AA929" s="34"/>
      <c r="AB929" s="34"/>
      <c r="AC929" s="34"/>
      <c r="AD929" s="34"/>
      <c r="AE929" s="34"/>
      <c r="AR929" s="202" t="s">
        <v>278</v>
      </c>
      <c r="AT929" s="202" t="s">
        <v>170</v>
      </c>
      <c r="AU929" s="202" t="s">
        <v>84</v>
      </c>
      <c r="AY929" s="17" t="s">
        <v>167</v>
      </c>
      <c r="BE929" s="203">
        <f>IF(N929="základní",J929,0)</f>
        <v>0</v>
      </c>
      <c r="BF929" s="203">
        <f>IF(N929="snížená",J929,0)</f>
        <v>0</v>
      </c>
      <c r="BG929" s="203">
        <f>IF(N929="zákl. přenesená",J929,0)</f>
        <v>0</v>
      </c>
      <c r="BH929" s="203">
        <f>IF(N929="sníž. přenesená",J929,0)</f>
        <v>0</v>
      </c>
      <c r="BI929" s="203">
        <f>IF(N929="nulová",J929,0)</f>
        <v>0</v>
      </c>
      <c r="BJ929" s="17" t="s">
        <v>82</v>
      </c>
      <c r="BK929" s="203">
        <f>ROUND(I929*H929,2)</f>
        <v>0</v>
      </c>
      <c r="BL929" s="17" t="s">
        <v>278</v>
      </c>
      <c r="BM929" s="202" t="s">
        <v>1084</v>
      </c>
    </row>
    <row r="930" spans="1:65" s="13" customFormat="1" ht="21.3">
      <c r="B930" s="209"/>
      <c r="C930" s="210"/>
      <c r="D930" s="211" t="s">
        <v>179</v>
      </c>
      <c r="E930" s="212" t="s">
        <v>1</v>
      </c>
      <c r="F930" s="213" t="s">
        <v>180</v>
      </c>
      <c r="G930" s="210"/>
      <c r="H930" s="212" t="s">
        <v>1</v>
      </c>
      <c r="I930" s="214"/>
      <c r="J930" s="210"/>
      <c r="K930" s="210"/>
      <c r="L930" s="215"/>
      <c r="M930" s="216"/>
      <c r="N930" s="217"/>
      <c r="O930" s="217"/>
      <c r="P930" s="217"/>
      <c r="Q930" s="217"/>
      <c r="R930" s="217"/>
      <c r="S930" s="217"/>
      <c r="T930" s="218"/>
      <c r="AT930" s="219" t="s">
        <v>179</v>
      </c>
      <c r="AU930" s="219" t="s">
        <v>84</v>
      </c>
      <c r="AV930" s="13" t="s">
        <v>82</v>
      </c>
      <c r="AW930" s="13" t="s">
        <v>31</v>
      </c>
      <c r="AX930" s="13" t="s">
        <v>75</v>
      </c>
      <c r="AY930" s="219" t="s">
        <v>167</v>
      </c>
    </row>
    <row r="931" spans="1:65" s="13" customFormat="1">
      <c r="B931" s="209"/>
      <c r="C931" s="210"/>
      <c r="D931" s="211" t="s">
        <v>179</v>
      </c>
      <c r="E931" s="212" t="s">
        <v>1</v>
      </c>
      <c r="F931" s="213" t="s">
        <v>181</v>
      </c>
      <c r="G931" s="210"/>
      <c r="H931" s="212" t="s">
        <v>1</v>
      </c>
      <c r="I931" s="214"/>
      <c r="J931" s="210"/>
      <c r="K931" s="210"/>
      <c r="L931" s="215"/>
      <c r="M931" s="216"/>
      <c r="N931" s="217"/>
      <c r="O931" s="217"/>
      <c r="P931" s="217"/>
      <c r="Q931" s="217"/>
      <c r="R931" s="217"/>
      <c r="S931" s="217"/>
      <c r="T931" s="218"/>
      <c r="AT931" s="219" t="s">
        <v>179</v>
      </c>
      <c r="AU931" s="219" t="s">
        <v>84</v>
      </c>
      <c r="AV931" s="13" t="s">
        <v>82</v>
      </c>
      <c r="AW931" s="13" t="s">
        <v>31</v>
      </c>
      <c r="AX931" s="13" t="s">
        <v>75</v>
      </c>
      <c r="AY931" s="219" t="s">
        <v>167</v>
      </c>
    </row>
    <row r="932" spans="1:65" s="14" customFormat="1">
      <c r="B932" s="220"/>
      <c r="C932" s="221"/>
      <c r="D932" s="211" t="s">
        <v>179</v>
      </c>
      <c r="E932" s="222" t="s">
        <v>1</v>
      </c>
      <c r="F932" s="223" t="s">
        <v>1085</v>
      </c>
      <c r="G932" s="221"/>
      <c r="H932" s="224">
        <v>25.308</v>
      </c>
      <c r="I932" s="225"/>
      <c r="J932" s="221"/>
      <c r="K932" s="221"/>
      <c r="L932" s="226"/>
      <c r="M932" s="227"/>
      <c r="N932" s="228"/>
      <c r="O932" s="228"/>
      <c r="P932" s="228"/>
      <c r="Q932" s="228"/>
      <c r="R932" s="228"/>
      <c r="S932" s="228"/>
      <c r="T932" s="229"/>
      <c r="AT932" s="230" t="s">
        <v>179</v>
      </c>
      <c r="AU932" s="230" t="s">
        <v>84</v>
      </c>
      <c r="AV932" s="14" t="s">
        <v>84</v>
      </c>
      <c r="AW932" s="14" t="s">
        <v>31</v>
      </c>
      <c r="AX932" s="14" t="s">
        <v>75</v>
      </c>
      <c r="AY932" s="230" t="s">
        <v>167</v>
      </c>
    </row>
    <row r="933" spans="1:65" s="14" customFormat="1">
      <c r="B933" s="220"/>
      <c r="C933" s="221"/>
      <c r="D933" s="211" t="s">
        <v>179</v>
      </c>
      <c r="E933" s="222" t="s">
        <v>1</v>
      </c>
      <c r="F933" s="223" t="s">
        <v>1086</v>
      </c>
      <c r="G933" s="221"/>
      <c r="H933" s="224">
        <v>42.75</v>
      </c>
      <c r="I933" s="225"/>
      <c r="J933" s="221"/>
      <c r="K933" s="221"/>
      <c r="L933" s="226"/>
      <c r="M933" s="227"/>
      <c r="N933" s="228"/>
      <c r="O933" s="228"/>
      <c r="P933" s="228"/>
      <c r="Q933" s="228"/>
      <c r="R933" s="228"/>
      <c r="S933" s="228"/>
      <c r="T933" s="229"/>
      <c r="AT933" s="230" t="s">
        <v>179</v>
      </c>
      <c r="AU933" s="230" t="s">
        <v>84</v>
      </c>
      <c r="AV933" s="14" t="s">
        <v>84</v>
      </c>
      <c r="AW933" s="14" t="s">
        <v>31</v>
      </c>
      <c r="AX933" s="14" t="s">
        <v>75</v>
      </c>
      <c r="AY933" s="230" t="s">
        <v>167</v>
      </c>
    </row>
    <row r="934" spans="1:65" s="14" customFormat="1">
      <c r="B934" s="220"/>
      <c r="C934" s="221"/>
      <c r="D934" s="211" t="s">
        <v>179</v>
      </c>
      <c r="E934" s="222" t="s">
        <v>1</v>
      </c>
      <c r="F934" s="223" t="s">
        <v>1087</v>
      </c>
      <c r="G934" s="221"/>
      <c r="H934" s="224">
        <v>67.602000000000004</v>
      </c>
      <c r="I934" s="225"/>
      <c r="J934" s="221"/>
      <c r="K934" s="221"/>
      <c r="L934" s="226"/>
      <c r="M934" s="227"/>
      <c r="N934" s="228"/>
      <c r="O934" s="228"/>
      <c r="P934" s="228"/>
      <c r="Q934" s="228"/>
      <c r="R934" s="228"/>
      <c r="S934" s="228"/>
      <c r="T934" s="229"/>
      <c r="AT934" s="230" t="s">
        <v>179</v>
      </c>
      <c r="AU934" s="230" t="s">
        <v>84</v>
      </c>
      <c r="AV934" s="14" t="s">
        <v>84</v>
      </c>
      <c r="AW934" s="14" t="s">
        <v>31</v>
      </c>
      <c r="AX934" s="14" t="s">
        <v>75</v>
      </c>
      <c r="AY934" s="230" t="s">
        <v>167</v>
      </c>
    </row>
    <row r="935" spans="1:65" s="14" customFormat="1">
      <c r="B935" s="220"/>
      <c r="C935" s="221"/>
      <c r="D935" s="211" t="s">
        <v>179</v>
      </c>
      <c r="E935" s="222" t="s">
        <v>1</v>
      </c>
      <c r="F935" s="223" t="s">
        <v>1088</v>
      </c>
      <c r="G935" s="221"/>
      <c r="H935" s="224">
        <v>14.535</v>
      </c>
      <c r="I935" s="225"/>
      <c r="J935" s="221"/>
      <c r="K935" s="221"/>
      <c r="L935" s="226"/>
      <c r="M935" s="227"/>
      <c r="N935" s="228"/>
      <c r="O935" s="228"/>
      <c r="P935" s="228"/>
      <c r="Q935" s="228"/>
      <c r="R935" s="228"/>
      <c r="S935" s="228"/>
      <c r="T935" s="229"/>
      <c r="AT935" s="230" t="s">
        <v>179</v>
      </c>
      <c r="AU935" s="230" t="s">
        <v>84</v>
      </c>
      <c r="AV935" s="14" t="s">
        <v>84</v>
      </c>
      <c r="AW935" s="14" t="s">
        <v>31</v>
      </c>
      <c r="AX935" s="14" t="s">
        <v>75</v>
      </c>
      <c r="AY935" s="230" t="s">
        <v>167</v>
      </c>
    </row>
    <row r="936" spans="1:65" s="14" customFormat="1">
      <c r="B936" s="220"/>
      <c r="C936" s="221"/>
      <c r="D936" s="211" t="s">
        <v>179</v>
      </c>
      <c r="E936" s="222" t="s">
        <v>1</v>
      </c>
      <c r="F936" s="223" t="s">
        <v>1089</v>
      </c>
      <c r="G936" s="221"/>
      <c r="H936" s="224">
        <v>75.896000000000001</v>
      </c>
      <c r="I936" s="225"/>
      <c r="J936" s="221"/>
      <c r="K936" s="221"/>
      <c r="L936" s="226"/>
      <c r="M936" s="227"/>
      <c r="N936" s="228"/>
      <c r="O936" s="228"/>
      <c r="P936" s="228"/>
      <c r="Q936" s="228"/>
      <c r="R936" s="228"/>
      <c r="S936" s="228"/>
      <c r="T936" s="229"/>
      <c r="AT936" s="230" t="s">
        <v>179</v>
      </c>
      <c r="AU936" s="230" t="s">
        <v>84</v>
      </c>
      <c r="AV936" s="14" t="s">
        <v>84</v>
      </c>
      <c r="AW936" s="14" t="s">
        <v>31</v>
      </c>
      <c r="AX936" s="14" t="s">
        <v>75</v>
      </c>
      <c r="AY936" s="230" t="s">
        <v>167</v>
      </c>
    </row>
    <row r="937" spans="1:65" s="14" customFormat="1">
      <c r="B937" s="220"/>
      <c r="C937" s="221"/>
      <c r="D937" s="211" t="s">
        <v>179</v>
      </c>
      <c r="E937" s="222" t="s">
        <v>1</v>
      </c>
      <c r="F937" s="223" t="s">
        <v>1090</v>
      </c>
      <c r="G937" s="221"/>
      <c r="H937" s="224">
        <v>14.535</v>
      </c>
      <c r="I937" s="225"/>
      <c r="J937" s="221"/>
      <c r="K937" s="221"/>
      <c r="L937" s="226"/>
      <c r="M937" s="227"/>
      <c r="N937" s="228"/>
      <c r="O937" s="228"/>
      <c r="P937" s="228"/>
      <c r="Q937" s="228"/>
      <c r="R937" s="228"/>
      <c r="S937" s="228"/>
      <c r="T937" s="229"/>
      <c r="AT937" s="230" t="s">
        <v>179</v>
      </c>
      <c r="AU937" s="230" t="s">
        <v>84</v>
      </c>
      <c r="AV937" s="14" t="s">
        <v>84</v>
      </c>
      <c r="AW937" s="14" t="s">
        <v>31</v>
      </c>
      <c r="AX937" s="14" t="s">
        <v>75</v>
      </c>
      <c r="AY937" s="230" t="s">
        <v>167</v>
      </c>
    </row>
    <row r="938" spans="1:65" s="14" customFormat="1">
      <c r="B938" s="220"/>
      <c r="C938" s="221"/>
      <c r="D938" s="211" t="s">
        <v>179</v>
      </c>
      <c r="E938" s="222" t="s">
        <v>1</v>
      </c>
      <c r="F938" s="223" t="s">
        <v>1091</v>
      </c>
      <c r="G938" s="221"/>
      <c r="H938" s="224">
        <v>30</v>
      </c>
      <c r="I938" s="225"/>
      <c r="J938" s="221"/>
      <c r="K938" s="221"/>
      <c r="L938" s="226"/>
      <c r="M938" s="227"/>
      <c r="N938" s="228"/>
      <c r="O938" s="228"/>
      <c r="P938" s="228"/>
      <c r="Q938" s="228"/>
      <c r="R938" s="228"/>
      <c r="S938" s="228"/>
      <c r="T938" s="229"/>
      <c r="AT938" s="230" t="s">
        <v>179</v>
      </c>
      <c r="AU938" s="230" t="s">
        <v>84</v>
      </c>
      <c r="AV938" s="14" t="s">
        <v>84</v>
      </c>
      <c r="AW938" s="14" t="s">
        <v>31</v>
      </c>
      <c r="AX938" s="14" t="s">
        <v>75</v>
      </c>
      <c r="AY938" s="230" t="s">
        <v>167</v>
      </c>
    </row>
    <row r="939" spans="1:65" s="12" customFormat="1" ht="25.85" customHeight="1">
      <c r="B939" s="175"/>
      <c r="C939" s="176"/>
      <c r="D939" s="177" t="s">
        <v>74</v>
      </c>
      <c r="E939" s="178" t="s">
        <v>1092</v>
      </c>
      <c r="F939" s="178" t="s">
        <v>1093</v>
      </c>
      <c r="G939" s="176"/>
      <c r="H939" s="176"/>
      <c r="I939" s="179"/>
      <c r="J939" s="180">
        <f>BK939</f>
        <v>0</v>
      </c>
      <c r="K939" s="176"/>
      <c r="L939" s="181"/>
      <c r="M939" s="182"/>
      <c r="N939" s="183"/>
      <c r="O939" s="183"/>
      <c r="P939" s="184">
        <f>P940+P945</f>
        <v>0</v>
      </c>
      <c r="Q939" s="183"/>
      <c r="R939" s="184">
        <f>R940+R945</f>
        <v>0</v>
      </c>
      <c r="S939" s="183"/>
      <c r="T939" s="185">
        <f>T940+T945</f>
        <v>0</v>
      </c>
      <c r="AR939" s="186" t="s">
        <v>82</v>
      </c>
      <c r="AT939" s="187" t="s">
        <v>74</v>
      </c>
      <c r="AU939" s="187" t="s">
        <v>75</v>
      </c>
      <c r="AY939" s="186" t="s">
        <v>167</v>
      </c>
      <c r="BK939" s="188">
        <f>BK940+BK945</f>
        <v>0</v>
      </c>
    </row>
    <row r="940" spans="1:65" s="12" customFormat="1" ht="22.85" customHeight="1">
      <c r="B940" s="175"/>
      <c r="C940" s="176"/>
      <c r="D940" s="177" t="s">
        <v>74</v>
      </c>
      <c r="E940" s="189" t="s">
        <v>1094</v>
      </c>
      <c r="F940" s="189" t="s">
        <v>1095</v>
      </c>
      <c r="G940" s="176"/>
      <c r="H940" s="176"/>
      <c r="I940" s="179"/>
      <c r="J940" s="190">
        <f>BK940</f>
        <v>0</v>
      </c>
      <c r="K940" s="176"/>
      <c r="L940" s="181"/>
      <c r="M940" s="182"/>
      <c r="N940" s="183"/>
      <c r="O940" s="183"/>
      <c r="P940" s="184">
        <f>SUM(P941:P944)</f>
        <v>0</v>
      </c>
      <c r="Q940" s="183"/>
      <c r="R940" s="184">
        <f>SUM(R941:R944)</f>
        <v>0</v>
      </c>
      <c r="S940" s="183"/>
      <c r="T940" s="185">
        <f>SUM(T941:T944)</f>
        <v>0</v>
      </c>
      <c r="AR940" s="186" t="s">
        <v>82</v>
      </c>
      <c r="AT940" s="187" t="s">
        <v>74</v>
      </c>
      <c r="AU940" s="187" t="s">
        <v>82</v>
      </c>
      <c r="AY940" s="186" t="s">
        <v>167</v>
      </c>
      <c r="BK940" s="188">
        <f>SUM(BK941:BK944)</f>
        <v>0</v>
      </c>
    </row>
    <row r="941" spans="1:65" s="2" customFormat="1" ht="37.9" customHeight="1">
      <c r="A941" s="34"/>
      <c r="B941" s="35"/>
      <c r="C941" s="191" t="s">
        <v>1096</v>
      </c>
      <c r="D941" s="191" t="s">
        <v>170</v>
      </c>
      <c r="E941" s="192" t="s">
        <v>1097</v>
      </c>
      <c r="F941" s="193" t="s">
        <v>1098</v>
      </c>
      <c r="G941" s="194" t="s">
        <v>274</v>
      </c>
      <c r="H941" s="195">
        <v>1</v>
      </c>
      <c r="I941" s="196"/>
      <c r="J941" s="197">
        <f>ROUND(I941*H941,2)</f>
        <v>0</v>
      </c>
      <c r="K941" s="193" t="s">
        <v>1</v>
      </c>
      <c r="L941" s="39"/>
      <c r="M941" s="198" t="s">
        <v>1</v>
      </c>
      <c r="N941" s="199" t="s">
        <v>40</v>
      </c>
      <c r="O941" s="71"/>
      <c r="P941" s="200">
        <f>O941*H941</f>
        <v>0</v>
      </c>
      <c r="Q941" s="200">
        <v>0</v>
      </c>
      <c r="R941" s="200">
        <f>Q941*H941</f>
        <v>0</v>
      </c>
      <c r="S941" s="200">
        <v>0</v>
      </c>
      <c r="T941" s="201">
        <f>S941*H941</f>
        <v>0</v>
      </c>
      <c r="U941" s="34"/>
      <c r="V941" s="34"/>
      <c r="W941" s="34"/>
      <c r="X941" s="34"/>
      <c r="Y941" s="34"/>
      <c r="Z941" s="34"/>
      <c r="AA941" s="34"/>
      <c r="AB941" s="34"/>
      <c r="AC941" s="34"/>
      <c r="AD941" s="34"/>
      <c r="AE941" s="34"/>
      <c r="AR941" s="202" t="s">
        <v>175</v>
      </c>
      <c r="AT941" s="202" t="s">
        <v>170</v>
      </c>
      <c r="AU941" s="202" t="s">
        <v>84</v>
      </c>
      <c r="AY941" s="17" t="s">
        <v>167</v>
      </c>
      <c r="BE941" s="203">
        <f>IF(N941="základní",J941,0)</f>
        <v>0</v>
      </c>
      <c r="BF941" s="203">
        <f>IF(N941="snížená",J941,0)</f>
        <v>0</v>
      </c>
      <c r="BG941" s="203">
        <f>IF(N941="zákl. přenesená",J941,0)</f>
        <v>0</v>
      </c>
      <c r="BH941" s="203">
        <f>IF(N941="sníž. přenesená",J941,0)</f>
        <v>0</v>
      </c>
      <c r="BI941" s="203">
        <f>IF(N941="nulová",J941,0)</f>
        <v>0</v>
      </c>
      <c r="BJ941" s="17" t="s">
        <v>82</v>
      </c>
      <c r="BK941" s="203">
        <f>ROUND(I941*H941,2)</f>
        <v>0</v>
      </c>
      <c r="BL941" s="17" t="s">
        <v>175</v>
      </c>
      <c r="BM941" s="202" t="s">
        <v>1099</v>
      </c>
    </row>
    <row r="942" spans="1:65" s="14" customFormat="1">
      <c r="B942" s="220"/>
      <c r="C942" s="221"/>
      <c r="D942" s="211" t="s">
        <v>179</v>
      </c>
      <c r="E942" s="222" t="s">
        <v>1</v>
      </c>
      <c r="F942" s="223" t="s">
        <v>1100</v>
      </c>
      <c r="G942" s="221"/>
      <c r="H942" s="224">
        <v>1</v>
      </c>
      <c r="I942" s="225"/>
      <c r="J942" s="221"/>
      <c r="K942" s="221"/>
      <c r="L942" s="226"/>
      <c r="M942" s="227"/>
      <c r="N942" s="228"/>
      <c r="O942" s="228"/>
      <c r="P942" s="228"/>
      <c r="Q942" s="228"/>
      <c r="R942" s="228"/>
      <c r="S942" s="228"/>
      <c r="T942" s="229"/>
      <c r="AT942" s="230" t="s">
        <v>179</v>
      </c>
      <c r="AU942" s="230" t="s">
        <v>84</v>
      </c>
      <c r="AV942" s="14" t="s">
        <v>84</v>
      </c>
      <c r="AW942" s="14" t="s">
        <v>31</v>
      </c>
      <c r="AX942" s="14" t="s">
        <v>75</v>
      </c>
      <c r="AY942" s="230" t="s">
        <v>167</v>
      </c>
    </row>
    <row r="943" spans="1:65" s="2" customFormat="1" ht="37.9" customHeight="1">
      <c r="A943" s="34"/>
      <c r="B943" s="35"/>
      <c r="C943" s="191" t="s">
        <v>1101</v>
      </c>
      <c r="D943" s="191" t="s">
        <v>170</v>
      </c>
      <c r="E943" s="192" t="s">
        <v>1102</v>
      </c>
      <c r="F943" s="193" t="s">
        <v>1103</v>
      </c>
      <c r="G943" s="194" t="s">
        <v>274</v>
      </c>
      <c r="H943" s="195">
        <v>1</v>
      </c>
      <c r="I943" s="196"/>
      <c r="J943" s="197">
        <f>ROUND(I943*H943,2)</f>
        <v>0</v>
      </c>
      <c r="K943" s="193" t="s">
        <v>1</v>
      </c>
      <c r="L943" s="39"/>
      <c r="M943" s="198" t="s">
        <v>1</v>
      </c>
      <c r="N943" s="199" t="s">
        <v>40</v>
      </c>
      <c r="O943" s="71"/>
      <c r="P943" s="200">
        <f>O943*H943</f>
        <v>0</v>
      </c>
      <c r="Q943" s="200">
        <v>0</v>
      </c>
      <c r="R943" s="200">
        <f>Q943*H943</f>
        <v>0</v>
      </c>
      <c r="S943" s="200">
        <v>0</v>
      </c>
      <c r="T943" s="201">
        <f>S943*H943</f>
        <v>0</v>
      </c>
      <c r="U943" s="34"/>
      <c r="V943" s="34"/>
      <c r="W943" s="34"/>
      <c r="X943" s="34"/>
      <c r="Y943" s="34"/>
      <c r="Z943" s="34"/>
      <c r="AA943" s="34"/>
      <c r="AB943" s="34"/>
      <c r="AC943" s="34"/>
      <c r="AD943" s="34"/>
      <c r="AE943" s="34"/>
      <c r="AR943" s="202" t="s">
        <v>175</v>
      </c>
      <c r="AT943" s="202" t="s">
        <v>170</v>
      </c>
      <c r="AU943" s="202" t="s">
        <v>84</v>
      </c>
      <c r="AY943" s="17" t="s">
        <v>167</v>
      </c>
      <c r="BE943" s="203">
        <f>IF(N943="základní",J943,0)</f>
        <v>0</v>
      </c>
      <c r="BF943" s="203">
        <f>IF(N943="snížená",J943,0)</f>
        <v>0</v>
      </c>
      <c r="BG943" s="203">
        <f>IF(N943="zákl. přenesená",J943,0)</f>
        <v>0</v>
      </c>
      <c r="BH943" s="203">
        <f>IF(N943="sníž. přenesená",J943,0)</f>
        <v>0</v>
      </c>
      <c r="BI943" s="203">
        <f>IF(N943="nulová",J943,0)</f>
        <v>0</v>
      </c>
      <c r="BJ943" s="17" t="s">
        <v>82</v>
      </c>
      <c r="BK943" s="203">
        <f>ROUND(I943*H943,2)</f>
        <v>0</v>
      </c>
      <c r="BL943" s="17" t="s">
        <v>175</v>
      </c>
      <c r="BM943" s="202" t="s">
        <v>1104</v>
      </c>
    </row>
    <row r="944" spans="1:65" s="14" customFormat="1">
      <c r="B944" s="220"/>
      <c r="C944" s="221"/>
      <c r="D944" s="211" t="s">
        <v>179</v>
      </c>
      <c r="E944" s="222" t="s">
        <v>1</v>
      </c>
      <c r="F944" s="223" t="s">
        <v>1105</v>
      </c>
      <c r="G944" s="221"/>
      <c r="H944" s="224">
        <v>1</v>
      </c>
      <c r="I944" s="225"/>
      <c r="J944" s="221"/>
      <c r="K944" s="221"/>
      <c r="L944" s="226"/>
      <c r="M944" s="227"/>
      <c r="N944" s="228"/>
      <c r="O944" s="228"/>
      <c r="P944" s="228"/>
      <c r="Q944" s="228"/>
      <c r="R944" s="228"/>
      <c r="S944" s="228"/>
      <c r="T944" s="229"/>
      <c r="AT944" s="230" t="s">
        <v>179</v>
      </c>
      <c r="AU944" s="230" t="s">
        <v>84</v>
      </c>
      <c r="AV944" s="14" t="s">
        <v>84</v>
      </c>
      <c r="AW944" s="14" t="s">
        <v>31</v>
      </c>
      <c r="AX944" s="14" t="s">
        <v>75</v>
      </c>
      <c r="AY944" s="230" t="s">
        <v>167</v>
      </c>
    </row>
    <row r="945" spans="1:65" s="12" customFormat="1" ht="22.85" customHeight="1">
      <c r="B945" s="175"/>
      <c r="C945" s="176"/>
      <c r="D945" s="177" t="s">
        <v>74</v>
      </c>
      <c r="E945" s="189" t="s">
        <v>1106</v>
      </c>
      <c r="F945" s="189" t="s">
        <v>1107</v>
      </c>
      <c r="G945" s="176"/>
      <c r="H945" s="176"/>
      <c r="I945" s="179"/>
      <c r="J945" s="190">
        <f>BK945</f>
        <v>0</v>
      </c>
      <c r="K945" s="176"/>
      <c r="L945" s="181"/>
      <c r="M945" s="182"/>
      <c r="N945" s="183"/>
      <c r="O945" s="183"/>
      <c r="P945" s="184">
        <f>SUM(P946:P951)</f>
        <v>0</v>
      </c>
      <c r="Q945" s="183"/>
      <c r="R945" s="184">
        <f>SUM(R946:R951)</f>
        <v>0</v>
      </c>
      <c r="S945" s="183"/>
      <c r="T945" s="185">
        <f>SUM(T946:T951)</f>
        <v>0</v>
      </c>
      <c r="AR945" s="186" t="s">
        <v>82</v>
      </c>
      <c r="AT945" s="187" t="s">
        <v>74</v>
      </c>
      <c r="AU945" s="187" t="s">
        <v>82</v>
      </c>
      <c r="AY945" s="186" t="s">
        <v>167</v>
      </c>
      <c r="BK945" s="188">
        <f>SUM(BK946:BK951)</f>
        <v>0</v>
      </c>
    </row>
    <row r="946" spans="1:65" s="2" customFormat="1" ht="16.45" customHeight="1">
      <c r="A946" s="34"/>
      <c r="B946" s="35"/>
      <c r="C946" s="191" t="s">
        <v>1108</v>
      </c>
      <c r="D946" s="191" t="s">
        <v>170</v>
      </c>
      <c r="E946" s="192" t="s">
        <v>1109</v>
      </c>
      <c r="F946" s="193" t="s">
        <v>1110</v>
      </c>
      <c r="G946" s="194" t="s">
        <v>274</v>
      </c>
      <c r="H946" s="195">
        <v>6</v>
      </c>
      <c r="I946" s="196"/>
      <c r="J946" s="197">
        <f>ROUND(I946*H946,2)</f>
        <v>0</v>
      </c>
      <c r="K946" s="193" t="s">
        <v>1</v>
      </c>
      <c r="L946" s="39"/>
      <c r="M946" s="198" t="s">
        <v>1</v>
      </c>
      <c r="N946" s="199" t="s">
        <v>40</v>
      </c>
      <c r="O946" s="71"/>
      <c r="P946" s="200">
        <f>O946*H946</f>
        <v>0</v>
      </c>
      <c r="Q946" s="200">
        <v>0</v>
      </c>
      <c r="R946" s="200">
        <f>Q946*H946</f>
        <v>0</v>
      </c>
      <c r="S946" s="200">
        <v>0</v>
      </c>
      <c r="T946" s="201">
        <f>S946*H946</f>
        <v>0</v>
      </c>
      <c r="U946" s="34"/>
      <c r="V946" s="34"/>
      <c r="W946" s="34"/>
      <c r="X946" s="34"/>
      <c r="Y946" s="34"/>
      <c r="Z946" s="34"/>
      <c r="AA946" s="34"/>
      <c r="AB946" s="34"/>
      <c r="AC946" s="34"/>
      <c r="AD946" s="34"/>
      <c r="AE946" s="34"/>
      <c r="AR946" s="202" t="s">
        <v>175</v>
      </c>
      <c r="AT946" s="202" t="s">
        <v>170</v>
      </c>
      <c r="AU946" s="202" t="s">
        <v>84</v>
      </c>
      <c r="AY946" s="17" t="s">
        <v>167</v>
      </c>
      <c r="BE946" s="203">
        <f>IF(N946="základní",J946,0)</f>
        <v>0</v>
      </c>
      <c r="BF946" s="203">
        <f>IF(N946="snížená",J946,0)</f>
        <v>0</v>
      </c>
      <c r="BG946" s="203">
        <f>IF(N946="zákl. přenesená",J946,0)</f>
        <v>0</v>
      </c>
      <c r="BH946" s="203">
        <f>IF(N946="sníž. přenesená",J946,0)</f>
        <v>0</v>
      </c>
      <c r="BI946" s="203">
        <f>IF(N946="nulová",J946,0)</f>
        <v>0</v>
      </c>
      <c r="BJ946" s="17" t="s">
        <v>82</v>
      </c>
      <c r="BK946" s="203">
        <f>ROUND(I946*H946,2)</f>
        <v>0</v>
      </c>
      <c r="BL946" s="17" t="s">
        <v>175</v>
      </c>
      <c r="BM946" s="202" t="s">
        <v>1111</v>
      </c>
    </row>
    <row r="947" spans="1:65" s="13" customFormat="1">
      <c r="B947" s="209"/>
      <c r="C947" s="210"/>
      <c r="D947" s="211" t="s">
        <v>179</v>
      </c>
      <c r="E947" s="212" t="s">
        <v>1</v>
      </c>
      <c r="F947" s="213" t="s">
        <v>1112</v>
      </c>
      <c r="G947" s="210"/>
      <c r="H947" s="212" t="s">
        <v>1</v>
      </c>
      <c r="I947" s="214"/>
      <c r="J947" s="210"/>
      <c r="K947" s="210"/>
      <c r="L947" s="215"/>
      <c r="M947" s="216"/>
      <c r="N947" s="217"/>
      <c r="O947" s="217"/>
      <c r="P947" s="217"/>
      <c r="Q947" s="217"/>
      <c r="R947" s="217"/>
      <c r="S947" s="217"/>
      <c r="T947" s="218"/>
      <c r="AT947" s="219" t="s">
        <v>179</v>
      </c>
      <c r="AU947" s="219" t="s">
        <v>84</v>
      </c>
      <c r="AV947" s="13" t="s">
        <v>82</v>
      </c>
      <c r="AW947" s="13" t="s">
        <v>31</v>
      </c>
      <c r="AX947" s="13" t="s">
        <v>75</v>
      </c>
      <c r="AY947" s="219" t="s">
        <v>167</v>
      </c>
    </row>
    <row r="948" spans="1:65" s="13" customFormat="1">
      <c r="B948" s="209"/>
      <c r="C948" s="210"/>
      <c r="D948" s="211" t="s">
        <v>179</v>
      </c>
      <c r="E948" s="212" t="s">
        <v>1</v>
      </c>
      <c r="F948" s="213" t="s">
        <v>181</v>
      </c>
      <c r="G948" s="210"/>
      <c r="H948" s="212" t="s">
        <v>1</v>
      </c>
      <c r="I948" s="214"/>
      <c r="J948" s="210"/>
      <c r="K948" s="210"/>
      <c r="L948" s="215"/>
      <c r="M948" s="216"/>
      <c r="N948" s="217"/>
      <c r="O948" s="217"/>
      <c r="P948" s="217"/>
      <c r="Q948" s="217"/>
      <c r="R948" s="217"/>
      <c r="S948" s="217"/>
      <c r="T948" s="218"/>
      <c r="AT948" s="219" t="s">
        <v>179</v>
      </c>
      <c r="AU948" s="219" t="s">
        <v>84</v>
      </c>
      <c r="AV948" s="13" t="s">
        <v>82</v>
      </c>
      <c r="AW948" s="13" t="s">
        <v>31</v>
      </c>
      <c r="AX948" s="13" t="s">
        <v>75</v>
      </c>
      <c r="AY948" s="219" t="s">
        <v>167</v>
      </c>
    </row>
    <row r="949" spans="1:65" s="14" customFormat="1">
      <c r="B949" s="220"/>
      <c r="C949" s="221"/>
      <c r="D949" s="211" t="s">
        <v>179</v>
      </c>
      <c r="E949" s="222" t="s">
        <v>1</v>
      </c>
      <c r="F949" s="223" t="s">
        <v>195</v>
      </c>
      <c r="G949" s="221"/>
      <c r="H949" s="224">
        <v>6</v>
      </c>
      <c r="I949" s="225"/>
      <c r="J949" s="221"/>
      <c r="K949" s="221"/>
      <c r="L949" s="226"/>
      <c r="M949" s="227"/>
      <c r="N949" s="228"/>
      <c r="O949" s="228"/>
      <c r="P949" s="228"/>
      <c r="Q949" s="228"/>
      <c r="R949" s="228"/>
      <c r="S949" s="228"/>
      <c r="T949" s="229"/>
      <c r="AT949" s="230" t="s">
        <v>179</v>
      </c>
      <c r="AU949" s="230" t="s">
        <v>84</v>
      </c>
      <c r="AV949" s="14" t="s">
        <v>84</v>
      </c>
      <c r="AW949" s="14" t="s">
        <v>31</v>
      </c>
      <c r="AX949" s="14" t="s">
        <v>75</v>
      </c>
      <c r="AY949" s="230" t="s">
        <v>167</v>
      </c>
    </row>
    <row r="950" spans="1:65" s="2" customFormat="1" ht="16.45" customHeight="1">
      <c r="A950" s="34"/>
      <c r="B950" s="35"/>
      <c r="C950" s="191" t="s">
        <v>1113</v>
      </c>
      <c r="D950" s="191" t="s">
        <v>170</v>
      </c>
      <c r="E950" s="192" t="s">
        <v>1114</v>
      </c>
      <c r="F950" s="193" t="s">
        <v>1115</v>
      </c>
      <c r="G950" s="194" t="s">
        <v>274</v>
      </c>
      <c r="H950" s="195">
        <v>4</v>
      </c>
      <c r="I950" s="196"/>
      <c r="J950" s="197">
        <f>ROUND(I950*H950,2)</f>
        <v>0</v>
      </c>
      <c r="K950" s="193" t="s">
        <v>1</v>
      </c>
      <c r="L950" s="39"/>
      <c r="M950" s="198" t="s">
        <v>1</v>
      </c>
      <c r="N950" s="199" t="s">
        <v>40</v>
      </c>
      <c r="O950" s="71"/>
      <c r="P950" s="200">
        <f>O950*H950</f>
        <v>0</v>
      </c>
      <c r="Q950" s="200">
        <v>0</v>
      </c>
      <c r="R950" s="200">
        <f>Q950*H950</f>
        <v>0</v>
      </c>
      <c r="S950" s="200">
        <v>0</v>
      </c>
      <c r="T950" s="201">
        <f>S950*H950</f>
        <v>0</v>
      </c>
      <c r="U950" s="34"/>
      <c r="V950" s="34"/>
      <c r="W950" s="34"/>
      <c r="X950" s="34"/>
      <c r="Y950" s="34"/>
      <c r="Z950" s="34"/>
      <c r="AA950" s="34"/>
      <c r="AB950" s="34"/>
      <c r="AC950" s="34"/>
      <c r="AD950" s="34"/>
      <c r="AE950" s="34"/>
      <c r="AR950" s="202" t="s">
        <v>175</v>
      </c>
      <c r="AT950" s="202" t="s">
        <v>170</v>
      </c>
      <c r="AU950" s="202" t="s">
        <v>84</v>
      </c>
      <c r="AY950" s="17" t="s">
        <v>167</v>
      </c>
      <c r="BE950" s="203">
        <f>IF(N950="základní",J950,0)</f>
        <v>0</v>
      </c>
      <c r="BF950" s="203">
        <f>IF(N950="snížená",J950,0)</f>
        <v>0</v>
      </c>
      <c r="BG950" s="203">
        <f>IF(N950="zákl. přenesená",J950,0)</f>
        <v>0</v>
      </c>
      <c r="BH950" s="203">
        <f>IF(N950="sníž. přenesená",J950,0)</f>
        <v>0</v>
      </c>
      <c r="BI950" s="203">
        <f>IF(N950="nulová",J950,0)</f>
        <v>0</v>
      </c>
      <c r="BJ950" s="17" t="s">
        <v>82</v>
      </c>
      <c r="BK950" s="203">
        <f>ROUND(I950*H950,2)</f>
        <v>0</v>
      </c>
      <c r="BL950" s="17" t="s">
        <v>175</v>
      </c>
      <c r="BM950" s="202" t="s">
        <v>1116</v>
      </c>
    </row>
    <row r="951" spans="1:65" s="14" customFormat="1">
      <c r="B951" s="220"/>
      <c r="C951" s="221"/>
      <c r="D951" s="211" t="s">
        <v>179</v>
      </c>
      <c r="E951" s="222" t="s">
        <v>1</v>
      </c>
      <c r="F951" s="223" t="s">
        <v>175</v>
      </c>
      <c r="G951" s="221"/>
      <c r="H951" s="224">
        <v>4</v>
      </c>
      <c r="I951" s="225"/>
      <c r="J951" s="221"/>
      <c r="K951" s="221"/>
      <c r="L951" s="226"/>
      <c r="M951" s="243"/>
      <c r="N951" s="244"/>
      <c r="O951" s="244"/>
      <c r="P951" s="244"/>
      <c r="Q951" s="244"/>
      <c r="R951" s="244"/>
      <c r="S951" s="244"/>
      <c r="T951" s="245"/>
      <c r="AT951" s="230" t="s">
        <v>179</v>
      </c>
      <c r="AU951" s="230" t="s">
        <v>84</v>
      </c>
      <c r="AV951" s="14" t="s">
        <v>84</v>
      </c>
      <c r="AW951" s="14" t="s">
        <v>31</v>
      </c>
      <c r="AX951" s="14" t="s">
        <v>75</v>
      </c>
      <c r="AY951" s="230" t="s">
        <v>167</v>
      </c>
    </row>
    <row r="952" spans="1:65" s="2" customFormat="1" ht="6.9" customHeight="1">
      <c r="A952" s="34"/>
      <c r="B952" s="54"/>
      <c r="C952" s="55"/>
      <c r="D952" s="55"/>
      <c r="E952" s="55"/>
      <c r="F952" s="55"/>
      <c r="G952" s="55"/>
      <c r="H952" s="55"/>
      <c r="I952" s="55"/>
      <c r="J952" s="55"/>
      <c r="K952" s="55"/>
      <c r="L952" s="39"/>
      <c r="M952" s="34"/>
      <c r="O952" s="34"/>
      <c r="P952" s="34"/>
      <c r="Q952" s="34"/>
      <c r="R952" s="34"/>
      <c r="S952" s="34"/>
      <c r="T952" s="34"/>
      <c r="U952" s="34"/>
      <c r="V952" s="34"/>
      <c r="W952" s="34"/>
      <c r="X952" s="34"/>
      <c r="Y952" s="34"/>
      <c r="Z952" s="34"/>
      <c r="AA952" s="34"/>
      <c r="AB952" s="34"/>
      <c r="AC952" s="34"/>
      <c r="AD952" s="34"/>
      <c r="AE952" s="34"/>
    </row>
  </sheetData>
  <sheetProtection algorithmName="SHA-512" hashValue="T2aJGwzXjin6RJ48rEAsg4fJbzyX1cgjfn1ecOP6DRr8IJjkmsfTT52RcSDioHY1lT2IqEEhWMafhiBwbfEg3w==" saltValue="DBlkjhlPGVA1TJ9nx8ATW/JKsjxl9UsZC6XS5Acrn6/SUcoUmInFd4csga212KP4JF6GMOsE1nz+9OEKGlbOvw==" spinCount="100000" sheet="1" objects="1" scenarios="1" formatColumns="0" formatRows="0" autoFilter="0"/>
  <autoFilter ref="C147:K951"/>
  <mergeCells count="12">
    <mergeCell ref="E140:H140"/>
    <mergeCell ref="L2:V2"/>
    <mergeCell ref="E85:H85"/>
    <mergeCell ref="E87:H87"/>
    <mergeCell ref="E89:H89"/>
    <mergeCell ref="E136:H136"/>
    <mergeCell ref="E138:H138"/>
    <mergeCell ref="E7:H7"/>
    <mergeCell ref="E9:H9"/>
    <mergeCell ref="E11:H11"/>
    <mergeCell ref="E20:H20"/>
    <mergeCell ref="E29:H29"/>
  </mergeCells>
  <hyperlinks>
    <hyperlink ref="F152" r:id="rId1"/>
    <hyperlink ref="F158" r:id="rId2"/>
    <hyperlink ref="F163" r:id="rId3"/>
    <hyperlink ref="F170" r:id="rId4"/>
    <hyperlink ref="F176" r:id="rId5"/>
    <hyperlink ref="F182" r:id="rId6"/>
    <hyperlink ref="F188" r:id="rId7"/>
    <hyperlink ref="F194" r:id="rId8"/>
    <hyperlink ref="F197" r:id="rId9"/>
    <hyperlink ref="F204" r:id="rId10"/>
    <hyperlink ref="F210" r:id="rId11"/>
    <hyperlink ref="F218" r:id="rId12"/>
    <hyperlink ref="F227" r:id="rId13"/>
    <hyperlink ref="F233" r:id="rId14"/>
    <hyperlink ref="F240" r:id="rId15"/>
    <hyperlink ref="F247" r:id="rId16"/>
    <hyperlink ref="F249" r:id="rId17"/>
    <hyperlink ref="F256" r:id="rId18"/>
    <hyperlink ref="F262" r:id="rId19"/>
    <hyperlink ref="F264" r:id="rId20"/>
    <hyperlink ref="F270" r:id="rId21"/>
    <hyperlink ref="F276" r:id="rId22"/>
    <hyperlink ref="F278" r:id="rId23"/>
    <hyperlink ref="F290" r:id="rId24"/>
    <hyperlink ref="F301" r:id="rId25"/>
    <hyperlink ref="F309" r:id="rId26"/>
    <hyperlink ref="F313" r:id="rId27"/>
    <hyperlink ref="F325" r:id="rId28"/>
    <hyperlink ref="F336" r:id="rId29"/>
    <hyperlink ref="F344" r:id="rId30"/>
    <hyperlink ref="F349" r:id="rId31"/>
    <hyperlink ref="F354" r:id="rId32"/>
    <hyperlink ref="F360" r:id="rId33"/>
    <hyperlink ref="F366" r:id="rId34"/>
    <hyperlink ref="F371" r:id="rId35"/>
    <hyperlink ref="F377" r:id="rId36"/>
    <hyperlink ref="F389" r:id="rId37"/>
    <hyperlink ref="F402" r:id="rId38"/>
    <hyperlink ref="F407" r:id="rId39"/>
    <hyperlink ref="F412" r:id="rId40"/>
    <hyperlink ref="F419" r:id="rId41"/>
    <hyperlink ref="F426" r:id="rId42"/>
    <hyperlink ref="F432" r:id="rId43"/>
    <hyperlink ref="F438" r:id="rId44"/>
    <hyperlink ref="F444" r:id="rId45"/>
    <hyperlink ref="F450" r:id="rId46"/>
    <hyperlink ref="F456" r:id="rId47"/>
    <hyperlink ref="F462" r:id="rId48"/>
    <hyperlink ref="F469" r:id="rId49"/>
    <hyperlink ref="F475" r:id="rId50"/>
    <hyperlink ref="F481" r:id="rId51"/>
    <hyperlink ref="F487" r:id="rId52"/>
    <hyperlink ref="F493" r:id="rId53"/>
    <hyperlink ref="F499" r:id="rId54"/>
    <hyperlink ref="F505" r:id="rId55"/>
    <hyperlink ref="F508" r:id="rId56"/>
    <hyperlink ref="F510" r:id="rId57"/>
    <hyperlink ref="F513" r:id="rId58"/>
    <hyperlink ref="F516" r:id="rId59"/>
    <hyperlink ref="F520" r:id="rId60"/>
    <hyperlink ref="F529" r:id="rId61"/>
    <hyperlink ref="F542" r:id="rId62"/>
    <hyperlink ref="F550" r:id="rId63"/>
    <hyperlink ref="F571" r:id="rId64"/>
    <hyperlink ref="F577" r:id="rId65"/>
    <hyperlink ref="F579" r:id="rId66"/>
    <hyperlink ref="F585" r:id="rId67"/>
    <hyperlink ref="F594" r:id="rId68"/>
    <hyperlink ref="F600" r:id="rId69"/>
    <hyperlink ref="F603" r:id="rId70"/>
    <hyperlink ref="F609" r:id="rId71"/>
    <hyperlink ref="F614" r:id="rId72"/>
    <hyperlink ref="F640" r:id="rId73"/>
    <hyperlink ref="F651" r:id="rId74"/>
    <hyperlink ref="F659" r:id="rId75"/>
    <hyperlink ref="F662" r:id="rId76"/>
    <hyperlink ref="F702" r:id="rId77"/>
    <hyperlink ref="F790" r:id="rId78"/>
    <hyperlink ref="F801" r:id="rId79"/>
    <hyperlink ref="F812" r:id="rId80"/>
    <hyperlink ref="F823" r:id="rId81"/>
    <hyperlink ref="F834" r:id="rId82"/>
    <hyperlink ref="F851" r:id="rId83"/>
    <hyperlink ref="F868" r:id="rId84"/>
    <hyperlink ref="F872" r:id="rId85"/>
    <hyperlink ref="F876" r:id="rId86"/>
    <hyperlink ref="F880" r:id="rId87"/>
    <hyperlink ref="F884" r:id="rId88"/>
    <hyperlink ref="F894" r:id="rId89"/>
    <hyperlink ref="F902" r:id="rId90"/>
    <hyperlink ref="F909" r:id="rId91"/>
    <hyperlink ref="F918" r:id="rId92"/>
    <hyperlink ref="F922" r:id="rId93"/>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92</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1117</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1118</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ROUND(J128,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ROUND((SUM(BE128:BE257)),  2)</f>
        <v>0</v>
      </c>
      <c r="G35" s="34"/>
      <c r="H35" s="34"/>
      <c r="I35" s="130">
        <v>0.21</v>
      </c>
      <c r="J35" s="129">
        <f>ROUND(((SUM(BE128:BE257))*I35),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ROUND((SUM(BF128:BF257)),  2)</f>
        <v>0</v>
      </c>
      <c r="G36" s="34"/>
      <c r="H36" s="34"/>
      <c r="I36" s="130">
        <v>0.15</v>
      </c>
      <c r="J36" s="129">
        <f>ROUND(((SUM(BF128:BF257))*I36),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ROUND((SUM(BG128:BG257)),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ROUND((SUM(BH128:BH257)),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ROUND((SUM(BI128:BI257)),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D1_01_4a - Vytápění</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Ing. Lédl</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J128</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135</v>
      </c>
      <c r="E99" s="156"/>
      <c r="F99" s="156"/>
      <c r="G99" s="156"/>
      <c r="H99" s="156"/>
      <c r="I99" s="156"/>
      <c r="J99" s="157">
        <f>J129</f>
        <v>0</v>
      </c>
      <c r="K99" s="154"/>
      <c r="L99" s="158"/>
    </row>
    <row r="100" spans="1:47" s="10" customFormat="1" ht="19.899999999999999" customHeight="1">
      <c r="B100" s="159"/>
      <c r="C100" s="104"/>
      <c r="D100" s="160" t="s">
        <v>1119</v>
      </c>
      <c r="E100" s="161"/>
      <c r="F100" s="161"/>
      <c r="G100" s="161"/>
      <c r="H100" s="161"/>
      <c r="I100" s="161"/>
      <c r="J100" s="162">
        <f>J130</f>
        <v>0</v>
      </c>
      <c r="K100" s="104"/>
      <c r="L100" s="163"/>
    </row>
    <row r="101" spans="1:47" s="10" customFormat="1" ht="19.899999999999999" customHeight="1">
      <c r="B101" s="159"/>
      <c r="C101" s="104"/>
      <c r="D101" s="160" t="s">
        <v>136</v>
      </c>
      <c r="E101" s="161"/>
      <c r="F101" s="161"/>
      <c r="G101" s="161"/>
      <c r="H101" s="161"/>
      <c r="I101" s="161"/>
      <c r="J101" s="162">
        <f>J137</f>
        <v>0</v>
      </c>
      <c r="K101" s="104"/>
      <c r="L101" s="163"/>
    </row>
    <row r="102" spans="1:47" s="10" customFormat="1" ht="19.899999999999999" customHeight="1">
      <c r="B102" s="159"/>
      <c r="C102" s="104"/>
      <c r="D102" s="160" t="s">
        <v>1120</v>
      </c>
      <c r="E102" s="161"/>
      <c r="F102" s="161"/>
      <c r="G102" s="161"/>
      <c r="H102" s="161"/>
      <c r="I102" s="161"/>
      <c r="J102" s="162">
        <f>J158</f>
        <v>0</v>
      </c>
      <c r="K102" s="104"/>
      <c r="L102" s="163"/>
    </row>
    <row r="103" spans="1:47" s="10" customFormat="1" ht="19.899999999999999" customHeight="1">
      <c r="B103" s="159"/>
      <c r="C103" s="104"/>
      <c r="D103" s="160" t="s">
        <v>1121</v>
      </c>
      <c r="E103" s="161"/>
      <c r="F103" s="161"/>
      <c r="G103" s="161"/>
      <c r="H103" s="161"/>
      <c r="I103" s="161"/>
      <c r="J103" s="162">
        <f>J192</f>
        <v>0</v>
      </c>
      <c r="K103" s="104"/>
      <c r="L103" s="163"/>
    </row>
    <row r="104" spans="1:47" s="10" customFormat="1" ht="19.899999999999999" customHeight="1">
      <c r="B104" s="159"/>
      <c r="C104" s="104"/>
      <c r="D104" s="160" t="s">
        <v>1122</v>
      </c>
      <c r="E104" s="161"/>
      <c r="F104" s="161"/>
      <c r="G104" s="161"/>
      <c r="H104" s="161"/>
      <c r="I104" s="161"/>
      <c r="J104" s="162">
        <f>J219</f>
        <v>0</v>
      </c>
      <c r="K104" s="104"/>
      <c r="L104" s="163"/>
    </row>
    <row r="105" spans="1:47" s="10" customFormat="1" ht="19.899999999999999" customHeight="1">
      <c r="B105" s="159"/>
      <c r="C105" s="104"/>
      <c r="D105" s="160" t="s">
        <v>1123</v>
      </c>
      <c r="E105" s="161"/>
      <c r="F105" s="161"/>
      <c r="G105" s="161"/>
      <c r="H105" s="161"/>
      <c r="I105" s="161"/>
      <c r="J105" s="162">
        <f>J232</f>
        <v>0</v>
      </c>
      <c r="K105" s="104"/>
      <c r="L105" s="163"/>
    </row>
    <row r="106" spans="1:47" s="10" customFormat="1" ht="19.899999999999999" customHeight="1">
      <c r="B106" s="159"/>
      <c r="C106" s="104"/>
      <c r="D106" s="160" t="s">
        <v>1124</v>
      </c>
      <c r="E106" s="161"/>
      <c r="F106" s="161"/>
      <c r="G106" s="161"/>
      <c r="H106" s="161"/>
      <c r="I106" s="161"/>
      <c r="J106" s="162">
        <f>J236</f>
        <v>0</v>
      </c>
      <c r="K106" s="104"/>
      <c r="L106" s="163"/>
    </row>
    <row r="107" spans="1:47" s="2" customFormat="1" ht="21.8"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6.9" customHeight="1">
      <c r="A108" s="34"/>
      <c r="B108" s="54"/>
      <c r="C108" s="55"/>
      <c r="D108" s="55"/>
      <c r="E108" s="55"/>
      <c r="F108" s="55"/>
      <c r="G108" s="55"/>
      <c r="H108" s="55"/>
      <c r="I108" s="55"/>
      <c r="J108" s="55"/>
      <c r="K108" s="55"/>
      <c r="L108" s="51"/>
      <c r="S108" s="34"/>
      <c r="T108" s="34"/>
      <c r="U108" s="34"/>
      <c r="V108" s="34"/>
      <c r="W108" s="34"/>
      <c r="X108" s="34"/>
      <c r="Y108" s="34"/>
      <c r="Z108" s="34"/>
      <c r="AA108" s="34"/>
      <c r="AB108" s="34"/>
      <c r="AC108" s="34"/>
      <c r="AD108" s="34"/>
      <c r="AE108" s="34"/>
    </row>
    <row r="112" spans="1:47" s="2" customFormat="1" ht="6.9" customHeight="1">
      <c r="A112" s="34"/>
      <c r="B112" s="56"/>
      <c r="C112" s="57"/>
      <c r="D112" s="57"/>
      <c r="E112" s="57"/>
      <c r="F112" s="57"/>
      <c r="G112" s="57"/>
      <c r="H112" s="57"/>
      <c r="I112" s="57"/>
      <c r="J112" s="57"/>
      <c r="K112" s="57"/>
      <c r="L112" s="51"/>
      <c r="S112" s="34"/>
      <c r="T112" s="34"/>
      <c r="U112" s="34"/>
      <c r="V112" s="34"/>
      <c r="W112" s="34"/>
      <c r="X112" s="34"/>
      <c r="Y112" s="34"/>
      <c r="Z112" s="34"/>
      <c r="AA112" s="34"/>
      <c r="AB112" s="34"/>
      <c r="AC112" s="34"/>
      <c r="AD112" s="34"/>
      <c r="AE112" s="34"/>
    </row>
    <row r="113" spans="1:63" s="2" customFormat="1" ht="24.9" customHeight="1">
      <c r="A113" s="34"/>
      <c r="B113" s="35"/>
      <c r="C113" s="23" t="s">
        <v>152</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3"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3" s="2" customFormat="1" ht="12.05" customHeight="1">
      <c r="A115" s="34"/>
      <c r="B115" s="35"/>
      <c r="C115" s="29" t="s">
        <v>16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3" s="2" customFormat="1" ht="26.3" customHeight="1">
      <c r="A116" s="34"/>
      <c r="B116" s="35"/>
      <c r="C116" s="36"/>
      <c r="D116" s="36"/>
      <c r="E116" s="312" t="str">
        <f>E7</f>
        <v>Nemocnice Nové Město na Moravě - 2 ultrazvukové vyšetřovny na RDG</v>
      </c>
      <c r="F116" s="313"/>
      <c r="G116" s="313"/>
      <c r="H116" s="313"/>
      <c r="I116" s="36"/>
      <c r="J116" s="36"/>
      <c r="K116" s="36"/>
      <c r="L116" s="51"/>
      <c r="S116" s="34"/>
      <c r="T116" s="34"/>
      <c r="U116" s="34"/>
      <c r="V116" s="34"/>
      <c r="W116" s="34"/>
      <c r="X116" s="34"/>
      <c r="Y116" s="34"/>
      <c r="Z116" s="34"/>
      <c r="AA116" s="34"/>
      <c r="AB116" s="34"/>
      <c r="AC116" s="34"/>
      <c r="AD116" s="34"/>
      <c r="AE116" s="34"/>
    </row>
    <row r="117" spans="1:63" s="1" customFormat="1" ht="12.05" customHeight="1">
      <c r="B117" s="21"/>
      <c r="C117" s="29" t="s">
        <v>115</v>
      </c>
      <c r="D117" s="22"/>
      <c r="E117" s="22"/>
      <c r="F117" s="22"/>
      <c r="G117" s="22"/>
      <c r="H117" s="22"/>
      <c r="I117" s="22"/>
      <c r="J117" s="22"/>
      <c r="K117" s="22"/>
      <c r="L117" s="20"/>
    </row>
    <row r="118" spans="1:63" s="2" customFormat="1" ht="16.45" customHeight="1">
      <c r="A118" s="34"/>
      <c r="B118" s="35"/>
      <c r="C118" s="36"/>
      <c r="D118" s="36"/>
      <c r="E118" s="312" t="s">
        <v>116</v>
      </c>
      <c r="F118" s="311"/>
      <c r="G118" s="311"/>
      <c r="H118" s="311"/>
      <c r="I118" s="36"/>
      <c r="J118" s="36"/>
      <c r="K118" s="36"/>
      <c r="L118" s="51"/>
      <c r="S118" s="34"/>
      <c r="T118" s="34"/>
      <c r="U118" s="34"/>
      <c r="V118" s="34"/>
      <c r="W118" s="34"/>
      <c r="X118" s="34"/>
      <c r="Y118" s="34"/>
      <c r="Z118" s="34"/>
      <c r="AA118" s="34"/>
      <c r="AB118" s="34"/>
      <c r="AC118" s="34"/>
      <c r="AD118" s="34"/>
      <c r="AE118" s="34"/>
    </row>
    <row r="119" spans="1:63" s="2" customFormat="1" ht="12.05" customHeight="1">
      <c r="A119" s="34"/>
      <c r="B119" s="35"/>
      <c r="C119" s="29" t="s">
        <v>117</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3" s="2" customFormat="1" ht="16.45" customHeight="1">
      <c r="A120" s="34"/>
      <c r="B120" s="35"/>
      <c r="C120" s="36"/>
      <c r="D120" s="36"/>
      <c r="E120" s="294" t="str">
        <f>E11</f>
        <v>D1_01_4a - Vytápění</v>
      </c>
      <c r="F120" s="311"/>
      <c r="G120" s="311"/>
      <c r="H120" s="311"/>
      <c r="I120" s="36"/>
      <c r="J120" s="36"/>
      <c r="K120" s="36"/>
      <c r="L120" s="51"/>
      <c r="S120" s="34"/>
      <c r="T120" s="34"/>
      <c r="U120" s="34"/>
      <c r="V120" s="34"/>
      <c r="W120" s="34"/>
      <c r="X120" s="34"/>
      <c r="Y120" s="34"/>
      <c r="Z120" s="34"/>
      <c r="AA120" s="34"/>
      <c r="AB120" s="34"/>
      <c r="AC120" s="34"/>
      <c r="AD120" s="34"/>
      <c r="AE120" s="34"/>
    </row>
    <row r="121" spans="1:63" s="2" customFormat="1" ht="6.9"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3" s="2" customFormat="1" ht="12.05" customHeight="1">
      <c r="A122" s="34"/>
      <c r="B122" s="35"/>
      <c r="C122" s="29" t="s">
        <v>20</v>
      </c>
      <c r="D122" s="36"/>
      <c r="E122" s="36"/>
      <c r="F122" s="27" t="str">
        <f>F14</f>
        <v>Nové Město na Moravě</v>
      </c>
      <c r="G122" s="36"/>
      <c r="H122" s="36"/>
      <c r="I122" s="29" t="s">
        <v>22</v>
      </c>
      <c r="J122" s="66">
        <f>IF(J14="","",J14)</f>
        <v>0</v>
      </c>
      <c r="K122" s="36"/>
      <c r="L122" s="51"/>
      <c r="S122" s="34"/>
      <c r="T122" s="34"/>
      <c r="U122" s="34"/>
      <c r="V122" s="34"/>
      <c r="W122" s="34"/>
      <c r="X122" s="34"/>
      <c r="Y122" s="34"/>
      <c r="Z122" s="34"/>
      <c r="AA122" s="34"/>
      <c r="AB122" s="34"/>
      <c r="AC122" s="34"/>
      <c r="AD122" s="34"/>
      <c r="AE122" s="34"/>
    </row>
    <row r="123" spans="1:63" s="2" customFormat="1" ht="6.9"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3" s="2" customFormat="1" ht="25.7" customHeight="1">
      <c r="A124" s="34"/>
      <c r="B124" s="35"/>
      <c r="C124" s="29" t="s">
        <v>23</v>
      </c>
      <c r="D124" s="36"/>
      <c r="E124" s="36"/>
      <c r="F124" s="27" t="str">
        <f>E17</f>
        <v>Kraj Vysočina, Žižkova 57, Jihlava</v>
      </c>
      <c r="G124" s="36"/>
      <c r="H124" s="36"/>
      <c r="I124" s="29" t="s">
        <v>29</v>
      </c>
      <c r="J124" s="32" t="str">
        <f>E23</f>
        <v>Penta Projekt s.r.o., Mrštíkova 12, Jihlava</v>
      </c>
      <c r="K124" s="36"/>
      <c r="L124" s="51"/>
      <c r="S124" s="34"/>
      <c r="T124" s="34"/>
      <c r="U124" s="34"/>
      <c r="V124" s="34"/>
      <c r="W124" s="34"/>
      <c r="X124" s="34"/>
      <c r="Y124" s="34"/>
      <c r="Z124" s="34"/>
      <c r="AA124" s="34"/>
      <c r="AB124" s="34"/>
      <c r="AC124" s="34"/>
      <c r="AD124" s="34"/>
      <c r="AE124" s="34"/>
    </row>
    <row r="125" spans="1:63" s="2" customFormat="1" ht="15.2" customHeight="1">
      <c r="A125" s="34"/>
      <c r="B125" s="35"/>
      <c r="C125" s="29" t="s">
        <v>27</v>
      </c>
      <c r="D125" s="36"/>
      <c r="E125" s="36"/>
      <c r="F125" s="27" t="str">
        <f>IF(E20="","",E20)</f>
        <v>Vyplň údaj</v>
      </c>
      <c r="G125" s="36"/>
      <c r="H125" s="36"/>
      <c r="I125" s="29" t="s">
        <v>32</v>
      </c>
      <c r="J125" s="32" t="str">
        <f>E26</f>
        <v>Ing. Lédl</v>
      </c>
      <c r="K125" s="36"/>
      <c r="L125" s="51"/>
      <c r="S125" s="34"/>
      <c r="T125" s="34"/>
      <c r="U125" s="34"/>
      <c r="V125" s="34"/>
      <c r="W125" s="34"/>
      <c r="X125" s="34"/>
      <c r="Y125" s="34"/>
      <c r="Z125" s="34"/>
      <c r="AA125" s="34"/>
      <c r="AB125" s="34"/>
      <c r="AC125" s="34"/>
      <c r="AD125" s="34"/>
      <c r="AE125" s="34"/>
    </row>
    <row r="126" spans="1:63" s="2" customFormat="1" ht="10.3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63" s="11" customFormat="1" ht="29.3" customHeight="1">
      <c r="A127" s="164"/>
      <c r="B127" s="165"/>
      <c r="C127" s="166" t="s">
        <v>153</v>
      </c>
      <c r="D127" s="167" t="s">
        <v>60</v>
      </c>
      <c r="E127" s="167" t="s">
        <v>56</v>
      </c>
      <c r="F127" s="167" t="s">
        <v>57</v>
      </c>
      <c r="G127" s="167" t="s">
        <v>154</v>
      </c>
      <c r="H127" s="167" t="s">
        <v>155</v>
      </c>
      <c r="I127" s="167" t="s">
        <v>156</v>
      </c>
      <c r="J127" s="167" t="s">
        <v>121</v>
      </c>
      <c r="K127" s="168" t="s">
        <v>157</v>
      </c>
      <c r="L127" s="169"/>
      <c r="M127" s="75" t="s">
        <v>1</v>
      </c>
      <c r="N127" s="76" t="s">
        <v>39</v>
      </c>
      <c r="O127" s="76" t="s">
        <v>158</v>
      </c>
      <c r="P127" s="76" t="s">
        <v>159</v>
      </c>
      <c r="Q127" s="76" t="s">
        <v>160</v>
      </c>
      <c r="R127" s="76" t="s">
        <v>161</v>
      </c>
      <c r="S127" s="76" t="s">
        <v>162</v>
      </c>
      <c r="T127" s="77" t="s">
        <v>163</v>
      </c>
      <c r="U127" s="164"/>
      <c r="V127" s="164"/>
      <c r="W127" s="164"/>
      <c r="X127" s="164"/>
      <c r="Y127" s="164"/>
      <c r="Z127" s="164"/>
      <c r="AA127" s="164"/>
      <c r="AB127" s="164"/>
      <c r="AC127" s="164"/>
      <c r="AD127" s="164"/>
      <c r="AE127" s="164"/>
    </row>
    <row r="128" spans="1:63" s="2" customFormat="1" ht="22.85" customHeight="1">
      <c r="A128" s="34"/>
      <c r="B128" s="35"/>
      <c r="C128" s="82" t="s">
        <v>164</v>
      </c>
      <c r="D128" s="36"/>
      <c r="E128" s="36"/>
      <c r="F128" s="36"/>
      <c r="G128" s="36"/>
      <c r="H128" s="36"/>
      <c r="I128" s="36"/>
      <c r="J128" s="170">
        <f>BK128</f>
        <v>0</v>
      </c>
      <c r="K128" s="36"/>
      <c r="L128" s="39"/>
      <c r="M128" s="78"/>
      <c r="N128" s="171"/>
      <c r="O128" s="79"/>
      <c r="P128" s="172">
        <f>P129</f>
        <v>0</v>
      </c>
      <c r="Q128" s="79"/>
      <c r="R128" s="172">
        <f>R129</f>
        <v>0.17636000000000002</v>
      </c>
      <c r="S128" s="79"/>
      <c r="T128" s="173">
        <f>T129</f>
        <v>0.18207000000000001</v>
      </c>
      <c r="U128" s="34"/>
      <c r="V128" s="34"/>
      <c r="W128" s="34"/>
      <c r="X128" s="34"/>
      <c r="Y128" s="34"/>
      <c r="Z128" s="34"/>
      <c r="AA128" s="34"/>
      <c r="AB128" s="34"/>
      <c r="AC128" s="34"/>
      <c r="AD128" s="34"/>
      <c r="AE128" s="34"/>
      <c r="AT128" s="17" t="s">
        <v>74</v>
      </c>
      <c r="AU128" s="17" t="s">
        <v>123</v>
      </c>
      <c r="BK128" s="174">
        <f>BK129</f>
        <v>0</v>
      </c>
    </row>
    <row r="129" spans="1:65" s="12" customFormat="1" ht="25.85" customHeight="1">
      <c r="B129" s="175"/>
      <c r="C129" s="176"/>
      <c r="D129" s="177" t="s">
        <v>74</v>
      </c>
      <c r="E129" s="178" t="s">
        <v>610</v>
      </c>
      <c r="F129" s="178" t="s">
        <v>611</v>
      </c>
      <c r="G129" s="176"/>
      <c r="H129" s="176"/>
      <c r="I129" s="179"/>
      <c r="J129" s="180">
        <f>BK129</f>
        <v>0</v>
      </c>
      <c r="K129" s="176"/>
      <c r="L129" s="181"/>
      <c r="M129" s="182"/>
      <c r="N129" s="183"/>
      <c r="O129" s="183"/>
      <c r="P129" s="184">
        <f>P130+P137+P158+P192+P219+P232+P236</f>
        <v>0</v>
      </c>
      <c r="Q129" s="183"/>
      <c r="R129" s="184">
        <f>R130+R137+R158+R192+R219+R232+R236</f>
        <v>0.17636000000000002</v>
      </c>
      <c r="S129" s="183"/>
      <c r="T129" s="185">
        <f>T130+T137+T158+T192+T219+T232+T236</f>
        <v>0.18207000000000001</v>
      </c>
      <c r="AR129" s="186" t="s">
        <v>82</v>
      </c>
      <c r="AT129" s="187" t="s">
        <v>74</v>
      </c>
      <c r="AU129" s="187" t="s">
        <v>75</v>
      </c>
      <c r="AY129" s="186" t="s">
        <v>167</v>
      </c>
      <c r="BK129" s="188">
        <f>BK130+BK137+BK158+BK192+BK219+BK232+BK236</f>
        <v>0</v>
      </c>
    </row>
    <row r="130" spans="1:65" s="12" customFormat="1" ht="22.85" customHeight="1">
      <c r="B130" s="175"/>
      <c r="C130" s="176"/>
      <c r="D130" s="177" t="s">
        <v>74</v>
      </c>
      <c r="E130" s="189" t="s">
        <v>1125</v>
      </c>
      <c r="F130" s="189" t="s">
        <v>1126</v>
      </c>
      <c r="G130" s="176"/>
      <c r="H130" s="176"/>
      <c r="I130" s="179"/>
      <c r="J130" s="190">
        <f>BK130</f>
        <v>0</v>
      </c>
      <c r="K130" s="176"/>
      <c r="L130" s="181"/>
      <c r="M130" s="182"/>
      <c r="N130" s="183"/>
      <c r="O130" s="183"/>
      <c r="P130" s="184">
        <f>SUM(P131:P136)</f>
        <v>0</v>
      </c>
      <c r="Q130" s="183"/>
      <c r="R130" s="184">
        <f>SUM(R131:R136)</f>
        <v>3.6000000000000004E-2</v>
      </c>
      <c r="S130" s="183"/>
      <c r="T130" s="185">
        <f>SUM(T131:T136)</f>
        <v>0</v>
      </c>
      <c r="AR130" s="186" t="s">
        <v>82</v>
      </c>
      <c r="AT130" s="187" t="s">
        <v>74</v>
      </c>
      <c r="AU130" s="187" t="s">
        <v>82</v>
      </c>
      <c r="AY130" s="186" t="s">
        <v>167</v>
      </c>
      <c r="BK130" s="188">
        <f>SUM(BK131:BK136)</f>
        <v>0</v>
      </c>
    </row>
    <row r="131" spans="1:65" s="2" customFormat="1" ht="16.45" customHeight="1">
      <c r="A131" s="34"/>
      <c r="B131" s="35"/>
      <c r="C131" s="191" t="s">
        <v>82</v>
      </c>
      <c r="D131" s="191" t="s">
        <v>170</v>
      </c>
      <c r="E131" s="192" t="s">
        <v>1127</v>
      </c>
      <c r="F131" s="193" t="s">
        <v>1128</v>
      </c>
      <c r="G131" s="194" t="s">
        <v>884</v>
      </c>
      <c r="H131" s="195">
        <v>10</v>
      </c>
      <c r="I131" s="196"/>
      <c r="J131" s="197">
        <f>ROUND(I131*H131,2)</f>
        <v>0</v>
      </c>
      <c r="K131" s="193" t="s">
        <v>1</v>
      </c>
      <c r="L131" s="39"/>
      <c r="M131" s="198" t="s">
        <v>1</v>
      </c>
      <c r="N131" s="199" t="s">
        <v>40</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175</v>
      </c>
      <c r="AT131" s="202" t="s">
        <v>170</v>
      </c>
      <c r="AU131" s="202" t="s">
        <v>84</v>
      </c>
      <c r="AY131" s="17" t="s">
        <v>167</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175</v>
      </c>
      <c r="BM131" s="202" t="s">
        <v>1129</v>
      </c>
    </row>
    <row r="132" spans="1:65" s="13" customFormat="1">
      <c r="B132" s="209"/>
      <c r="C132" s="210"/>
      <c r="D132" s="211" t="s">
        <v>179</v>
      </c>
      <c r="E132" s="212" t="s">
        <v>1</v>
      </c>
      <c r="F132" s="213" t="s">
        <v>1130</v>
      </c>
      <c r="G132" s="210"/>
      <c r="H132" s="212" t="s">
        <v>1</v>
      </c>
      <c r="I132" s="214"/>
      <c r="J132" s="210"/>
      <c r="K132" s="210"/>
      <c r="L132" s="215"/>
      <c r="M132" s="216"/>
      <c r="N132" s="217"/>
      <c r="O132" s="217"/>
      <c r="P132" s="217"/>
      <c r="Q132" s="217"/>
      <c r="R132" s="217"/>
      <c r="S132" s="217"/>
      <c r="T132" s="218"/>
      <c r="AT132" s="219" t="s">
        <v>179</v>
      </c>
      <c r="AU132" s="219" t="s">
        <v>84</v>
      </c>
      <c r="AV132" s="13" t="s">
        <v>82</v>
      </c>
      <c r="AW132" s="13" t="s">
        <v>31</v>
      </c>
      <c r="AX132" s="13" t="s">
        <v>75</v>
      </c>
      <c r="AY132" s="219" t="s">
        <v>167</v>
      </c>
    </row>
    <row r="133" spans="1:65" s="14" customFormat="1">
      <c r="B133" s="220"/>
      <c r="C133" s="221"/>
      <c r="D133" s="211" t="s">
        <v>179</v>
      </c>
      <c r="E133" s="222" t="s">
        <v>1</v>
      </c>
      <c r="F133" s="223" t="s">
        <v>239</v>
      </c>
      <c r="G133" s="221"/>
      <c r="H133" s="224">
        <v>10</v>
      </c>
      <c r="I133" s="225"/>
      <c r="J133" s="221"/>
      <c r="K133" s="221"/>
      <c r="L133" s="226"/>
      <c r="M133" s="227"/>
      <c r="N133" s="228"/>
      <c r="O133" s="228"/>
      <c r="P133" s="228"/>
      <c r="Q133" s="228"/>
      <c r="R133" s="228"/>
      <c r="S133" s="228"/>
      <c r="T133" s="229"/>
      <c r="AT133" s="230" t="s">
        <v>179</v>
      </c>
      <c r="AU133" s="230" t="s">
        <v>84</v>
      </c>
      <c r="AV133" s="14" t="s">
        <v>84</v>
      </c>
      <c r="AW133" s="14" t="s">
        <v>31</v>
      </c>
      <c r="AX133" s="14" t="s">
        <v>82</v>
      </c>
      <c r="AY133" s="230" t="s">
        <v>167</v>
      </c>
    </row>
    <row r="134" spans="1:65" s="2" customFormat="1" ht="55.6" customHeight="1">
      <c r="A134" s="34"/>
      <c r="B134" s="35"/>
      <c r="C134" s="232" t="s">
        <v>84</v>
      </c>
      <c r="D134" s="232" t="s">
        <v>254</v>
      </c>
      <c r="E134" s="233" t="s">
        <v>1131</v>
      </c>
      <c r="F134" s="234" t="s">
        <v>1132</v>
      </c>
      <c r="G134" s="235" t="s">
        <v>274</v>
      </c>
      <c r="H134" s="236">
        <v>6</v>
      </c>
      <c r="I134" s="237"/>
      <c r="J134" s="238">
        <f>ROUND(I134*H134,2)</f>
        <v>0</v>
      </c>
      <c r="K134" s="234" t="s">
        <v>1</v>
      </c>
      <c r="L134" s="239"/>
      <c r="M134" s="240" t="s">
        <v>1</v>
      </c>
      <c r="N134" s="241" t="s">
        <v>40</v>
      </c>
      <c r="O134" s="71"/>
      <c r="P134" s="200">
        <f>O134*H134</f>
        <v>0</v>
      </c>
      <c r="Q134" s="200">
        <v>6.0000000000000001E-3</v>
      </c>
      <c r="R134" s="200">
        <f>Q134*H134</f>
        <v>3.6000000000000004E-2</v>
      </c>
      <c r="S134" s="200">
        <v>0</v>
      </c>
      <c r="T134" s="201">
        <f>S134*H134</f>
        <v>0</v>
      </c>
      <c r="U134" s="34"/>
      <c r="V134" s="34"/>
      <c r="W134" s="34"/>
      <c r="X134" s="34"/>
      <c r="Y134" s="34"/>
      <c r="Z134" s="34"/>
      <c r="AA134" s="34"/>
      <c r="AB134" s="34"/>
      <c r="AC134" s="34"/>
      <c r="AD134" s="34"/>
      <c r="AE134" s="34"/>
      <c r="AR134" s="202" t="s">
        <v>225</v>
      </c>
      <c r="AT134" s="202" t="s">
        <v>254</v>
      </c>
      <c r="AU134" s="202" t="s">
        <v>84</v>
      </c>
      <c r="AY134" s="17" t="s">
        <v>167</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175</v>
      </c>
      <c r="BM134" s="202" t="s">
        <v>1133</v>
      </c>
    </row>
    <row r="135" spans="1:65" s="13" customFormat="1">
      <c r="B135" s="209"/>
      <c r="C135" s="210"/>
      <c r="D135" s="211" t="s">
        <v>179</v>
      </c>
      <c r="E135" s="212" t="s">
        <v>1</v>
      </c>
      <c r="F135" s="213" t="s">
        <v>1130</v>
      </c>
      <c r="G135" s="210"/>
      <c r="H135" s="212" t="s">
        <v>1</v>
      </c>
      <c r="I135" s="214"/>
      <c r="J135" s="210"/>
      <c r="K135" s="210"/>
      <c r="L135" s="215"/>
      <c r="M135" s="216"/>
      <c r="N135" s="217"/>
      <c r="O135" s="217"/>
      <c r="P135" s="217"/>
      <c r="Q135" s="217"/>
      <c r="R135" s="217"/>
      <c r="S135" s="217"/>
      <c r="T135" s="218"/>
      <c r="AT135" s="219" t="s">
        <v>179</v>
      </c>
      <c r="AU135" s="219" t="s">
        <v>84</v>
      </c>
      <c r="AV135" s="13" t="s">
        <v>82</v>
      </c>
      <c r="AW135" s="13" t="s">
        <v>31</v>
      </c>
      <c r="AX135" s="13" t="s">
        <v>75</v>
      </c>
      <c r="AY135" s="219" t="s">
        <v>167</v>
      </c>
    </row>
    <row r="136" spans="1:65" s="14" customFormat="1">
      <c r="B136" s="220"/>
      <c r="C136" s="221"/>
      <c r="D136" s="211" t="s">
        <v>179</v>
      </c>
      <c r="E136" s="222" t="s">
        <v>1</v>
      </c>
      <c r="F136" s="223" t="s">
        <v>195</v>
      </c>
      <c r="G136" s="221"/>
      <c r="H136" s="224">
        <v>6</v>
      </c>
      <c r="I136" s="225"/>
      <c r="J136" s="221"/>
      <c r="K136" s="221"/>
      <c r="L136" s="226"/>
      <c r="M136" s="227"/>
      <c r="N136" s="228"/>
      <c r="O136" s="228"/>
      <c r="P136" s="228"/>
      <c r="Q136" s="228"/>
      <c r="R136" s="228"/>
      <c r="S136" s="228"/>
      <c r="T136" s="229"/>
      <c r="AT136" s="230" t="s">
        <v>179</v>
      </c>
      <c r="AU136" s="230" t="s">
        <v>84</v>
      </c>
      <c r="AV136" s="14" t="s">
        <v>84</v>
      </c>
      <c r="AW136" s="14" t="s">
        <v>31</v>
      </c>
      <c r="AX136" s="14" t="s">
        <v>82</v>
      </c>
      <c r="AY136" s="230" t="s">
        <v>167</v>
      </c>
    </row>
    <row r="137" spans="1:65" s="12" customFormat="1" ht="22.85" customHeight="1">
      <c r="B137" s="175"/>
      <c r="C137" s="176"/>
      <c r="D137" s="177" t="s">
        <v>74</v>
      </c>
      <c r="E137" s="189" t="s">
        <v>612</v>
      </c>
      <c r="F137" s="189" t="s">
        <v>613</v>
      </c>
      <c r="G137" s="176"/>
      <c r="H137" s="176"/>
      <c r="I137" s="179"/>
      <c r="J137" s="190">
        <f>BK137</f>
        <v>0</v>
      </c>
      <c r="K137" s="176"/>
      <c r="L137" s="181"/>
      <c r="M137" s="182"/>
      <c r="N137" s="183"/>
      <c r="O137" s="183"/>
      <c r="P137" s="184">
        <f>SUM(P138:P157)</f>
        <v>0</v>
      </c>
      <c r="Q137" s="183"/>
      <c r="R137" s="184">
        <f>SUM(R138:R157)</f>
        <v>1.034E-2</v>
      </c>
      <c r="S137" s="183"/>
      <c r="T137" s="185">
        <f>SUM(T138:T157)</f>
        <v>0</v>
      </c>
      <c r="AR137" s="186" t="s">
        <v>84</v>
      </c>
      <c r="AT137" s="187" t="s">
        <v>74</v>
      </c>
      <c r="AU137" s="187" t="s">
        <v>82</v>
      </c>
      <c r="AY137" s="186" t="s">
        <v>167</v>
      </c>
      <c r="BK137" s="188">
        <f>SUM(BK138:BK157)</f>
        <v>0</v>
      </c>
    </row>
    <row r="138" spans="1:65" s="2" customFormat="1" ht="33.049999999999997" customHeight="1">
      <c r="A138" s="34"/>
      <c r="B138" s="35"/>
      <c r="C138" s="191" t="s">
        <v>168</v>
      </c>
      <c r="D138" s="191" t="s">
        <v>170</v>
      </c>
      <c r="E138" s="192" t="s">
        <v>1134</v>
      </c>
      <c r="F138" s="193" t="s">
        <v>1135</v>
      </c>
      <c r="G138" s="194" t="s">
        <v>186</v>
      </c>
      <c r="H138" s="195">
        <v>2</v>
      </c>
      <c r="I138" s="196"/>
      <c r="J138" s="197">
        <f>ROUND(I138*H138,2)</f>
        <v>0</v>
      </c>
      <c r="K138" s="193" t="s">
        <v>1</v>
      </c>
      <c r="L138" s="39"/>
      <c r="M138" s="198" t="s">
        <v>1</v>
      </c>
      <c r="N138" s="199" t="s">
        <v>40</v>
      </c>
      <c r="O138" s="71"/>
      <c r="P138" s="200">
        <f>O138*H138</f>
        <v>0</v>
      </c>
      <c r="Q138" s="200">
        <v>1E-4</v>
      </c>
      <c r="R138" s="200">
        <f>Q138*H138</f>
        <v>2.0000000000000001E-4</v>
      </c>
      <c r="S138" s="200">
        <v>0</v>
      </c>
      <c r="T138" s="201">
        <f>S138*H138</f>
        <v>0</v>
      </c>
      <c r="U138" s="34"/>
      <c r="V138" s="34"/>
      <c r="W138" s="34"/>
      <c r="X138" s="34"/>
      <c r="Y138" s="34"/>
      <c r="Z138" s="34"/>
      <c r="AA138" s="34"/>
      <c r="AB138" s="34"/>
      <c r="AC138" s="34"/>
      <c r="AD138" s="34"/>
      <c r="AE138" s="34"/>
      <c r="AR138" s="202" t="s">
        <v>278</v>
      </c>
      <c r="AT138" s="202" t="s">
        <v>170</v>
      </c>
      <c r="AU138" s="202" t="s">
        <v>84</v>
      </c>
      <c r="AY138" s="17" t="s">
        <v>167</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278</v>
      </c>
      <c r="BM138" s="202" t="s">
        <v>1136</v>
      </c>
    </row>
    <row r="139" spans="1:65" s="13" customFormat="1">
      <c r="B139" s="209"/>
      <c r="C139" s="210"/>
      <c r="D139" s="211" t="s">
        <v>179</v>
      </c>
      <c r="E139" s="212" t="s">
        <v>1</v>
      </c>
      <c r="F139" s="213" t="s">
        <v>1130</v>
      </c>
      <c r="G139" s="210"/>
      <c r="H139" s="212" t="s">
        <v>1</v>
      </c>
      <c r="I139" s="214"/>
      <c r="J139" s="210"/>
      <c r="K139" s="210"/>
      <c r="L139" s="215"/>
      <c r="M139" s="216"/>
      <c r="N139" s="217"/>
      <c r="O139" s="217"/>
      <c r="P139" s="217"/>
      <c r="Q139" s="217"/>
      <c r="R139" s="217"/>
      <c r="S139" s="217"/>
      <c r="T139" s="218"/>
      <c r="AT139" s="219" t="s">
        <v>179</v>
      </c>
      <c r="AU139" s="219" t="s">
        <v>84</v>
      </c>
      <c r="AV139" s="13" t="s">
        <v>82</v>
      </c>
      <c r="AW139" s="13" t="s">
        <v>31</v>
      </c>
      <c r="AX139" s="13" t="s">
        <v>75</v>
      </c>
      <c r="AY139" s="219" t="s">
        <v>167</v>
      </c>
    </row>
    <row r="140" spans="1:65" s="14" customFormat="1">
      <c r="B140" s="220"/>
      <c r="C140" s="221"/>
      <c r="D140" s="211" t="s">
        <v>179</v>
      </c>
      <c r="E140" s="222" t="s">
        <v>1</v>
      </c>
      <c r="F140" s="223" t="s">
        <v>84</v>
      </c>
      <c r="G140" s="221"/>
      <c r="H140" s="224">
        <v>2</v>
      </c>
      <c r="I140" s="225"/>
      <c r="J140" s="221"/>
      <c r="K140" s="221"/>
      <c r="L140" s="226"/>
      <c r="M140" s="227"/>
      <c r="N140" s="228"/>
      <c r="O140" s="228"/>
      <c r="P140" s="228"/>
      <c r="Q140" s="228"/>
      <c r="R140" s="228"/>
      <c r="S140" s="228"/>
      <c r="T140" s="229"/>
      <c r="AT140" s="230" t="s">
        <v>179</v>
      </c>
      <c r="AU140" s="230" t="s">
        <v>84</v>
      </c>
      <c r="AV140" s="14" t="s">
        <v>84</v>
      </c>
      <c r="AW140" s="14" t="s">
        <v>31</v>
      </c>
      <c r="AX140" s="14" t="s">
        <v>82</v>
      </c>
      <c r="AY140" s="230" t="s">
        <v>167</v>
      </c>
    </row>
    <row r="141" spans="1:65" s="2" customFormat="1" ht="24.3" customHeight="1">
      <c r="A141" s="34"/>
      <c r="B141" s="35"/>
      <c r="C141" s="232" t="s">
        <v>175</v>
      </c>
      <c r="D141" s="232" t="s">
        <v>254</v>
      </c>
      <c r="E141" s="233" t="s">
        <v>1137</v>
      </c>
      <c r="F141" s="234" t="s">
        <v>1138</v>
      </c>
      <c r="G141" s="235" t="s">
        <v>186</v>
      </c>
      <c r="H141" s="236">
        <v>2</v>
      </c>
      <c r="I141" s="237"/>
      <c r="J141" s="238">
        <f>ROUND(I141*H141,2)</f>
        <v>0</v>
      </c>
      <c r="K141" s="234" t="s">
        <v>1</v>
      </c>
      <c r="L141" s="239"/>
      <c r="M141" s="240" t="s">
        <v>1</v>
      </c>
      <c r="N141" s="241" t="s">
        <v>40</v>
      </c>
      <c r="O141" s="71"/>
      <c r="P141" s="200">
        <f>O141*H141</f>
        <v>0</v>
      </c>
      <c r="Q141" s="200">
        <v>2.7E-4</v>
      </c>
      <c r="R141" s="200">
        <f>Q141*H141</f>
        <v>5.4000000000000001E-4</v>
      </c>
      <c r="S141" s="200">
        <v>0</v>
      </c>
      <c r="T141" s="201">
        <f>S141*H141</f>
        <v>0</v>
      </c>
      <c r="U141" s="34"/>
      <c r="V141" s="34"/>
      <c r="W141" s="34"/>
      <c r="X141" s="34"/>
      <c r="Y141" s="34"/>
      <c r="Z141" s="34"/>
      <c r="AA141" s="34"/>
      <c r="AB141" s="34"/>
      <c r="AC141" s="34"/>
      <c r="AD141" s="34"/>
      <c r="AE141" s="34"/>
      <c r="AR141" s="202" t="s">
        <v>393</v>
      </c>
      <c r="AT141" s="202" t="s">
        <v>254</v>
      </c>
      <c r="AU141" s="202" t="s">
        <v>84</v>
      </c>
      <c r="AY141" s="17" t="s">
        <v>167</v>
      </c>
      <c r="BE141" s="203">
        <f>IF(N141="základní",J141,0)</f>
        <v>0</v>
      </c>
      <c r="BF141" s="203">
        <f>IF(N141="snížená",J141,0)</f>
        <v>0</v>
      </c>
      <c r="BG141" s="203">
        <f>IF(N141="zákl. přenesená",J141,0)</f>
        <v>0</v>
      </c>
      <c r="BH141" s="203">
        <f>IF(N141="sníž. přenesená",J141,0)</f>
        <v>0</v>
      </c>
      <c r="BI141" s="203">
        <f>IF(N141="nulová",J141,0)</f>
        <v>0</v>
      </c>
      <c r="BJ141" s="17" t="s">
        <v>82</v>
      </c>
      <c r="BK141" s="203">
        <f>ROUND(I141*H141,2)</f>
        <v>0</v>
      </c>
      <c r="BL141" s="17" t="s">
        <v>278</v>
      </c>
      <c r="BM141" s="202" t="s">
        <v>1139</v>
      </c>
    </row>
    <row r="142" spans="1:65" s="13" customFormat="1">
      <c r="B142" s="209"/>
      <c r="C142" s="210"/>
      <c r="D142" s="211" t="s">
        <v>179</v>
      </c>
      <c r="E142" s="212" t="s">
        <v>1</v>
      </c>
      <c r="F142" s="213" t="s">
        <v>1130</v>
      </c>
      <c r="G142" s="210"/>
      <c r="H142" s="212" t="s">
        <v>1</v>
      </c>
      <c r="I142" s="214"/>
      <c r="J142" s="210"/>
      <c r="K142" s="210"/>
      <c r="L142" s="215"/>
      <c r="M142" s="216"/>
      <c r="N142" s="217"/>
      <c r="O142" s="217"/>
      <c r="P142" s="217"/>
      <c r="Q142" s="217"/>
      <c r="R142" s="217"/>
      <c r="S142" s="217"/>
      <c r="T142" s="218"/>
      <c r="AT142" s="219" t="s">
        <v>179</v>
      </c>
      <c r="AU142" s="219" t="s">
        <v>84</v>
      </c>
      <c r="AV142" s="13" t="s">
        <v>82</v>
      </c>
      <c r="AW142" s="13" t="s">
        <v>31</v>
      </c>
      <c r="AX142" s="13" t="s">
        <v>75</v>
      </c>
      <c r="AY142" s="219" t="s">
        <v>167</v>
      </c>
    </row>
    <row r="143" spans="1:65" s="14" customFormat="1">
      <c r="B143" s="220"/>
      <c r="C143" s="221"/>
      <c r="D143" s="211" t="s">
        <v>179</v>
      </c>
      <c r="E143" s="222" t="s">
        <v>1</v>
      </c>
      <c r="F143" s="223" t="s">
        <v>84</v>
      </c>
      <c r="G143" s="221"/>
      <c r="H143" s="224">
        <v>2</v>
      </c>
      <c r="I143" s="225"/>
      <c r="J143" s="221"/>
      <c r="K143" s="221"/>
      <c r="L143" s="226"/>
      <c r="M143" s="227"/>
      <c r="N143" s="228"/>
      <c r="O143" s="228"/>
      <c r="P143" s="228"/>
      <c r="Q143" s="228"/>
      <c r="R143" s="228"/>
      <c r="S143" s="228"/>
      <c r="T143" s="229"/>
      <c r="AT143" s="230" t="s">
        <v>179</v>
      </c>
      <c r="AU143" s="230" t="s">
        <v>84</v>
      </c>
      <c r="AV143" s="14" t="s">
        <v>84</v>
      </c>
      <c r="AW143" s="14" t="s">
        <v>31</v>
      </c>
      <c r="AX143" s="14" t="s">
        <v>82</v>
      </c>
      <c r="AY143" s="230" t="s">
        <v>167</v>
      </c>
    </row>
    <row r="144" spans="1:65" s="2" customFormat="1" ht="24.3" customHeight="1">
      <c r="A144" s="34"/>
      <c r="B144" s="35"/>
      <c r="C144" s="191" t="s">
        <v>205</v>
      </c>
      <c r="D144" s="191" t="s">
        <v>170</v>
      </c>
      <c r="E144" s="192" t="s">
        <v>1140</v>
      </c>
      <c r="F144" s="193" t="s">
        <v>1141</v>
      </c>
      <c r="G144" s="194" t="s">
        <v>186</v>
      </c>
      <c r="H144" s="195">
        <v>4</v>
      </c>
      <c r="I144" s="196"/>
      <c r="J144" s="197">
        <f>ROUND(I144*H144,2)</f>
        <v>0</v>
      </c>
      <c r="K144" s="193" t="s">
        <v>1</v>
      </c>
      <c r="L144" s="39"/>
      <c r="M144" s="198" t="s">
        <v>1</v>
      </c>
      <c r="N144" s="199" t="s">
        <v>40</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278</v>
      </c>
      <c r="AT144" s="202" t="s">
        <v>170</v>
      </c>
      <c r="AU144" s="202" t="s">
        <v>84</v>
      </c>
      <c r="AY144" s="17" t="s">
        <v>167</v>
      </c>
      <c r="BE144" s="203">
        <f>IF(N144="základní",J144,0)</f>
        <v>0</v>
      </c>
      <c r="BF144" s="203">
        <f>IF(N144="snížená",J144,0)</f>
        <v>0</v>
      </c>
      <c r="BG144" s="203">
        <f>IF(N144="zákl. přenesená",J144,0)</f>
        <v>0</v>
      </c>
      <c r="BH144" s="203">
        <f>IF(N144="sníž. přenesená",J144,0)</f>
        <v>0</v>
      </c>
      <c r="BI144" s="203">
        <f>IF(N144="nulová",J144,0)</f>
        <v>0</v>
      </c>
      <c r="BJ144" s="17" t="s">
        <v>82</v>
      </c>
      <c r="BK144" s="203">
        <f>ROUND(I144*H144,2)</f>
        <v>0</v>
      </c>
      <c r="BL144" s="17" t="s">
        <v>278</v>
      </c>
      <c r="BM144" s="202" t="s">
        <v>1142</v>
      </c>
    </row>
    <row r="145" spans="1:65" s="13" customFormat="1">
      <c r="B145" s="209"/>
      <c r="C145" s="210"/>
      <c r="D145" s="211" t="s">
        <v>179</v>
      </c>
      <c r="E145" s="212" t="s">
        <v>1</v>
      </c>
      <c r="F145" s="213" t="s">
        <v>1130</v>
      </c>
      <c r="G145" s="210"/>
      <c r="H145" s="212" t="s">
        <v>1</v>
      </c>
      <c r="I145" s="214"/>
      <c r="J145" s="210"/>
      <c r="K145" s="210"/>
      <c r="L145" s="215"/>
      <c r="M145" s="216"/>
      <c r="N145" s="217"/>
      <c r="O145" s="217"/>
      <c r="P145" s="217"/>
      <c r="Q145" s="217"/>
      <c r="R145" s="217"/>
      <c r="S145" s="217"/>
      <c r="T145" s="218"/>
      <c r="AT145" s="219" t="s">
        <v>179</v>
      </c>
      <c r="AU145" s="219" t="s">
        <v>84</v>
      </c>
      <c r="AV145" s="13" t="s">
        <v>82</v>
      </c>
      <c r="AW145" s="13" t="s">
        <v>31</v>
      </c>
      <c r="AX145" s="13" t="s">
        <v>75</v>
      </c>
      <c r="AY145" s="219" t="s">
        <v>167</v>
      </c>
    </row>
    <row r="146" spans="1:65" s="14" customFormat="1">
      <c r="B146" s="220"/>
      <c r="C146" s="221"/>
      <c r="D146" s="211" t="s">
        <v>179</v>
      </c>
      <c r="E146" s="222" t="s">
        <v>1</v>
      </c>
      <c r="F146" s="223" t="s">
        <v>175</v>
      </c>
      <c r="G146" s="221"/>
      <c r="H146" s="224">
        <v>4</v>
      </c>
      <c r="I146" s="225"/>
      <c r="J146" s="221"/>
      <c r="K146" s="221"/>
      <c r="L146" s="226"/>
      <c r="M146" s="227"/>
      <c r="N146" s="228"/>
      <c r="O146" s="228"/>
      <c r="P146" s="228"/>
      <c r="Q146" s="228"/>
      <c r="R146" s="228"/>
      <c r="S146" s="228"/>
      <c r="T146" s="229"/>
      <c r="AT146" s="230" t="s">
        <v>179</v>
      </c>
      <c r="AU146" s="230" t="s">
        <v>84</v>
      </c>
      <c r="AV146" s="14" t="s">
        <v>84</v>
      </c>
      <c r="AW146" s="14" t="s">
        <v>31</v>
      </c>
      <c r="AX146" s="14" t="s">
        <v>82</v>
      </c>
      <c r="AY146" s="230" t="s">
        <v>167</v>
      </c>
    </row>
    <row r="147" spans="1:65" s="2" customFormat="1" ht="37.9" customHeight="1">
      <c r="A147" s="34"/>
      <c r="B147" s="35"/>
      <c r="C147" s="232" t="s">
        <v>195</v>
      </c>
      <c r="D147" s="232" t="s">
        <v>254</v>
      </c>
      <c r="E147" s="233" t="s">
        <v>1143</v>
      </c>
      <c r="F147" s="234" t="s">
        <v>1144</v>
      </c>
      <c r="G147" s="235" t="s">
        <v>186</v>
      </c>
      <c r="H147" s="236">
        <v>4</v>
      </c>
      <c r="I147" s="237"/>
      <c r="J147" s="238">
        <f>ROUND(I147*H147,2)</f>
        <v>0</v>
      </c>
      <c r="K147" s="234" t="s">
        <v>1</v>
      </c>
      <c r="L147" s="239"/>
      <c r="M147" s="240" t="s">
        <v>1</v>
      </c>
      <c r="N147" s="241" t="s">
        <v>40</v>
      </c>
      <c r="O147" s="71"/>
      <c r="P147" s="200">
        <f>O147*H147</f>
        <v>0</v>
      </c>
      <c r="Q147" s="200">
        <v>2.0000000000000001E-4</v>
      </c>
      <c r="R147" s="200">
        <f>Q147*H147</f>
        <v>8.0000000000000004E-4</v>
      </c>
      <c r="S147" s="200">
        <v>0</v>
      </c>
      <c r="T147" s="201">
        <f>S147*H147</f>
        <v>0</v>
      </c>
      <c r="U147" s="34"/>
      <c r="V147" s="34"/>
      <c r="W147" s="34"/>
      <c r="X147" s="34"/>
      <c r="Y147" s="34"/>
      <c r="Z147" s="34"/>
      <c r="AA147" s="34"/>
      <c r="AB147" s="34"/>
      <c r="AC147" s="34"/>
      <c r="AD147" s="34"/>
      <c r="AE147" s="34"/>
      <c r="AR147" s="202" t="s">
        <v>393</v>
      </c>
      <c r="AT147" s="202" t="s">
        <v>254</v>
      </c>
      <c r="AU147" s="202" t="s">
        <v>84</v>
      </c>
      <c r="AY147" s="17" t="s">
        <v>167</v>
      </c>
      <c r="BE147" s="203">
        <f>IF(N147="základní",J147,0)</f>
        <v>0</v>
      </c>
      <c r="BF147" s="203">
        <f>IF(N147="snížená",J147,0)</f>
        <v>0</v>
      </c>
      <c r="BG147" s="203">
        <f>IF(N147="zákl. přenesená",J147,0)</f>
        <v>0</v>
      </c>
      <c r="BH147" s="203">
        <f>IF(N147="sníž. přenesená",J147,0)</f>
        <v>0</v>
      </c>
      <c r="BI147" s="203">
        <f>IF(N147="nulová",J147,0)</f>
        <v>0</v>
      </c>
      <c r="BJ147" s="17" t="s">
        <v>82</v>
      </c>
      <c r="BK147" s="203">
        <f>ROUND(I147*H147,2)</f>
        <v>0</v>
      </c>
      <c r="BL147" s="17" t="s">
        <v>278</v>
      </c>
      <c r="BM147" s="202" t="s">
        <v>1145</v>
      </c>
    </row>
    <row r="148" spans="1:65" s="13" customFormat="1">
      <c r="B148" s="209"/>
      <c r="C148" s="210"/>
      <c r="D148" s="211" t="s">
        <v>179</v>
      </c>
      <c r="E148" s="212" t="s">
        <v>1</v>
      </c>
      <c r="F148" s="213" t="s">
        <v>1130</v>
      </c>
      <c r="G148" s="210"/>
      <c r="H148" s="212" t="s">
        <v>1</v>
      </c>
      <c r="I148" s="214"/>
      <c r="J148" s="210"/>
      <c r="K148" s="210"/>
      <c r="L148" s="215"/>
      <c r="M148" s="216"/>
      <c r="N148" s="217"/>
      <c r="O148" s="217"/>
      <c r="P148" s="217"/>
      <c r="Q148" s="217"/>
      <c r="R148" s="217"/>
      <c r="S148" s="217"/>
      <c r="T148" s="218"/>
      <c r="AT148" s="219" t="s">
        <v>179</v>
      </c>
      <c r="AU148" s="219" t="s">
        <v>84</v>
      </c>
      <c r="AV148" s="13" t="s">
        <v>82</v>
      </c>
      <c r="AW148" s="13" t="s">
        <v>31</v>
      </c>
      <c r="AX148" s="13" t="s">
        <v>75</v>
      </c>
      <c r="AY148" s="219" t="s">
        <v>167</v>
      </c>
    </row>
    <row r="149" spans="1:65" s="14" customFormat="1">
      <c r="B149" s="220"/>
      <c r="C149" s="221"/>
      <c r="D149" s="211" t="s">
        <v>179</v>
      </c>
      <c r="E149" s="222" t="s">
        <v>1</v>
      </c>
      <c r="F149" s="223" t="s">
        <v>175</v>
      </c>
      <c r="G149" s="221"/>
      <c r="H149" s="224">
        <v>4</v>
      </c>
      <c r="I149" s="225"/>
      <c r="J149" s="221"/>
      <c r="K149" s="221"/>
      <c r="L149" s="226"/>
      <c r="M149" s="227"/>
      <c r="N149" s="228"/>
      <c r="O149" s="228"/>
      <c r="P149" s="228"/>
      <c r="Q149" s="228"/>
      <c r="R149" s="228"/>
      <c r="S149" s="228"/>
      <c r="T149" s="229"/>
      <c r="AT149" s="230" t="s">
        <v>179</v>
      </c>
      <c r="AU149" s="230" t="s">
        <v>84</v>
      </c>
      <c r="AV149" s="14" t="s">
        <v>84</v>
      </c>
      <c r="AW149" s="14" t="s">
        <v>31</v>
      </c>
      <c r="AX149" s="14" t="s">
        <v>82</v>
      </c>
      <c r="AY149" s="230" t="s">
        <v>167</v>
      </c>
    </row>
    <row r="150" spans="1:65" s="2" customFormat="1" ht="24.3" customHeight="1">
      <c r="A150" s="34"/>
      <c r="B150" s="35"/>
      <c r="C150" s="191" t="s">
        <v>217</v>
      </c>
      <c r="D150" s="191" t="s">
        <v>170</v>
      </c>
      <c r="E150" s="192" t="s">
        <v>1146</v>
      </c>
      <c r="F150" s="193" t="s">
        <v>1147</v>
      </c>
      <c r="G150" s="194" t="s">
        <v>186</v>
      </c>
      <c r="H150" s="195">
        <v>44</v>
      </c>
      <c r="I150" s="196"/>
      <c r="J150" s="197">
        <f>ROUND(I150*H150,2)</f>
        <v>0</v>
      </c>
      <c r="K150" s="193" t="s">
        <v>1</v>
      </c>
      <c r="L150" s="39"/>
      <c r="M150" s="198" t="s">
        <v>1</v>
      </c>
      <c r="N150" s="199" t="s">
        <v>40</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278</v>
      </c>
      <c r="AT150" s="202" t="s">
        <v>170</v>
      </c>
      <c r="AU150" s="202" t="s">
        <v>84</v>
      </c>
      <c r="AY150" s="17" t="s">
        <v>167</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278</v>
      </c>
      <c r="BM150" s="202" t="s">
        <v>1148</v>
      </c>
    </row>
    <row r="151" spans="1:65" s="13" customFormat="1">
      <c r="B151" s="209"/>
      <c r="C151" s="210"/>
      <c r="D151" s="211" t="s">
        <v>179</v>
      </c>
      <c r="E151" s="212" t="s">
        <v>1</v>
      </c>
      <c r="F151" s="213" t="s">
        <v>1130</v>
      </c>
      <c r="G151" s="210"/>
      <c r="H151" s="212" t="s">
        <v>1</v>
      </c>
      <c r="I151" s="214"/>
      <c r="J151" s="210"/>
      <c r="K151" s="210"/>
      <c r="L151" s="215"/>
      <c r="M151" s="216"/>
      <c r="N151" s="217"/>
      <c r="O151" s="217"/>
      <c r="P151" s="217"/>
      <c r="Q151" s="217"/>
      <c r="R151" s="217"/>
      <c r="S151" s="217"/>
      <c r="T151" s="218"/>
      <c r="AT151" s="219" t="s">
        <v>179</v>
      </c>
      <c r="AU151" s="219" t="s">
        <v>84</v>
      </c>
      <c r="AV151" s="13" t="s">
        <v>82</v>
      </c>
      <c r="AW151" s="13" t="s">
        <v>31</v>
      </c>
      <c r="AX151" s="13" t="s">
        <v>75</v>
      </c>
      <c r="AY151" s="219" t="s">
        <v>167</v>
      </c>
    </row>
    <row r="152" spans="1:65" s="14" customFormat="1">
      <c r="B152" s="220"/>
      <c r="C152" s="221"/>
      <c r="D152" s="211" t="s">
        <v>179</v>
      </c>
      <c r="E152" s="222" t="s">
        <v>1</v>
      </c>
      <c r="F152" s="223" t="s">
        <v>474</v>
      </c>
      <c r="G152" s="221"/>
      <c r="H152" s="224">
        <v>44</v>
      </c>
      <c r="I152" s="225"/>
      <c r="J152" s="221"/>
      <c r="K152" s="221"/>
      <c r="L152" s="226"/>
      <c r="M152" s="227"/>
      <c r="N152" s="228"/>
      <c r="O152" s="228"/>
      <c r="P152" s="228"/>
      <c r="Q152" s="228"/>
      <c r="R152" s="228"/>
      <c r="S152" s="228"/>
      <c r="T152" s="229"/>
      <c r="AT152" s="230" t="s">
        <v>179</v>
      </c>
      <c r="AU152" s="230" t="s">
        <v>84</v>
      </c>
      <c r="AV152" s="14" t="s">
        <v>84</v>
      </c>
      <c r="AW152" s="14" t="s">
        <v>31</v>
      </c>
      <c r="AX152" s="14" t="s">
        <v>82</v>
      </c>
      <c r="AY152" s="230" t="s">
        <v>167</v>
      </c>
    </row>
    <row r="153" spans="1:65" s="2" customFormat="1" ht="37.9" customHeight="1">
      <c r="A153" s="34"/>
      <c r="B153" s="35"/>
      <c r="C153" s="232" t="s">
        <v>225</v>
      </c>
      <c r="D153" s="232" t="s">
        <v>254</v>
      </c>
      <c r="E153" s="233" t="s">
        <v>1149</v>
      </c>
      <c r="F153" s="234" t="s">
        <v>1150</v>
      </c>
      <c r="G153" s="235" t="s">
        <v>186</v>
      </c>
      <c r="H153" s="236">
        <v>44</v>
      </c>
      <c r="I153" s="237"/>
      <c r="J153" s="238">
        <f>ROUND(I153*H153,2)</f>
        <v>0</v>
      </c>
      <c r="K153" s="234" t="s">
        <v>1</v>
      </c>
      <c r="L153" s="239"/>
      <c r="M153" s="240" t="s">
        <v>1</v>
      </c>
      <c r="N153" s="241" t="s">
        <v>40</v>
      </c>
      <c r="O153" s="71"/>
      <c r="P153" s="200">
        <f>O153*H153</f>
        <v>0</v>
      </c>
      <c r="Q153" s="200">
        <v>2.0000000000000001E-4</v>
      </c>
      <c r="R153" s="200">
        <f>Q153*H153</f>
        <v>8.8000000000000005E-3</v>
      </c>
      <c r="S153" s="200">
        <v>0</v>
      </c>
      <c r="T153" s="201">
        <f>S153*H153</f>
        <v>0</v>
      </c>
      <c r="U153" s="34"/>
      <c r="V153" s="34"/>
      <c r="W153" s="34"/>
      <c r="X153" s="34"/>
      <c r="Y153" s="34"/>
      <c r="Z153" s="34"/>
      <c r="AA153" s="34"/>
      <c r="AB153" s="34"/>
      <c r="AC153" s="34"/>
      <c r="AD153" s="34"/>
      <c r="AE153" s="34"/>
      <c r="AR153" s="202" t="s">
        <v>393</v>
      </c>
      <c r="AT153" s="202" t="s">
        <v>254</v>
      </c>
      <c r="AU153" s="202" t="s">
        <v>84</v>
      </c>
      <c r="AY153" s="17" t="s">
        <v>167</v>
      </c>
      <c r="BE153" s="203">
        <f>IF(N153="základní",J153,0)</f>
        <v>0</v>
      </c>
      <c r="BF153" s="203">
        <f>IF(N153="snížená",J153,0)</f>
        <v>0</v>
      </c>
      <c r="BG153" s="203">
        <f>IF(N153="zákl. přenesená",J153,0)</f>
        <v>0</v>
      </c>
      <c r="BH153" s="203">
        <f>IF(N153="sníž. přenesená",J153,0)</f>
        <v>0</v>
      </c>
      <c r="BI153" s="203">
        <f>IF(N153="nulová",J153,0)</f>
        <v>0</v>
      </c>
      <c r="BJ153" s="17" t="s">
        <v>82</v>
      </c>
      <c r="BK153" s="203">
        <f>ROUND(I153*H153,2)</f>
        <v>0</v>
      </c>
      <c r="BL153" s="17" t="s">
        <v>278</v>
      </c>
      <c r="BM153" s="202" t="s">
        <v>1151</v>
      </c>
    </row>
    <row r="154" spans="1:65" s="13" customFormat="1">
      <c r="B154" s="209"/>
      <c r="C154" s="210"/>
      <c r="D154" s="211" t="s">
        <v>179</v>
      </c>
      <c r="E154" s="212" t="s">
        <v>1</v>
      </c>
      <c r="F154" s="213" t="s">
        <v>1130</v>
      </c>
      <c r="G154" s="210"/>
      <c r="H154" s="212" t="s">
        <v>1</v>
      </c>
      <c r="I154" s="214"/>
      <c r="J154" s="210"/>
      <c r="K154" s="210"/>
      <c r="L154" s="215"/>
      <c r="M154" s="216"/>
      <c r="N154" s="217"/>
      <c r="O154" s="217"/>
      <c r="P154" s="217"/>
      <c r="Q154" s="217"/>
      <c r="R154" s="217"/>
      <c r="S154" s="217"/>
      <c r="T154" s="218"/>
      <c r="AT154" s="219" t="s">
        <v>179</v>
      </c>
      <c r="AU154" s="219" t="s">
        <v>84</v>
      </c>
      <c r="AV154" s="13" t="s">
        <v>82</v>
      </c>
      <c r="AW154" s="13" t="s">
        <v>31</v>
      </c>
      <c r="AX154" s="13" t="s">
        <v>75</v>
      </c>
      <c r="AY154" s="219" t="s">
        <v>167</v>
      </c>
    </row>
    <row r="155" spans="1:65" s="14" customFormat="1">
      <c r="B155" s="220"/>
      <c r="C155" s="221"/>
      <c r="D155" s="211" t="s">
        <v>179</v>
      </c>
      <c r="E155" s="222" t="s">
        <v>1</v>
      </c>
      <c r="F155" s="223" t="s">
        <v>474</v>
      </c>
      <c r="G155" s="221"/>
      <c r="H155" s="224">
        <v>44</v>
      </c>
      <c r="I155" s="225"/>
      <c r="J155" s="221"/>
      <c r="K155" s="221"/>
      <c r="L155" s="226"/>
      <c r="M155" s="227"/>
      <c r="N155" s="228"/>
      <c r="O155" s="228"/>
      <c r="P155" s="228"/>
      <c r="Q155" s="228"/>
      <c r="R155" s="228"/>
      <c r="S155" s="228"/>
      <c r="T155" s="229"/>
      <c r="AT155" s="230" t="s">
        <v>179</v>
      </c>
      <c r="AU155" s="230" t="s">
        <v>84</v>
      </c>
      <c r="AV155" s="14" t="s">
        <v>84</v>
      </c>
      <c r="AW155" s="14" t="s">
        <v>31</v>
      </c>
      <c r="AX155" s="14" t="s">
        <v>82</v>
      </c>
      <c r="AY155" s="230" t="s">
        <v>167</v>
      </c>
    </row>
    <row r="156" spans="1:65" s="2" customFormat="1" ht="24.3" customHeight="1">
      <c r="A156" s="34"/>
      <c r="B156" s="35"/>
      <c r="C156" s="191" t="s">
        <v>231</v>
      </c>
      <c r="D156" s="191" t="s">
        <v>170</v>
      </c>
      <c r="E156" s="192" t="s">
        <v>1152</v>
      </c>
      <c r="F156" s="193" t="s">
        <v>1153</v>
      </c>
      <c r="G156" s="194" t="s">
        <v>339</v>
      </c>
      <c r="H156" s="195">
        <v>0.01</v>
      </c>
      <c r="I156" s="196"/>
      <c r="J156" s="197">
        <f>ROUND(I156*H156,2)</f>
        <v>0</v>
      </c>
      <c r="K156" s="193" t="s">
        <v>174</v>
      </c>
      <c r="L156" s="39"/>
      <c r="M156" s="198" t="s">
        <v>1</v>
      </c>
      <c r="N156" s="199" t="s">
        <v>40</v>
      </c>
      <c r="O156" s="71"/>
      <c r="P156" s="200">
        <f>O156*H156</f>
        <v>0</v>
      </c>
      <c r="Q156" s="200">
        <v>0</v>
      </c>
      <c r="R156" s="200">
        <f>Q156*H156</f>
        <v>0</v>
      </c>
      <c r="S156" s="200">
        <v>0</v>
      </c>
      <c r="T156" s="201">
        <f>S156*H156</f>
        <v>0</v>
      </c>
      <c r="U156" s="34"/>
      <c r="V156" s="34"/>
      <c r="W156" s="34"/>
      <c r="X156" s="34"/>
      <c r="Y156" s="34"/>
      <c r="Z156" s="34"/>
      <c r="AA156" s="34"/>
      <c r="AB156" s="34"/>
      <c r="AC156" s="34"/>
      <c r="AD156" s="34"/>
      <c r="AE156" s="34"/>
      <c r="AR156" s="202" t="s">
        <v>278</v>
      </c>
      <c r="AT156" s="202" t="s">
        <v>170</v>
      </c>
      <c r="AU156" s="202" t="s">
        <v>84</v>
      </c>
      <c r="AY156" s="17" t="s">
        <v>167</v>
      </c>
      <c r="BE156" s="203">
        <f>IF(N156="základní",J156,0)</f>
        <v>0</v>
      </c>
      <c r="BF156" s="203">
        <f>IF(N156="snížená",J156,0)</f>
        <v>0</v>
      </c>
      <c r="BG156" s="203">
        <f>IF(N156="zákl. přenesená",J156,0)</f>
        <v>0</v>
      </c>
      <c r="BH156" s="203">
        <f>IF(N156="sníž. přenesená",J156,0)</f>
        <v>0</v>
      </c>
      <c r="BI156" s="203">
        <f>IF(N156="nulová",J156,0)</f>
        <v>0</v>
      </c>
      <c r="BJ156" s="17" t="s">
        <v>82</v>
      </c>
      <c r="BK156" s="203">
        <f>ROUND(I156*H156,2)</f>
        <v>0</v>
      </c>
      <c r="BL156" s="17" t="s">
        <v>278</v>
      </c>
      <c r="BM156" s="202" t="s">
        <v>1154</v>
      </c>
    </row>
    <row r="157" spans="1:65" s="2" customFormat="1">
      <c r="A157" s="34"/>
      <c r="B157" s="35"/>
      <c r="C157" s="36"/>
      <c r="D157" s="204" t="s">
        <v>177</v>
      </c>
      <c r="E157" s="36"/>
      <c r="F157" s="205" t="s">
        <v>1155</v>
      </c>
      <c r="G157" s="36"/>
      <c r="H157" s="36"/>
      <c r="I157" s="206"/>
      <c r="J157" s="36"/>
      <c r="K157" s="36"/>
      <c r="L157" s="39"/>
      <c r="M157" s="207"/>
      <c r="N157" s="208"/>
      <c r="O157" s="71"/>
      <c r="P157" s="71"/>
      <c r="Q157" s="71"/>
      <c r="R157" s="71"/>
      <c r="S157" s="71"/>
      <c r="T157" s="72"/>
      <c r="U157" s="34"/>
      <c r="V157" s="34"/>
      <c r="W157" s="34"/>
      <c r="X157" s="34"/>
      <c r="Y157" s="34"/>
      <c r="Z157" s="34"/>
      <c r="AA157" s="34"/>
      <c r="AB157" s="34"/>
      <c r="AC157" s="34"/>
      <c r="AD157" s="34"/>
      <c r="AE157" s="34"/>
      <c r="AT157" s="17" t="s">
        <v>177</v>
      </c>
      <c r="AU157" s="17" t="s">
        <v>84</v>
      </c>
    </row>
    <row r="158" spans="1:65" s="12" customFormat="1" ht="22.85" customHeight="1">
      <c r="B158" s="175"/>
      <c r="C158" s="176"/>
      <c r="D158" s="177" t="s">
        <v>74</v>
      </c>
      <c r="E158" s="189" t="s">
        <v>1156</v>
      </c>
      <c r="F158" s="189" t="s">
        <v>1157</v>
      </c>
      <c r="G158" s="176"/>
      <c r="H158" s="176"/>
      <c r="I158" s="179"/>
      <c r="J158" s="190">
        <f>BK158</f>
        <v>0</v>
      </c>
      <c r="K158" s="176"/>
      <c r="L158" s="181"/>
      <c r="M158" s="182"/>
      <c r="N158" s="183"/>
      <c r="O158" s="183"/>
      <c r="P158" s="184">
        <f>SUM(P159:P191)</f>
        <v>0</v>
      </c>
      <c r="Q158" s="183"/>
      <c r="R158" s="184">
        <f>SUM(R159:R191)</f>
        <v>3.9360000000000006E-2</v>
      </c>
      <c r="S158" s="183"/>
      <c r="T158" s="185">
        <f>SUM(T159:T191)</f>
        <v>0</v>
      </c>
      <c r="AR158" s="186" t="s">
        <v>84</v>
      </c>
      <c r="AT158" s="187" t="s">
        <v>74</v>
      </c>
      <c r="AU158" s="187" t="s">
        <v>82</v>
      </c>
      <c r="AY158" s="186" t="s">
        <v>167</v>
      </c>
      <c r="BK158" s="188">
        <f>SUM(BK159:BK191)</f>
        <v>0</v>
      </c>
    </row>
    <row r="159" spans="1:65" s="2" customFormat="1" ht="24.3" customHeight="1">
      <c r="A159" s="34"/>
      <c r="B159" s="35"/>
      <c r="C159" s="191" t="s">
        <v>239</v>
      </c>
      <c r="D159" s="191" t="s">
        <v>170</v>
      </c>
      <c r="E159" s="192" t="s">
        <v>1158</v>
      </c>
      <c r="F159" s="193" t="s">
        <v>1159</v>
      </c>
      <c r="G159" s="194" t="s">
        <v>186</v>
      </c>
      <c r="H159" s="195">
        <v>4</v>
      </c>
      <c r="I159" s="196"/>
      <c r="J159" s="197">
        <f>ROUND(I159*H159,2)</f>
        <v>0</v>
      </c>
      <c r="K159" s="193" t="s">
        <v>174</v>
      </c>
      <c r="L159" s="39"/>
      <c r="M159" s="198" t="s">
        <v>1</v>
      </c>
      <c r="N159" s="199" t="s">
        <v>40</v>
      </c>
      <c r="O159" s="71"/>
      <c r="P159" s="200">
        <f>O159*H159</f>
        <v>0</v>
      </c>
      <c r="Q159" s="200">
        <v>1.48E-3</v>
      </c>
      <c r="R159" s="200">
        <f>Q159*H159</f>
        <v>5.9199999999999999E-3</v>
      </c>
      <c r="S159" s="200">
        <v>0</v>
      </c>
      <c r="T159" s="201">
        <f>S159*H159</f>
        <v>0</v>
      </c>
      <c r="U159" s="34"/>
      <c r="V159" s="34"/>
      <c r="W159" s="34"/>
      <c r="X159" s="34"/>
      <c r="Y159" s="34"/>
      <c r="Z159" s="34"/>
      <c r="AA159" s="34"/>
      <c r="AB159" s="34"/>
      <c r="AC159" s="34"/>
      <c r="AD159" s="34"/>
      <c r="AE159" s="34"/>
      <c r="AR159" s="202" t="s">
        <v>278</v>
      </c>
      <c r="AT159" s="202" t="s">
        <v>170</v>
      </c>
      <c r="AU159" s="202" t="s">
        <v>84</v>
      </c>
      <c r="AY159" s="17" t="s">
        <v>167</v>
      </c>
      <c r="BE159" s="203">
        <f>IF(N159="základní",J159,0)</f>
        <v>0</v>
      </c>
      <c r="BF159" s="203">
        <f>IF(N159="snížená",J159,0)</f>
        <v>0</v>
      </c>
      <c r="BG159" s="203">
        <f>IF(N159="zákl. přenesená",J159,0)</f>
        <v>0</v>
      </c>
      <c r="BH159" s="203">
        <f>IF(N159="sníž. přenesená",J159,0)</f>
        <v>0</v>
      </c>
      <c r="BI159" s="203">
        <f>IF(N159="nulová",J159,0)</f>
        <v>0</v>
      </c>
      <c r="BJ159" s="17" t="s">
        <v>82</v>
      </c>
      <c r="BK159" s="203">
        <f>ROUND(I159*H159,2)</f>
        <v>0</v>
      </c>
      <c r="BL159" s="17" t="s">
        <v>278</v>
      </c>
      <c r="BM159" s="202" t="s">
        <v>1160</v>
      </c>
    </row>
    <row r="160" spans="1:65" s="2" customFormat="1">
      <c r="A160" s="34"/>
      <c r="B160" s="35"/>
      <c r="C160" s="36"/>
      <c r="D160" s="204" t="s">
        <v>177</v>
      </c>
      <c r="E160" s="36"/>
      <c r="F160" s="205" t="s">
        <v>1161</v>
      </c>
      <c r="G160" s="36"/>
      <c r="H160" s="36"/>
      <c r="I160" s="206"/>
      <c r="J160" s="36"/>
      <c r="K160" s="36"/>
      <c r="L160" s="39"/>
      <c r="M160" s="207"/>
      <c r="N160" s="208"/>
      <c r="O160" s="71"/>
      <c r="P160" s="71"/>
      <c r="Q160" s="71"/>
      <c r="R160" s="71"/>
      <c r="S160" s="71"/>
      <c r="T160" s="72"/>
      <c r="U160" s="34"/>
      <c r="V160" s="34"/>
      <c r="W160" s="34"/>
      <c r="X160" s="34"/>
      <c r="Y160" s="34"/>
      <c r="Z160" s="34"/>
      <c r="AA160" s="34"/>
      <c r="AB160" s="34"/>
      <c r="AC160" s="34"/>
      <c r="AD160" s="34"/>
      <c r="AE160" s="34"/>
      <c r="AT160" s="17" t="s">
        <v>177</v>
      </c>
      <c r="AU160" s="17" t="s">
        <v>84</v>
      </c>
    </row>
    <row r="161" spans="1:65" s="13" customFormat="1">
      <c r="B161" s="209"/>
      <c r="C161" s="210"/>
      <c r="D161" s="211" t="s">
        <v>179</v>
      </c>
      <c r="E161" s="212" t="s">
        <v>1</v>
      </c>
      <c r="F161" s="213" t="s">
        <v>1130</v>
      </c>
      <c r="G161" s="210"/>
      <c r="H161" s="212" t="s">
        <v>1</v>
      </c>
      <c r="I161" s="214"/>
      <c r="J161" s="210"/>
      <c r="K161" s="210"/>
      <c r="L161" s="215"/>
      <c r="M161" s="216"/>
      <c r="N161" s="217"/>
      <c r="O161" s="217"/>
      <c r="P161" s="217"/>
      <c r="Q161" s="217"/>
      <c r="R161" s="217"/>
      <c r="S161" s="217"/>
      <c r="T161" s="218"/>
      <c r="AT161" s="219" t="s">
        <v>179</v>
      </c>
      <c r="AU161" s="219" t="s">
        <v>84</v>
      </c>
      <c r="AV161" s="13" t="s">
        <v>82</v>
      </c>
      <c r="AW161" s="13" t="s">
        <v>31</v>
      </c>
      <c r="AX161" s="13" t="s">
        <v>75</v>
      </c>
      <c r="AY161" s="219" t="s">
        <v>167</v>
      </c>
    </row>
    <row r="162" spans="1:65" s="14" customFormat="1">
      <c r="B162" s="220"/>
      <c r="C162" s="221"/>
      <c r="D162" s="211" t="s">
        <v>179</v>
      </c>
      <c r="E162" s="222" t="s">
        <v>1</v>
      </c>
      <c r="F162" s="223" t="s">
        <v>175</v>
      </c>
      <c r="G162" s="221"/>
      <c r="H162" s="224">
        <v>4</v>
      </c>
      <c r="I162" s="225"/>
      <c r="J162" s="221"/>
      <c r="K162" s="221"/>
      <c r="L162" s="226"/>
      <c r="M162" s="227"/>
      <c r="N162" s="228"/>
      <c r="O162" s="228"/>
      <c r="P162" s="228"/>
      <c r="Q162" s="228"/>
      <c r="R162" s="228"/>
      <c r="S162" s="228"/>
      <c r="T162" s="229"/>
      <c r="AT162" s="230" t="s">
        <v>179</v>
      </c>
      <c r="AU162" s="230" t="s">
        <v>84</v>
      </c>
      <c r="AV162" s="14" t="s">
        <v>84</v>
      </c>
      <c r="AW162" s="14" t="s">
        <v>31</v>
      </c>
      <c r="AX162" s="14" t="s">
        <v>82</v>
      </c>
      <c r="AY162" s="230" t="s">
        <v>167</v>
      </c>
    </row>
    <row r="163" spans="1:65" s="2" customFormat="1" ht="24.3" customHeight="1">
      <c r="A163" s="34"/>
      <c r="B163" s="35"/>
      <c r="C163" s="191" t="s">
        <v>246</v>
      </c>
      <c r="D163" s="191" t="s">
        <v>170</v>
      </c>
      <c r="E163" s="192" t="s">
        <v>1162</v>
      </c>
      <c r="F163" s="193" t="s">
        <v>1163</v>
      </c>
      <c r="G163" s="194" t="s">
        <v>186</v>
      </c>
      <c r="H163" s="195">
        <v>2</v>
      </c>
      <c r="I163" s="196"/>
      <c r="J163" s="197">
        <f>ROUND(I163*H163,2)</f>
        <v>0</v>
      </c>
      <c r="K163" s="193" t="s">
        <v>174</v>
      </c>
      <c r="L163" s="39"/>
      <c r="M163" s="198" t="s">
        <v>1</v>
      </c>
      <c r="N163" s="199" t="s">
        <v>40</v>
      </c>
      <c r="O163" s="71"/>
      <c r="P163" s="200">
        <f>O163*H163</f>
        <v>0</v>
      </c>
      <c r="Q163" s="200">
        <v>1.8799999999999999E-3</v>
      </c>
      <c r="R163" s="200">
        <f>Q163*H163</f>
        <v>3.7599999999999999E-3</v>
      </c>
      <c r="S163" s="200">
        <v>0</v>
      </c>
      <c r="T163" s="201">
        <f>S163*H163</f>
        <v>0</v>
      </c>
      <c r="U163" s="34"/>
      <c r="V163" s="34"/>
      <c r="W163" s="34"/>
      <c r="X163" s="34"/>
      <c r="Y163" s="34"/>
      <c r="Z163" s="34"/>
      <c r="AA163" s="34"/>
      <c r="AB163" s="34"/>
      <c r="AC163" s="34"/>
      <c r="AD163" s="34"/>
      <c r="AE163" s="34"/>
      <c r="AR163" s="202" t="s">
        <v>278</v>
      </c>
      <c r="AT163" s="202" t="s">
        <v>170</v>
      </c>
      <c r="AU163" s="202" t="s">
        <v>84</v>
      </c>
      <c r="AY163" s="17" t="s">
        <v>167</v>
      </c>
      <c r="BE163" s="203">
        <f>IF(N163="základní",J163,0)</f>
        <v>0</v>
      </c>
      <c r="BF163" s="203">
        <f>IF(N163="snížená",J163,0)</f>
        <v>0</v>
      </c>
      <c r="BG163" s="203">
        <f>IF(N163="zákl. přenesená",J163,0)</f>
        <v>0</v>
      </c>
      <c r="BH163" s="203">
        <f>IF(N163="sníž. přenesená",J163,0)</f>
        <v>0</v>
      </c>
      <c r="BI163" s="203">
        <f>IF(N163="nulová",J163,0)</f>
        <v>0</v>
      </c>
      <c r="BJ163" s="17" t="s">
        <v>82</v>
      </c>
      <c r="BK163" s="203">
        <f>ROUND(I163*H163,2)</f>
        <v>0</v>
      </c>
      <c r="BL163" s="17" t="s">
        <v>278</v>
      </c>
      <c r="BM163" s="202" t="s">
        <v>1164</v>
      </c>
    </row>
    <row r="164" spans="1:65" s="2" customFormat="1">
      <c r="A164" s="34"/>
      <c r="B164" s="35"/>
      <c r="C164" s="36"/>
      <c r="D164" s="204" t="s">
        <v>177</v>
      </c>
      <c r="E164" s="36"/>
      <c r="F164" s="205" t="s">
        <v>1165</v>
      </c>
      <c r="G164" s="36"/>
      <c r="H164" s="36"/>
      <c r="I164" s="206"/>
      <c r="J164" s="36"/>
      <c r="K164" s="36"/>
      <c r="L164" s="39"/>
      <c r="M164" s="207"/>
      <c r="N164" s="208"/>
      <c r="O164" s="71"/>
      <c r="P164" s="71"/>
      <c r="Q164" s="71"/>
      <c r="R164" s="71"/>
      <c r="S164" s="71"/>
      <c r="T164" s="72"/>
      <c r="U164" s="34"/>
      <c r="V164" s="34"/>
      <c r="W164" s="34"/>
      <c r="X164" s="34"/>
      <c r="Y164" s="34"/>
      <c r="Z164" s="34"/>
      <c r="AA164" s="34"/>
      <c r="AB164" s="34"/>
      <c r="AC164" s="34"/>
      <c r="AD164" s="34"/>
      <c r="AE164" s="34"/>
      <c r="AT164" s="17" t="s">
        <v>177</v>
      </c>
      <c r="AU164" s="17" t="s">
        <v>84</v>
      </c>
    </row>
    <row r="165" spans="1:65" s="13" customFormat="1">
      <c r="B165" s="209"/>
      <c r="C165" s="210"/>
      <c r="D165" s="211" t="s">
        <v>179</v>
      </c>
      <c r="E165" s="212" t="s">
        <v>1</v>
      </c>
      <c r="F165" s="213" t="s">
        <v>1130</v>
      </c>
      <c r="G165" s="210"/>
      <c r="H165" s="212" t="s">
        <v>1</v>
      </c>
      <c r="I165" s="214"/>
      <c r="J165" s="210"/>
      <c r="K165" s="210"/>
      <c r="L165" s="215"/>
      <c r="M165" s="216"/>
      <c r="N165" s="217"/>
      <c r="O165" s="217"/>
      <c r="P165" s="217"/>
      <c r="Q165" s="217"/>
      <c r="R165" s="217"/>
      <c r="S165" s="217"/>
      <c r="T165" s="218"/>
      <c r="AT165" s="219" t="s">
        <v>179</v>
      </c>
      <c r="AU165" s="219" t="s">
        <v>84</v>
      </c>
      <c r="AV165" s="13" t="s">
        <v>82</v>
      </c>
      <c r="AW165" s="13" t="s">
        <v>31</v>
      </c>
      <c r="AX165" s="13" t="s">
        <v>75</v>
      </c>
      <c r="AY165" s="219" t="s">
        <v>167</v>
      </c>
    </row>
    <row r="166" spans="1:65" s="14" customFormat="1">
      <c r="B166" s="220"/>
      <c r="C166" s="221"/>
      <c r="D166" s="211" t="s">
        <v>179</v>
      </c>
      <c r="E166" s="222" t="s">
        <v>1</v>
      </c>
      <c r="F166" s="223" t="s">
        <v>84</v>
      </c>
      <c r="G166" s="221"/>
      <c r="H166" s="224">
        <v>2</v>
      </c>
      <c r="I166" s="225"/>
      <c r="J166" s="221"/>
      <c r="K166" s="221"/>
      <c r="L166" s="226"/>
      <c r="M166" s="227"/>
      <c r="N166" s="228"/>
      <c r="O166" s="228"/>
      <c r="P166" s="228"/>
      <c r="Q166" s="228"/>
      <c r="R166" s="228"/>
      <c r="S166" s="228"/>
      <c r="T166" s="229"/>
      <c r="AT166" s="230" t="s">
        <v>179</v>
      </c>
      <c r="AU166" s="230" t="s">
        <v>84</v>
      </c>
      <c r="AV166" s="14" t="s">
        <v>84</v>
      </c>
      <c r="AW166" s="14" t="s">
        <v>31</v>
      </c>
      <c r="AX166" s="14" t="s">
        <v>82</v>
      </c>
      <c r="AY166" s="230" t="s">
        <v>167</v>
      </c>
    </row>
    <row r="167" spans="1:65" s="2" customFormat="1" ht="21.8" customHeight="1">
      <c r="A167" s="34"/>
      <c r="B167" s="35"/>
      <c r="C167" s="191" t="s">
        <v>253</v>
      </c>
      <c r="D167" s="191" t="s">
        <v>170</v>
      </c>
      <c r="E167" s="192" t="s">
        <v>1166</v>
      </c>
      <c r="F167" s="193" t="s">
        <v>1167</v>
      </c>
      <c r="G167" s="194" t="s">
        <v>186</v>
      </c>
      <c r="H167" s="195">
        <v>6</v>
      </c>
      <c r="I167" s="196"/>
      <c r="J167" s="197">
        <f>ROUND(I167*H167,2)</f>
        <v>0</v>
      </c>
      <c r="K167" s="193" t="s">
        <v>174</v>
      </c>
      <c r="L167" s="39"/>
      <c r="M167" s="198" t="s">
        <v>1</v>
      </c>
      <c r="N167" s="199" t="s">
        <v>40</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278</v>
      </c>
      <c r="AT167" s="202" t="s">
        <v>170</v>
      </c>
      <c r="AU167" s="202" t="s">
        <v>84</v>
      </c>
      <c r="AY167" s="17" t="s">
        <v>167</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278</v>
      </c>
      <c r="BM167" s="202" t="s">
        <v>1168</v>
      </c>
    </row>
    <row r="168" spans="1:65" s="2" customFormat="1">
      <c r="A168" s="34"/>
      <c r="B168" s="35"/>
      <c r="C168" s="36"/>
      <c r="D168" s="204" t="s">
        <v>177</v>
      </c>
      <c r="E168" s="36"/>
      <c r="F168" s="205" t="s">
        <v>1169</v>
      </c>
      <c r="G168" s="36"/>
      <c r="H168" s="36"/>
      <c r="I168" s="206"/>
      <c r="J168" s="36"/>
      <c r="K168" s="36"/>
      <c r="L168" s="39"/>
      <c r="M168" s="207"/>
      <c r="N168" s="208"/>
      <c r="O168" s="71"/>
      <c r="P168" s="71"/>
      <c r="Q168" s="71"/>
      <c r="R168" s="71"/>
      <c r="S168" s="71"/>
      <c r="T168" s="72"/>
      <c r="U168" s="34"/>
      <c r="V168" s="34"/>
      <c r="W168" s="34"/>
      <c r="X168" s="34"/>
      <c r="Y168" s="34"/>
      <c r="Z168" s="34"/>
      <c r="AA168" s="34"/>
      <c r="AB168" s="34"/>
      <c r="AC168" s="34"/>
      <c r="AD168" s="34"/>
      <c r="AE168" s="34"/>
      <c r="AT168" s="17" t="s">
        <v>177</v>
      </c>
      <c r="AU168" s="17" t="s">
        <v>84</v>
      </c>
    </row>
    <row r="169" spans="1:65" s="13" customFormat="1">
      <c r="B169" s="209"/>
      <c r="C169" s="210"/>
      <c r="D169" s="211" t="s">
        <v>179</v>
      </c>
      <c r="E169" s="212" t="s">
        <v>1</v>
      </c>
      <c r="F169" s="213" t="s">
        <v>1130</v>
      </c>
      <c r="G169" s="210"/>
      <c r="H169" s="212" t="s">
        <v>1</v>
      </c>
      <c r="I169" s="214"/>
      <c r="J169" s="210"/>
      <c r="K169" s="210"/>
      <c r="L169" s="215"/>
      <c r="M169" s="216"/>
      <c r="N169" s="217"/>
      <c r="O169" s="217"/>
      <c r="P169" s="217"/>
      <c r="Q169" s="217"/>
      <c r="R169" s="217"/>
      <c r="S169" s="217"/>
      <c r="T169" s="218"/>
      <c r="AT169" s="219" t="s">
        <v>179</v>
      </c>
      <c r="AU169" s="219" t="s">
        <v>84</v>
      </c>
      <c r="AV169" s="13" t="s">
        <v>82</v>
      </c>
      <c r="AW169" s="13" t="s">
        <v>31</v>
      </c>
      <c r="AX169" s="13" t="s">
        <v>75</v>
      </c>
      <c r="AY169" s="219" t="s">
        <v>167</v>
      </c>
    </row>
    <row r="170" spans="1:65" s="14" customFormat="1">
      <c r="B170" s="220"/>
      <c r="C170" s="221"/>
      <c r="D170" s="211" t="s">
        <v>179</v>
      </c>
      <c r="E170" s="222" t="s">
        <v>1</v>
      </c>
      <c r="F170" s="223" t="s">
        <v>195</v>
      </c>
      <c r="G170" s="221"/>
      <c r="H170" s="224">
        <v>6</v>
      </c>
      <c r="I170" s="225"/>
      <c r="J170" s="221"/>
      <c r="K170" s="221"/>
      <c r="L170" s="226"/>
      <c r="M170" s="227"/>
      <c r="N170" s="228"/>
      <c r="O170" s="228"/>
      <c r="P170" s="228"/>
      <c r="Q170" s="228"/>
      <c r="R170" s="228"/>
      <c r="S170" s="228"/>
      <c r="T170" s="229"/>
      <c r="AT170" s="230" t="s">
        <v>179</v>
      </c>
      <c r="AU170" s="230" t="s">
        <v>84</v>
      </c>
      <c r="AV170" s="14" t="s">
        <v>84</v>
      </c>
      <c r="AW170" s="14" t="s">
        <v>31</v>
      </c>
      <c r="AX170" s="14" t="s">
        <v>82</v>
      </c>
      <c r="AY170" s="230" t="s">
        <v>167</v>
      </c>
    </row>
    <row r="171" spans="1:65" s="2" customFormat="1" ht="21.8" customHeight="1">
      <c r="A171" s="34"/>
      <c r="B171" s="35"/>
      <c r="C171" s="191" t="s">
        <v>259</v>
      </c>
      <c r="D171" s="191" t="s">
        <v>170</v>
      </c>
      <c r="E171" s="192" t="s">
        <v>1170</v>
      </c>
      <c r="F171" s="193" t="s">
        <v>1171</v>
      </c>
      <c r="G171" s="194" t="s">
        <v>274</v>
      </c>
      <c r="H171" s="195">
        <v>2</v>
      </c>
      <c r="I171" s="196"/>
      <c r="J171" s="197">
        <f>ROUND(I171*H171,2)</f>
        <v>0</v>
      </c>
      <c r="K171" s="193" t="s">
        <v>174</v>
      </c>
      <c r="L171" s="39"/>
      <c r="M171" s="198" t="s">
        <v>1</v>
      </c>
      <c r="N171" s="199" t="s">
        <v>40</v>
      </c>
      <c r="O171" s="71"/>
      <c r="P171" s="200">
        <f>O171*H171</f>
        <v>0</v>
      </c>
      <c r="Q171" s="200">
        <v>5.9999999999999995E-4</v>
      </c>
      <c r="R171" s="200">
        <f>Q171*H171</f>
        <v>1.1999999999999999E-3</v>
      </c>
      <c r="S171" s="200">
        <v>0</v>
      </c>
      <c r="T171" s="201">
        <f>S171*H171</f>
        <v>0</v>
      </c>
      <c r="U171" s="34"/>
      <c r="V171" s="34"/>
      <c r="W171" s="34"/>
      <c r="X171" s="34"/>
      <c r="Y171" s="34"/>
      <c r="Z171" s="34"/>
      <c r="AA171" s="34"/>
      <c r="AB171" s="34"/>
      <c r="AC171" s="34"/>
      <c r="AD171" s="34"/>
      <c r="AE171" s="34"/>
      <c r="AR171" s="202" t="s">
        <v>278</v>
      </c>
      <c r="AT171" s="202" t="s">
        <v>170</v>
      </c>
      <c r="AU171" s="202" t="s">
        <v>84</v>
      </c>
      <c r="AY171" s="17" t="s">
        <v>167</v>
      </c>
      <c r="BE171" s="203">
        <f>IF(N171="základní",J171,0)</f>
        <v>0</v>
      </c>
      <c r="BF171" s="203">
        <f>IF(N171="snížená",J171,0)</f>
        <v>0</v>
      </c>
      <c r="BG171" s="203">
        <f>IF(N171="zákl. přenesená",J171,0)</f>
        <v>0</v>
      </c>
      <c r="BH171" s="203">
        <f>IF(N171="sníž. přenesená",J171,0)</f>
        <v>0</v>
      </c>
      <c r="BI171" s="203">
        <f>IF(N171="nulová",J171,0)</f>
        <v>0</v>
      </c>
      <c r="BJ171" s="17" t="s">
        <v>82</v>
      </c>
      <c r="BK171" s="203">
        <f>ROUND(I171*H171,2)</f>
        <v>0</v>
      </c>
      <c r="BL171" s="17" t="s">
        <v>278</v>
      </c>
      <c r="BM171" s="202" t="s">
        <v>1172</v>
      </c>
    </row>
    <row r="172" spans="1:65" s="2" customFormat="1">
      <c r="A172" s="34"/>
      <c r="B172" s="35"/>
      <c r="C172" s="36"/>
      <c r="D172" s="204" t="s">
        <v>177</v>
      </c>
      <c r="E172" s="36"/>
      <c r="F172" s="205" t="s">
        <v>1173</v>
      </c>
      <c r="G172" s="36"/>
      <c r="H172" s="36"/>
      <c r="I172" s="206"/>
      <c r="J172" s="36"/>
      <c r="K172" s="36"/>
      <c r="L172" s="39"/>
      <c r="M172" s="207"/>
      <c r="N172" s="208"/>
      <c r="O172" s="71"/>
      <c r="P172" s="71"/>
      <c r="Q172" s="71"/>
      <c r="R172" s="71"/>
      <c r="S172" s="71"/>
      <c r="T172" s="72"/>
      <c r="U172" s="34"/>
      <c r="V172" s="34"/>
      <c r="W172" s="34"/>
      <c r="X172" s="34"/>
      <c r="Y172" s="34"/>
      <c r="Z172" s="34"/>
      <c r="AA172" s="34"/>
      <c r="AB172" s="34"/>
      <c r="AC172" s="34"/>
      <c r="AD172" s="34"/>
      <c r="AE172" s="34"/>
      <c r="AT172" s="17" t="s">
        <v>177</v>
      </c>
      <c r="AU172" s="17" t="s">
        <v>84</v>
      </c>
    </row>
    <row r="173" spans="1:65" s="13" customFormat="1">
      <c r="B173" s="209"/>
      <c r="C173" s="210"/>
      <c r="D173" s="211" t="s">
        <v>179</v>
      </c>
      <c r="E173" s="212" t="s">
        <v>1</v>
      </c>
      <c r="F173" s="213" t="s">
        <v>1130</v>
      </c>
      <c r="G173" s="210"/>
      <c r="H173" s="212" t="s">
        <v>1</v>
      </c>
      <c r="I173" s="214"/>
      <c r="J173" s="210"/>
      <c r="K173" s="210"/>
      <c r="L173" s="215"/>
      <c r="M173" s="216"/>
      <c r="N173" s="217"/>
      <c r="O173" s="217"/>
      <c r="P173" s="217"/>
      <c r="Q173" s="217"/>
      <c r="R173" s="217"/>
      <c r="S173" s="217"/>
      <c r="T173" s="218"/>
      <c r="AT173" s="219" t="s">
        <v>179</v>
      </c>
      <c r="AU173" s="219" t="s">
        <v>84</v>
      </c>
      <c r="AV173" s="13" t="s">
        <v>82</v>
      </c>
      <c r="AW173" s="13" t="s">
        <v>31</v>
      </c>
      <c r="AX173" s="13" t="s">
        <v>75</v>
      </c>
      <c r="AY173" s="219" t="s">
        <v>167</v>
      </c>
    </row>
    <row r="174" spans="1:65" s="14" customFormat="1">
      <c r="B174" s="220"/>
      <c r="C174" s="221"/>
      <c r="D174" s="211" t="s">
        <v>179</v>
      </c>
      <c r="E174" s="222" t="s">
        <v>1</v>
      </c>
      <c r="F174" s="223" t="s">
        <v>84</v>
      </c>
      <c r="G174" s="221"/>
      <c r="H174" s="224">
        <v>2</v>
      </c>
      <c r="I174" s="225"/>
      <c r="J174" s="221"/>
      <c r="K174" s="221"/>
      <c r="L174" s="226"/>
      <c r="M174" s="227"/>
      <c r="N174" s="228"/>
      <c r="O174" s="228"/>
      <c r="P174" s="228"/>
      <c r="Q174" s="228"/>
      <c r="R174" s="228"/>
      <c r="S174" s="228"/>
      <c r="T174" s="229"/>
      <c r="AT174" s="230" t="s">
        <v>179</v>
      </c>
      <c r="AU174" s="230" t="s">
        <v>84</v>
      </c>
      <c r="AV174" s="14" t="s">
        <v>84</v>
      </c>
      <c r="AW174" s="14" t="s">
        <v>31</v>
      </c>
      <c r="AX174" s="14" t="s">
        <v>82</v>
      </c>
      <c r="AY174" s="230" t="s">
        <v>167</v>
      </c>
    </row>
    <row r="175" spans="1:65" s="2" customFormat="1" ht="24.3" customHeight="1">
      <c r="A175" s="34"/>
      <c r="B175" s="35"/>
      <c r="C175" s="191" t="s">
        <v>265</v>
      </c>
      <c r="D175" s="191" t="s">
        <v>170</v>
      </c>
      <c r="E175" s="192" t="s">
        <v>1174</v>
      </c>
      <c r="F175" s="193" t="s">
        <v>1175</v>
      </c>
      <c r="G175" s="194" t="s">
        <v>186</v>
      </c>
      <c r="H175" s="195">
        <v>4</v>
      </c>
      <c r="I175" s="196"/>
      <c r="J175" s="197">
        <f>ROUND(I175*H175,2)</f>
        <v>0</v>
      </c>
      <c r="K175" s="193" t="s">
        <v>174</v>
      </c>
      <c r="L175" s="39"/>
      <c r="M175" s="198" t="s">
        <v>1</v>
      </c>
      <c r="N175" s="199" t="s">
        <v>40</v>
      </c>
      <c r="O175" s="71"/>
      <c r="P175" s="200">
        <f>O175*H175</f>
        <v>0</v>
      </c>
      <c r="Q175" s="200">
        <v>4.8000000000000001E-4</v>
      </c>
      <c r="R175" s="200">
        <f>Q175*H175</f>
        <v>1.92E-3</v>
      </c>
      <c r="S175" s="200">
        <v>0</v>
      </c>
      <c r="T175" s="201">
        <f>S175*H175</f>
        <v>0</v>
      </c>
      <c r="U175" s="34"/>
      <c r="V175" s="34"/>
      <c r="W175" s="34"/>
      <c r="X175" s="34"/>
      <c r="Y175" s="34"/>
      <c r="Z175" s="34"/>
      <c r="AA175" s="34"/>
      <c r="AB175" s="34"/>
      <c r="AC175" s="34"/>
      <c r="AD175" s="34"/>
      <c r="AE175" s="34"/>
      <c r="AR175" s="202" t="s">
        <v>278</v>
      </c>
      <c r="AT175" s="202" t="s">
        <v>170</v>
      </c>
      <c r="AU175" s="202" t="s">
        <v>84</v>
      </c>
      <c r="AY175" s="17" t="s">
        <v>167</v>
      </c>
      <c r="BE175" s="203">
        <f>IF(N175="základní",J175,0)</f>
        <v>0</v>
      </c>
      <c r="BF175" s="203">
        <f>IF(N175="snížená",J175,0)</f>
        <v>0</v>
      </c>
      <c r="BG175" s="203">
        <f>IF(N175="zákl. přenesená",J175,0)</f>
        <v>0</v>
      </c>
      <c r="BH175" s="203">
        <f>IF(N175="sníž. přenesená",J175,0)</f>
        <v>0</v>
      </c>
      <c r="BI175" s="203">
        <f>IF(N175="nulová",J175,0)</f>
        <v>0</v>
      </c>
      <c r="BJ175" s="17" t="s">
        <v>82</v>
      </c>
      <c r="BK175" s="203">
        <f>ROUND(I175*H175,2)</f>
        <v>0</v>
      </c>
      <c r="BL175" s="17" t="s">
        <v>278</v>
      </c>
      <c r="BM175" s="202" t="s">
        <v>1176</v>
      </c>
    </row>
    <row r="176" spans="1:65" s="2" customFormat="1">
      <c r="A176" s="34"/>
      <c r="B176" s="35"/>
      <c r="C176" s="36"/>
      <c r="D176" s="204" t="s">
        <v>177</v>
      </c>
      <c r="E176" s="36"/>
      <c r="F176" s="205" t="s">
        <v>1177</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177</v>
      </c>
      <c r="AU176" s="17" t="s">
        <v>84</v>
      </c>
    </row>
    <row r="177" spans="1:65" s="13" customFormat="1">
      <c r="B177" s="209"/>
      <c r="C177" s="210"/>
      <c r="D177" s="211" t="s">
        <v>179</v>
      </c>
      <c r="E177" s="212" t="s">
        <v>1</v>
      </c>
      <c r="F177" s="213" t="s">
        <v>1130</v>
      </c>
      <c r="G177" s="210"/>
      <c r="H177" s="212" t="s">
        <v>1</v>
      </c>
      <c r="I177" s="214"/>
      <c r="J177" s="210"/>
      <c r="K177" s="210"/>
      <c r="L177" s="215"/>
      <c r="M177" s="216"/>
      <c r="N177" s="217"/>
      <c r="O177" s="217"/>
      <c r="P177" s="217"/>
      <c r="Q177" s="217"/>
      <c r="R177" s="217"/>
      <c r="S177" s="217"/>
      <c r="T177" s="218"/>
      <c r="AT177" s="219" t="s">
        <v>179</v>
      </c>
      <c r="AU177" s="219" t="s">
        <v>84</v>
      </c>
      <c r="AV177" s="13" t="s">
        <v>82</v>
      </c>
      <c r="AW177" s="13" t="s">
        <v>31</v>
      </c>
      <c r="AX177" s="13" t="s">
        <v>75</v>
      </c>
      <c r="AY177" s="219" t="s">
        <v>167</v>
      </c>
    </row>
    <row r="178" spans="1:65" s="14" customFormat="1">
      <c r="B178" s="220"/>
      <c r="C178" s="221"/>
      <c r="D178" s="211" t="s">
        <v>179</v>
      </c>
      <c r="E178" s="222" t="s">
        <v>1</v>
      </c>
      <c r="F178" s="223" t="s">
        <v>175</v>
      </c>
      <c r="G178" s="221"/>
      <c r="H178" s="224">
        <v>4</v>
      </c>
      <c r="I178" s="225"/>
      <c r="J178" s="221"/>
      <c r="K178" s="221"/>
      <c r="L178" s="226"/>
      <c r="M178" s="227"/>
      <c r="N178" s="228"/>
      <c r="O178" s="228"/>
      <c r="P178" s="228"/>
      <c r="Q178" s="228"/>
      <c r="R178" s="228"/>
      <c r="S178" s="228"/>
      <c r="T178" s="229"/>
      <c r="AT178" s="230" t="s">
        <v>179</v>
      </c>
      <c r="AU178" s="230" t="s">
        <v>84</v>
      </c>
      <c r="AV178" s="14" t="s">
        <v>84</v>
      </c>
      <c r="AW178" s="14" t="s">
        <v>31</v>
      </c>
      <c r="AX178" s="14" t="s">
        <v>82</v>
      </c>
      <c r="AY178" s="230" t="s">
        <v>167</v>
      </c>
    </row>
    <row r="179" spans="1:65" s="2" customFormat="1" ht="24.3" customHeight="1">
      <c r="A179" s="34"/>
      <c r="B179" s="35"/>
      <c r="C179" s="191" t="s">
        <v>8</v>
      </c>
      <c r="D179" s="191" t="s">
        <v>170</v>
      </c>
      <c r="E179" s="192" t="s">
        <v>1178</v>
      </c>
      <c r="F179" s="193" t="s">
        <v>1179</v>
      </c>
      <c r="G179" s="194" t="s">
        <v>186</v>
      </c>
      <c r="H179" s="195">
        <v>44</v>
      </c>
      <c r="I179" s="196"/>
      <c r="J179" s="197">
        <f>ROUND(I179*H179,2)</f>
        <v>0</v>
      </c>
      <c r="K179" s="193" t="s">
        <v>174</v>
      </c>
      <c r="L179" s="39"/>
      <c r="M179" s="198" t="s">
        <v>1</v>
      </c>
      <c r="N179" s="199" t="s">
        <v>40</v>
      </c>
      <c r="O179" s="71"/>
      <c r="P179" s="200">
        <f>O179*H179</f>
        <v>0</v>
      </c>
      <c r="Q179" s="200">
        <v>5.9000000000000003E-4</v>
      </c>
      <c r="R179" s="200">
        <f>Q179*H179</f>
        <v>2.596E-2</v>
      </c>
      <c r="S179" s="200">
        <v>0</v>
      </c>
      <c r="T179" s="201">
        <f>S179*H179</f>
        <v>0</v>
      </c>
      <c r="U179" s="34"/>
      <c r="V179" s="34"/>
      <c r="W179" s="34"/>
      <c r="X179" s="34"/>
      <c r="Y179" s="34"/>
      <c r="Z179" s="34"/>
      <c r="AA179" s="34"/>
      <c r="AB179" s="34"/>
      <c r="AC179" s="34"/>
      <c r="AD179" s="34"/>
      <c r="AE179" s="34"/>
      <c r="AR179" s="202" t="s">
        <v>278</v>
      </c>
      <c r="AT179" s="202" t="s">
        <v>170</v>
      </c>
      <c r="AU179" s="202" t="s">
        <v>84</v>
      </c>
      <c r="AY179" s="17" t="s">
        <v>167</v>
      </c>
      <c r="BE179" s="203">
        <f>IF(N179="základní",J179,0)</f>
        <v>0</v>
      </c>
      <c r="BF179" s="203">
        <f>IF(N179="snížená",J179,0)</f>
        <v>0</v>
      </c>
      <c r="BG179" s="203">
        <f>IF(N179="zákl. přenesená",J179,0)</f>
        <v>0</v>
      </c>
      <c r="BH179" s="203">
        <f>IF(N179="sníž. přenesená",J179,0)</f>
        <v>0</v>
      </c>
      <c r="BI179" s="203">
        <f>IF(N179="nulová",J179,0)</f>
        <v>0</v>
      </c>
      <c r="BJ179" s="17" t="s">
        <v>82</v>
      </c>
      <c r="BK179" s="203">
        <f>ROUND(I179*H179,2)</f>
        <v>0</v>
      </c>
      <c r="BL179" s="17" t="s">
        <v>278</v>
      </c>
      <c r="BM179" s="202" t="s">
        <v>1180</v>
      </c>
    </row>
    <row r="180" spans="1:65" s="2" customFormat="1">
      <c r="A180" s="34"/>
      <c r="B180" s="35"/>
      <c r="C180" s="36"/>
      <c r="D180" s="204" t="s">
        <v>177</v>
      </c>
      <c r="E180" s="36"/>
      <c r="F180" s="205" t="s">
        <v>1181</v>
      </c>
      <c r="G180" s="36"/>
      <c r="H180" s="36"/>
      <c r="I180" s="206"/>
      <c r="J180" s="36"/>
      <c r="K180" s="36"/>
      <c r="L180" s="39"/>
      <c r="M180" s="207"/>
      <c r="N180" s="208"/>
      <c r="O180" s="71"/>
      <c r="P180" s="71"/>
      <c r="Q180" s="71"/>
      <c r="R180" s="71"/>
      <c r="S180" s="71"/>
      <c r="T180" s="72"/>
      <c r="U180" s="34"/>
      <c r="V180" s="34"/>
      <c r="W180" s="34"/>
      <c r="X180" s="34"/>
      <c r="Y180" s="34"/>
      <c r="Z180" s="34"/>
      <c r="AA180" s="34"/>
      <c r="AB180" s="34"/>
      <c r="AC180" s="34"/>
      <c r="AD180" s="34"/>
      <c r="AE180" s="34"/>
      <c r="AT180" s="17" t="s">
        <v>177</v>
      </c>
      <c r="AU180" s="17" t="s">
        <v>84</v>
      </c>
    </row>
    <row r="181" spans="1:65" s="13" customFormat="1">
      <c r="B181" s="209"/>
      <c r="C181" s="210"/>
      <c r="D181" s="211" t="s">
        <v>179</v>
      </c>
      <c r="E181" s="212" t="s">
        <v>1</v>
      </c>
      <c r="F181" s="213" t="s">
        <v>1130</v>
      </c>
      <c r="G181" s="210"/>
      <c r="H181" s="212" t="s">
        <v>1</v>
      </c>
      <c r="I181" s="214"/>
      <c r="J181" s="210"/>
      <c r="K181" s="210"/>
      <c r="L181" s="215"/>
      <c r="M181" s="216"/>
      <c r="N181" s="217"/>
      <c r="O181" s="217"/>
      <c r="P181" s="217"/>
      <c r="Q181" s="217"/>
      <c r="R181" s="217"/>
      <c r="S181" s="217"/>
      <c r="T181" s="218"/>
      <c r="AT181" s="219" t="s">
        <v>179</v>
      </c>
      <c r="AU181" s="219" t="s">
        <v>84</v>
      </c>
      <c r="AV181" s="13" t="s">
        <v>82</v>
      </c>
      <c r="AW181" s="13" t="s">
        <v>31</v>
      </c>
      <c r="AX181" s="13" t="s">
        <v>75</v>
      </c>
      <c r="AY181" s="219" t="s">
        <v>167</v>
      </c>
    </row>
    <row r="182" spans="1:65" s="14" customFormat="1">
      <c r="B182" s="220"/>
      <c r="C182" s="221"/>
      <c r="D182" s="211" t="s">
        <v>179</v>
      </c>
      <c r="E182" s="222" t="s">
        <v>1</v>
      </c>
      <c r="F182" s="223" t="s">
        <v>474</v>
      </c>
      <c r="G182" s="221"/>
      <c r="H182" s="224">
        <v>44</v>
      </c>
      <c r="I182" s="225"/>
      <c r="J182" s="221"/>
      <c r="K182" s="221"/>
      <c r="L182" s="226"/>
      <c r="M182" s="227"/>
      <c r="N182" s="228"/>
      <c r="O182" s="228"/>
      <c r="P182" s="228"/>
      <c r="Q182" s="228"/>
      <c r="R182" s="228"/>
      <c r="S182" s="228"/>
      <c r="T182" s="229"/>
      <c r="AT182" s="230" t="s">
        <v>179</v>
      </c>
      <c r="AU182" s="230" t="s">
        <v>84</v>
      </c>
      <c r="AV182" s="14" t="s">
        <v>84</v>
      </c>
      <c r="AW182" s="14" t="s">
        <v>31</v>
      </c>
      <c r="AX182" s="14" t="s">
        <v>82</v>
      </c>
      <c r="AY182" s="230" t="s">
        <v>167</v>
      </c>
    </row>
    <row r="183" spans="1:65" s="2" customFormat="1" ht="16.45" customHeight="1">
      <c r="A183" s="34"/>
      <c r="B183" s="35"/>
      <c r="C183" s="191" t="s">
        <v>278</v>
      </c>
      <c r="D183" s="191" t="s">
        <v>170</v>
      </c>
      <c r="E183" s="192" t="s">
        <v>1182</v>
      </c>
      <c r="F183" s="193" t="s">
        <v>1183</v>
      </c>
      <c r="G183" s="194" t="s">
        <v>186</v>
      </c>
      <c r="H183" s="195">
        <v>48</v>
      </c>
      <c r="I183" s="196"/>
      <c r="J183" s="197">
        <f>ROUND(I183*H183,2)</f>
        <v>0</v>
      </c>
      <c r="K183" s="193" t="s">
        <v>174</v>
      </c>
      <c r="L183" s="39"/>
      <c r="M183" s="198" t="s">
        <v>1</v>
      </c>
      <c r="N183" s="199" t="s">
        <v>40</v>
      </c>
      <c r="O183" s="71"/>
      <c r="P183" s="200">
        <f>O183*H183</f>
        <v>0</v>
      </c>
      <c r="Q183" s="200">
        <v>0</v>
      </c>
      <c r="R183" s="200">
        <f>Q183*H183</f>
        <v>0</v>
      </c>
      <c r="S183" s="200">
        <v>0</v>
      </c>
      <c r="T183" s="201">
        <f>S183*H183</f>
        <v>0</v>
      </c>
      <c r="U183" s="34"/>
      <c r="V183" s="34"/>
      <c r="W183" s="34"/>
      <c r="X183" s="34"/>
      <c r="Y183" s="34"/>
      <c r="Z183" s="34"/>
      <c r="AA183" s="34"/>
      <c r="AB183" s="34"/>
      <c r="AC183" s="34"/>
      <c r="AD183" s="34"/>
      <c r="AE183" s="34"/>
      <c r="AR183" s="202" t="s">
        <v>278</v>
      </c>
      <c r="AT183" s="202" t="s">
        <v>170</v>
      </c>
      <c r="AU183" s="202" t="s">
        <v>84</v>
      </c>
      <c r="AY183" s="17" t="s">
        <v>167</v>
      </c>
      <c r="BE183" s="203">
        <f>IF(N183="základní",J183,0)</f>
        <v>0</v>
      </c>
      <c r="BF183" s="203">
        <f>IF(N183="snížená",J183,0)</f>
        <v>0</v>
      </c>
      <c r="BG183" s="203">
        <f>IF(N183="zákl. přenesená",J183,0)</f>
        <v>0</v>
      </c>
      <c r="BH183" s="203">
        <f>IF(N183="sníž. přenesená",J183,0)</f>
        <v>0</v>
      </c>
      <c r="BI183" s="203">
        <f>IF(N183="nulová",J183,0)</f>
        <v>0</v>
      </c>
      <c r="BJ183" s="17" t="s">
        <v>82</v>
      </c>
      <c r="BK183" s="203">
        <f>ROUND(I183*H183,2)</f>
        <v>0</v>
      </c>
      <c r="BL183" s="17" t="s">
        <v>278</v>
      </c>
      <c r="BM183" s="202" t="s">
        <v>1184</v>
      </c>
    </row>
    <row r="184" spans="1:65" s="2" customFormat="1">
      <c r="A184" s="34"/>
      <c r="B184" s="35"/>
      <c r="C184" s="36"/>
      <c r="D184" s="204" t="s">
        <v>177</v>
      </c>
      <c r="E184" s="36"/>
      <c r="F184" s="205" t="s">
        <v>1185</v>
      </c>
      <c r="G184" s="36"/>
      <c r="H184" s="36"/>
      <c r="I184" s="206"/>
      <c r="J184" s="36"/>
      <c r="K184" s="36"/>
      <c r="L184" s="39"/>
      <c r="M184" s="207"/>
      <c r="N184" s="208"/>
      <c r="O184" s="71"/>
      <c r="P184" s="71"/>
      <c r="Q184" s="71"/>
      <c r="R184" s="71"/>
      <c r="S184" s="71"/>
      <c r="T184" s="72"/>
      <c r="U184" s="34"/>
      <c r="V184" s="34"/>
      <c r="W184" s="34"/>
      <c r="X184" s="34"/>
      <c r="Y184" s="34"/>
      <c r="Z184" s="34"/>
      <c r="AA184" s="34"/>
      <c r="AB184" s="34"/>
      <c r="AC184" s="34"/>
      <c r="AD184" s="34"/>
      <c r="AE184" s="34"/>
      <c r="AT184" s="17" t="s">
        <v>177</v>
      </c>
      <c r="AU184" s="17" t="s">
        <v>84</v>
      </c>
    </row>
    <row r="185" spans="1:65" s="13" customFormat="1">
      <c r="B185" s="209"/>
      <c r="C185" s="210"/>
      <c r="D185" s="211" t="s">
        <v>179</v>
      </c>
      <c r="E185" s="212" t="s">
        <v>1</v>
      </c>
      <c r="F185" s="213" t="s">
        <v>1130</v>
      </c>
      <c r="G185" s="210"/>
      <c r="H185" s="212" t="s">
        <v>1</v>
      </c>
      <c r="I185" s="214"/>
      <c r="J185" s="210"/>
      <c r="K185" s="210"/>
      <c r="L185" s="215"/>
      <c r="M185" s="216"/>
      <c r="N185" s="217"/>
      <c r="O185" s="217"/>
      <c r="P185" s="217"/>
      <c r="Q185" s="217"/>
      <c r="R185" s="217"/>
      <c r="S185" s="217"/>
      <c r="T185" s="218"/>
      <c r="AT185" s="219" t="s">
        <v>179</v>
      </c>
      <c r="AU185" s="219" t="s">
        <v>84</v>
      </c>
      <c r="AV185" s="13" t="s">
        <v>82</v>
      </c>
      <c r="AW185" s="13" t="s">
        <v>31</v>
      </c>
      <c r="AX185" s="13" t="s">
        <v>75</v>
      </c>
      <c r="AY185" s="219" t="s">
        <v>167</v>
      </c>
    </row>
    <row r="186" spans="1:65" s="14" customFormat="1">
      <c r="B186" s="220"/>
      <c r="C186" s="221"/>
      <c r="D186" s="211" t="s">
        <v>179</v>
      </c>
      <c r="E186" s="222" t="s">
        <v>1</v>
      </c>
      <c r="F186" s="223" t="s">
        <v>1186</v>
      </c>
      <c r="G186" s="221"/>
      <c r="H186" s="224">
        <v>48</v>
      </c>
      <c r="I186" s="225"/>
      <c r="J186" s="221"/>
      <c r="K186" s="221"/>
      <c r="L186" s="226"/>
      <c r="M186" s="227"/>
      <c r="N186" s="228"/>
      <c r="O186" s="228"/>
      <c r="P186" s="228"/>
      <c r="Q186" s="228"/>
      <c r="R186" s="228"/>
      <c r="S186" s="228"/>
      <c r="T186" s="229"/>
      <c r="AT186" s="230" t="s">
        <v>179</v>
      </c>
      <c r="AU186" s="230" t="s">
        <v>84</v>
      </c>
      <c r="AV186" s="14" t="s">
        <v>84</v>
      </c>
      <c r="AW186" s="14" t="s">
        <v>31</v>
      </c>
      <c r="AX186" s="14" t="s">
        <v>82</v>
      </c>
      <c r="AY186" s="230" t="s">
        <v>167</v>
      </c>
    </row>
    <row r="187" spans="1:65" s="2" customFormat="1" ht="16.45" customHeight="1">
      <c r="A187" s="34"/>
      <c r="B187" s="35"/>
      <c r="C187" s="232" t="s">
        <v>286</v>
      </c>
      <c r="D187" s="232" t="s">
        <v>254</v>
      </c>
      <c r="E187" s="233" t="s">
        <v>1187</v>
      </c>
      <c r="F187" s="234" t="s">
        <v>1188</v>
      </c>
      <c r="G187" s="235" t="s">
        <v>274</v>
      </c>
      <c r="H187" s="236">
        <v>2</v>
      </c>
      <c r="I187" s="237"/>
      <c r="J187" s="238">
        <f>ROUND(I187*H187,2)</f>
        <v>0</v>
      </c>
      <c r="K187" s="234" t="s">
        <v>1</v>
      </c>
      <c r="L187" s="239"/>
      <c r="M187" s="240" t="s">
        <v>1</v>
      </c>
      <c r="N187" s="241" t="s">
        <v>40</v>
      </c>
      <c r="O187" s="71"/>
      <c r="P187" s="200">
        <f>O187*H187</f>
        <v>0</v>
      </c>
      <c r="Q187" s="200">
        <v>2.9999999999999997E-4</v>
      </c>
      <c r="R187" s="200">
        <f>Q187*H187</f>
        <v>5.9999999999999995E-4</v>
      </c>
      <c r="S187" s="200">
        <v>0</v>
      </c>
      <c r="T187" s="201">
        <f>S187*H187</f>
        <v>0</v>
      </c>
      <c r="U187" s="34"/>
      <c r="V187" s="34"/>
      <c r="W187" s="34"/>
      <c r="X187" s="34"/>
      <c r="Y187" s="34"/>
      <c r="Z187" s="34"/>
      <c r="AA187" s="34"/>
      <c r="AB187" s="34"/>
      <c r="AC187" s="34"/>
      <c r="AD187" s="34"/>
      <c r="AE187" s="34"/>
      <c r="AR187" s="202" t="s">
        <v>393</v>
      </c>
      <c r="AT187" s="202" t="s">
        <v>254</v>
      </c>
      <c r="AU187" s="202" t="s">
        <v>84</v>
      </c>
      <c r="AY187" s="17" t="s">
        <v>167</v>
      </c>
      <c r="BE187" s="203">
        <f>IF(N187="základní",J187,0)</f>
        <v>0</v>
      </c>
      <c r="BF187" s="203">
        <f>IF(N187="snížená",J187,0)</f>
        <v>0</v>
      </c>
      <c r="BG187" s="203">
        <f>IF(N187="zákl. přenesená",J187,0)</f>
        <v>0</v>
      </c>
      <c r="BH187" s="203">
        <f>IF(N187="sníž. přenesená",J187,0)</f>
        <v>0</v>
      </c>
      <c r="BI187" s="203">
        <f>IF(N187="nulová",J187,0)</f>
        <v>0</v>
      </c>
      <c r="BJ187" s="17" t="s">
        <v>82</v>
      </c>
      <c r="BK187" s="203">
        <f>ROUND(I187*H187,2)</f>
        <v>0</v>
      </c>
      <c r="BL187" s="17" t="s">
        <v>278</v>
      </c>
      <c r="BM187" s="202" t="s">
        <v>1189</v>
      </c>
    </row>
    <row r="188" spans="1:65" s="13" customFormat="1">
      <c r="B188" s="209"/>
      <c r="C188" s="210"/>
      <c r="D188" s="211" t="s">
        <v>179</v>
      </c>
      <c r="E188" s="212" t="s">
        <v>1</v>
      </c>
      <c r="F188" s="213" t="s">
        <v>1130</v>
      </c>
      <c r="G188" s="210"/>
      <c r="H188" s="212" t="s">
        <v>1</v>
      </c>
      <c r="I188" s="214"/>
      <c r="J188" s="210"/>
      <c r="K188" s="210"/>
      <c r="L188" s="215"/>
      <c r="M188" s="216"/>
      <c r="N188" s="217"/>
      <c r="O188" s="217"/>
      <c r="P188" s="217"/>
      <c r="Q188" s="217"/>
      <c r="R188" s="217"/>
      <c r="S188" s="217"/>
      <c r="T188" s="218"/>
      <c r="AT188" s="219" t="s">
        <v>179</v>
      </c>
      <c r="AU188" s="219" t="s">
        <v>84</v>
      </c>
      <c r="AV188" s="13" t="s">
        <v>82</v>
      </c>
      <c r="AW188" s="13" t="s">
        <v>31</v>
      </c>
      <c r="AX188" s="13" t="s">
        <v>75</v>
      </c>
      <c r="AY188" s="219" t="s">
        <v>167</v>
      </c>
    </row>
    <row r="189" spans="1:65" s="14" customFormat="1">
      <c r="B189" s="220"/>
      <c r="C189" s="221"/>
      <c r="D189" s="211" t="s">
        <v>179</v>
      </c>
      <c r="E189" s="222" t="s">
        <v>1</v>
      </c>
      <c r="F189" s="223" t="s">
        <v>84</v>
      </c>
      <c r="G189" s="221"/>
      <c r="H189" s="224">
        <v>2</v>
      </c>
      <c r="I189" s="225"/>
      <c r="J189" s="221"/>
      <c r="K189" s="221"/>
      <c r="L189" s="226"/>
      <c r="M189" s="227"/>
      <c r="N189" s="228"/>
      <c r="O189" s="228"/>
      <c r="P189" s="228"/>
      <c r="Q189" s="228"/>
      <c r="R189" s="228"/>
      <c r="S189" s="228"/>
      <c r="T189" s="229"/>
      <c r="AT189" s="230" t="s">
        <v>179</v>
      </c>
      <c r="AU189" s="230" t="s">
        <v>84</v>
      </c>
      <c r="AV189" s="14" t="s">
        <v>84</v>
      </c>
      <c r="AW189" s="14" t="s">
        <v>31</v>
      </c>
      <c r="AX189" s="14" t="s">
        <v>82</v>
      </c>
      <c r="AY189" s="230" t="s">
        <v>167</v>
      </c>
    </row>
    <row r="190" spans="1:65" s="2" customFormat="1" ht="24.3" customHeight="1">
      <c r="A190" s="34"/>
      <c r="B190" s="35"/>
      <c r="C190" s="191" t="s">
        <v>296</v>
      </c>
      <c r="D190" s="191" t="s">
        <v>170</v>
      </c>
      <c r="E190" s="192" t="s">
        <v>1190</v>
      </c>
      <c r="F190" s="193" t="s">
        <v>1191</v>
      </c>
      <c r="G190" s="194" t="s">
        <v>339</v>
      </c>
      <c r="H190" s="195">
        <v>3.9E-2</v>
      </c>
      <c r="I190" s="196"/>
      <c r="J190" s="197">
        <f>ROUND(I190*H190,2)</f>
        <v>0</v>
      </c>
      <c r="K190" s="193" t="s">
        <v>174</v>
      </c>
      <c r="L190" s="39"/>
      <c r="M190" s="198" t="s">
        <v>1</v>
      </c>
      <c r="N190" s="199" t="s">
        <v>40</v>
      </c>
      <c r="O190" s="71"/>
      <c r="P190" s="200">
        <f>O190*H190</f>
        <v>0</v>
      </c>
      <c r="Q190" s="200">
        <v>0</v>
      </c>
      <c r="R190" s="200">
        <f>Q190*H190</f>
        <v>0</v>
      </c>
      <c r="S190" s="200">
        <v>0</v>
      </c>
      <c r="T190" s="201">
        <f>S190*H190</f>
        <v>0</v>
      </c>
      <c r="U190" s="34"/>
      <c r="V190" s="34"/>
      <c r="W190" s="34"/>
      <c r="X190" s="34"/>
      <c r="Y190" s="34"/>
      <c r="Z190" s="34"/>
      <c r="AA190" s="34"/>
      <c r="AB190" s="34"/>
      <c r="AC190" s="34"/>
      <c r="AD190" s="34"/>
      <c r="AE190" s="34"/>
      <c r="AR190" s="202" t="s">
        <v>278</v>
      </c>
      <c r="AT190" s="202" t="s">
        <v>170</v>
      </c>
      <c r="AU190" s="202" t="s">
        <v>84</v>
      </c>
      <c r="AY190" s="17" t="s">
        <v>167</v>
      </c>
      <c r="BE190" s="203">
        <f>IF(N190="základní",J190,0)</f>
        <v>0</v>
      </c>
      <c r="BF190" s="203">
        <f>IF(N190="snížená",J190,0)</f>
        <v>0</v>
      </c>
      <c r="BG190" s="203">
        <f>IF(N190="zákl. přenesená",J190,0)</f>
        <v>0</v>
      </c>
      <c r="BH190" s="203">
        <f>IF(N190="sníž. přenesená",J190,0)</f>
        <v>0</v>
      </c>
      <c r="BI190" s="203">
        <f>IF(N190="nulová",J190,0)</f>
        <v>0</v>
      </c>
      <c r="BJ190" s="17" t="s">
        <v>82</v>
      </c>
      <c r="BK190" s="203">
        <f>ROUND(I190*H190,2)</f>
        <v>0</v>
      </c>
      <c r="BL190" s="17" t="s">
        <v>278</v>
      </c>
      <c r="BM190" s="202" t="s">
        <v>1192</v>
      </c>
    </row>
    <row r="191" spans="1:65" s="2" customFormat="1">
      <c r="A191" s="34"/>
      <c r="B191" s="35"/>
      <c r="C191" s="36"/>
      <c r="D191" s="204" t="s">
        <v>177</v>
      </c>
      <c r="E191" s="36"/>
      <c r="F191" s="205" t="s">
        <v>1193</v>
      </c>
      <c r="G191" s="36"/>
      <c r="H191" s="36"/>
      <c r="I191" s="206"/>
      <c r="J191" s="36"/>
      <c r="K191" s="36"/>
      <c r="L191" s="39"/>
      <c r="M191" s="207"/>
      <c r="N191" s="208"/>
      <c r="O191" s="71"/>
      <c r="P191" s="71"/>
      <c r="Q191" s="71"/>
      <c r="R191" s="71"/>
      <c r="S191" s="71"/>
      <c r="T191" s="72"/>
      <c r="U191" s="34"/>
      <c r="V191" s="34"/>
      <c r="W191" s="34"/>
      <c r="X191" s="34"/>
      <c r="Y191" s="34"/>
      <c r="Z191" s="34"/>
      <c r="AA191" s="34"/>
      <c r="AB191" s="34"/>
      <c r="AC191" s="34"/>
      <c r="AD191" s="34"/>
      <c r="AE191" s="34"/>
      <c r="AT191" s="17" t="s">
        <v>177</v>
      </c>
      <c r="AU191" s="17" t="s">
        <v>84</v>
      </c>
    </row>
    <row r="192" spans="1:65" s="12" customFormat="1" ht="22.85" customHeight="1">
      <c r="B192" s="175"/>
      <c r="C192" s="176"/>
      <c r="D192" s="177" t="s">
        <v>74</v>
      </c>
      <c r="E192" s="189" t="s">
        <v>1194</v>
      </c>
      <c r="F192" s="189" t="s">
        <v>1195</v>
      </c>
      <c r="G192" s="176"/>
      <c r="H192" s="176"/>
      <c r="I192" s="179"/>
      <c r="J192" s="190">
        <f>BK192</f>
        <v>0</v>
      </c>
      <c r="K192" s="176"/>
      <c r="L192" s="181"/>
      <c r="M192" s="182"/>
      <c r="N192" s="183"/>
      <c r="O192" s="183"/>
      <c r="P192" s="184">
        <f>SUM(P193:P218)</f>
        <v>0</v>
      </c>
      <c r="Q192" s="183"/>
      <c r="R192" s="184">
        <f>SUM(R193:R218)</f>
        <v>1.7260000000000001E-2</v>
      </c>
      <c r="S192" s="183"/>
      <c r="T192" s="185">
        <f>SUM(T193:T218)</f>
        <v>0</v>
      </c>
      <c r="AR192" s="186" t="s">
        <v>84</v>
      </c>
      <c r="AT192" s="187" t="s">
        <v>74</v>
      </c>
      <c r="AU192" s="187" t="s">
        <v>82</v>
      </c>
      <c r="AY192" s="186" t="s">
        <v>167</v>
      </c>
      <c r="BK192" s="188">
        <f>SUM(BK193:BK218)</f>
        <v>0</v>
      </c>
    </row>
    <row r="193" spans="1:65" s="2" customFormat="1" ht="16.45" customHeight="1">
      <c r="A193" s="34"/>
      <c r="B193" s="35"/>
      <c r="C193" s="191" t="s">
        <v>301</v>
      </c>
      <c r="D193" s="191" t="s">
        <v>170</v>
      </c>
      <c r="E193" s="192" t="s">
        <v>1196</v>
      </c>
      <c r="F193" s="193" t="s">
        <v>1197</v>
      </c>
      <c r="G193" s="194" t="s">
        <v>274</v>
      </c>
      <c r="H193" s="195">
        <v>2</v>
      </c>
      <c r="I193" s="196"/>
      <c r="J193" s="197">
        <f>ROUND(I193*H193,2)</f>
        <v>0</v>
      </c>
      <c r="K193" s="193" t="s">
        <v>1</v>
      </c>
      <c r="L193" s="39"/>
      <c r="M193" s="198" t="s">
        <v>1</v>
      </c>
      <c r="N193" s="199" t="s">
        <v>40</v>
      </c>
      <c r="O193" s="71"/>
      <c r="P193" s="200">
        <f>O193*H193</f>
        <v>0</v>
      </c>
      <c r="Q193" s="200">
        <v>0</v>
      </c>
      <c r="R193" s="200">
        <f>Q193*H193</f>
        <v>0</v>
      </c>
      <c r="S193" s="200">
        <v>0</v>
      </c>
      <c r="T193" s="201">
        <f>S193*H193</f>
        <v>0</v>
      </c>
      <c r="U193" s="34"/>
      <c r="V193" s="34"/>
      <c r="W193" s="34"/>
      <c r="X193" s="34"/>
      <c r="Y193" s="34"/>
      <c r="Z193" s="34"/>
      <c r="AA193" s="34"/>
      <c r="AB193" s="34"/>
      <c r="AC193" s="34"/>
      <c r="AD193" s="34"/>
      <c r="AE193" s="34"/>
      <c r="AR193" s="202" t="s">
        <v>175</v>
      </c>
      <c r="AT193" s="202" t="s">
        <v>170</v>
      </c>
      <c r="AU193" s="202" t="s">
        <v>84</v>
      </c>
      <c r="AY193" s="17" t="s">
        <v>167</v>
      </c>
      <c r="BE193" s="203">
        <f>IF(N193="základní",J193,0)</f>
        <v>0</v>
      </c>
      <c r="BF193" s="203">
        <f>IF(N193="snížená",J193,0)</f>
        <v>0</v>
      </c>
      <c r="BG193" s="203">
        <f>IF(N193="zákl. přenesená",J193,0)</f>
        <v>0</v>
      </c>
      <c r="BH193" s="203">
        <f>IF(N193="sníž. přenesená",J193,0)</f>
        <v>0</v>
      </c>
      <c r="BI193" s="203">
        <f>IF(N193="nulová",J193,0)</f>
        <v>0</v>
      </c>
      <c r="BJ193" s="17" t="s">
        <v>82</v>
      </c>
      <c r="BK193" s="203">
        <f>ROUND(I193*H193,2)</f>
        <v>0</v>
      </c>
      <c r="BL193" s="17" t="s">
        <v>175</v>
      </c>
      <c r="BM193" s="202" t="s">
        <v>1198</v>
      </c>
    </row>
    <row r="194" spans="1:65" s="13" customFormat="1">
      <c r="B194" s="209"/>
      <c r="C194" s="210"/>
      <c r="D194" s="211" t="s">
        <v>179</v>
      </c>
      <c r="E194" s="212" t="s">
        <v>1</v>
      </c>
      <c r="F194" s="213" t="s">
        <v>1199</v>
      </c>
      <c r="G194" s="210"/>
      <c r="H194" s="212" t="s">
        <v>1</v>
      </c>
      <c r="I194" s="214"/>
      <c r="J194" s="210"/>
      <c r="K194" s="210"/>
      <c r="L194" s="215"/>
      <c r="M194" s="216"/>
      <c r="N194" s="217"/>
      <c r="O194" s="217"/>
      <c r="P194" s="217"/>
      <c r="Q194" s="217"/>
      <c r="R194" s="217"/>
      <c r="S194" s="217"/>
      <c r="T194" s="218"/>
      <c r="AT194" s="219" t="s">
        <v>179</v>
      </c>
      <c r="AU194" s="219" t="s">
        <v>84</v>
      </c>
      <c r="AV194" s="13" t="s">
        <v>82</v>
      </c>
      <c r="AW194" s="13" t="s">
        <v>31</v>
      </c>
      <c r="AX194" s="13" t="s">
        <v>75</v>
      </c>
      <c r="AY194" s="219" t="s">
        <v>167</v>
      </c>
    </row>
    <row r="195" spans="1:65" s="14" customFormat="1">
      <c r="B195" s="220"/>
      <c r="C195" s="221"/>
      <c r="D195" s="211" t="s">
        <v>179</v>
      </c>
      <c r="E195" s="222" t="s">
        <v>1</v>
      </c>
      <c r="F195" s="223" t="s">
        <v>84</v>
      </c>
      <c r="G195" s="221"/>
      <c r="H195" s="224">
        <v>2</v>
      </c>
      <c r="I195" s="225"/>
      <c r="J195" s="221"/>
      <c r="K195" s="221"/>
      <c r="L195" s="226"/>
      <c r="M195" s="227"/>
      <c r="N195" s="228"/>
      <c r="O195" s="228"/>
      <c r="P195" s="228"/>
      <c r="Q195" s="228"/>
      <c r="R195" s="228"/>
      <c r="S195" s="228"/>
      <c r="T195" s="229"/>
      <c r="AT195" s="230" t="s">
        <v>179</v>
      </c>
      <c r="AU195" s="230" t="s">
        <v>84</v>
      </c>
      <c r="AV195" s="14" t="s">
        <v>84</v>
      </c>
      <c r="AW195" s="14" t="s">
        <v>31</v>
      </c>
      <c r="AX195" s="14" t="s">
        <v>82</v>
      </c>
      <c r="AY195" s="230" t="s">
        <v>167</v>
      </c>
    </row>
    <row r="196" spans="1:65" s="2" customFormat="1" ht="44.3" customHeight="1">
      <c r="A196" s="34"/>
      <c r="B196" s="35"/>
      <c r="C196" s="232" t="s">
        <v>308</v>
      </c>
      <c r="D196" s="232" t="s">
        <v>254</v>
      </c>
      <c r="E196" s="233" t="s">
        <v>1200</v>
      </c>
      <c r="F196" s="234" t="s">
        <v>1201</v>
      </c>
      <c r="G196" s="235" t="s">
        <v>1202</v>
      </c>
      <c r="H196" s="236">
        <v>2</v>
      </c>
      <c r="I196" s="237"/>
      <c r="J196" s="238">
        <f>ROUND(I196*H196,2)</f>
        <v>0</v>
      </c>
      <c r="K196" s="234" t="s">
        <v>1</v>
      </c>
      <c r="L196" s="239"/>
      <c r="M196" s="240" t="s">
        <v>1</v>
      </c>
      <c r="N196" s="241" t="s">
        <v>40</v>
      </c>
      <c r="O196" s="71"/>
      <c r="P196" s="200">
        <f>O196*H196</f>
        <v>0</v>
      </c>
      <c r="Q196" s="200">
        <v>3.0000000000000001E-3</v>
      </c>
      <c r="R196" s="200">
        <f>Q196*H196</f>
        <v>6.0000000000000001E-3</v>
      </c>
      <c r="S196" s="200">
        <v>0</v>
      </c>
      <c r="T196" s="201">
        <f>S196*H196</f>
        <v>0</v>
      </c>
      <c r="U196" s="34"/>
      <c r="V196" s="34"/>
      <c r="W196" s="34"/>
      <c r="X196" s="34"/>
      <c r="Y196" s="34"/>
      <c r="Z196" s="34"/>
      <c r="AA196" s="34"/>
      <c r="AB196" s="34"/>
      <c r="AC196" s="34"/>
      <c r="AD196" s="34"/>
      <c r="AE196" s="34"/>
      <c r="AR196" s="202" t="s">
        <v>225</v>
      </c>
      <c r="AT196" s="202" t="s">
        <v>254</v>
      </c>
      <c r="AU196" s="202" t="s">
        <v>84</v>
      </c>
      <c r="AY196" s="17" t="s">
        <v>167</v>
      </c>
      <c r="BE196" s="203">
        <f>IF(N196="základní",J196,0)</f>
        <v>0</v>
      </c>
      <c r="BF196" s="203">
        <f>IF(N196="snížená",J196,0)</f>
        <v>0</v>
      </c>
      <c r="BG196" s="203">
        <f>IF(N196="zákl. přenesená",J196,0)</f>
        <v>0</v>
      </c>
      <c r="BH196" s="203">
        <f>IF(N196="sníž. přenesená",J196,0)</f>
        <v>0</v>
      </c>
      <c r="BI196" s="203">
        <f>IF(N196="nulová",J196,0)</f>
        <v>0</v>
      </c>
      <c r="BJ196" s="17" t="s">
        <v>82</v>
      </c>
      <c r="BK196" s="203">
        <f>ROUND(I196*H196,2)</f>
        <v>0</v>
      </c>
      <c r="BL196" s="17" t="s">
        <v>175</v>
      </c>
      <c r="BM196" s="202" t="s">
        <v>1203</v>
      </c>
    </row>
    <row r="197" spans="1:65" s="13" customFormat="1">
      <c r="B197" s="209"/>
      <c r="C197" s="210"/>
      <c r="D197" s="211" t="s">
        <v>179</v>
      </c>
      <c r="E197" s="212" t="s">
        <v>1</v>
      </c>
      <c r="F197" s="213" t="s">
        <v>1199</v>
      </c>
      <c r="G197" s="210"/>
      <c r="H197" s="212" t="s">
        <v>1</v>
      </c>
      <c r="I197" s="214"/>
      <c r="J197" s="210"/>
      <c r="K197" s="210"/>
      <c r="L197" s="215"/>
      <c r="M197" s="216"/>
      <c r="N197" s="217"/>
      <c r="O197" s="217"/>
      <c r="P197" s="217"/>
      <c r="Q197" s="217"/>
      <c r="R197" s="217"/>
      <c r="S197" s="217"/>
      <c r="T197" s="218"/>
      <c r="AT197" s="219" t="s">
        <v>179</v>
      </c>
      <c r="AU197" s="219" t="s">
        <v>84</v>
      </c>
      <c r="AV197" s="13" t="s">
        <v>82</v>
      </c>
      <c r="AW197" s="13" t="s">
        <v>31</v>
      </c>
      <c r="AX197" s="13" t="s">
        <v>75</v>
      </c>
      <c r="AY197" s="219" t="s">
        <v>167</v>
      </c>
    </row>
    <row r="198" spans="1:65" s="14" customFormat="1">
      <c r="B198" s="220"/>
      <c r="C198" s="221"/>
      <c r="D198" s="211" t="s">
        <v>179</v>
      </c>
      <c r="E198" s="222" t="s">
        <v>1</v>
      </c>
      <c r="F198" s="223" t="s">
        <v>84</v>
      </c>
      <c r="G198" s="221"/>
      <c r="H198" s="224">
        <v>2</v>
      </c>
      <c r="I198" s="225"/>
      <c r="J198" s="221"/>
      <c r="K198" s="221"/>
      <c r="L198" s="226"/>
      <c r="M198" s="227"/>
      <c r="N198" s="228"/>
      <c r="O198" s="228"/>
      <c r="P198" s="228"/>
      <c r="Q198" s="228"/>
      <c r="R198" s="228"/>
      <c r="S198" s="228"/>
      <c r="T198" s="229"/>
      <c r="AT198" s="230" t="s">
        <v>179</v>
      </c>
      <c r="AU198" s="230" t="s">
        <v>84</v>
      </c>
      <c r="AV198" s="14" t="s">
        <v>84</v>
      </c>
      <c r="AW198" s="14" t="s">
        <v>31</v>
      </c>
      <c r="AX198" s="14" t="s">
        <v>82</v>
      </c>
      <c r="AY198" s="230" t="s">
        <v>167</v>
      </c>
    </row>
    <row r="199" spans="1:65" s="2" customFormat="1" ht="21.8" customHeight="1">
      <c r="A199" s="34"/>
      <c r="B199" s="35"/>
      <c r="C199" s="191" t="s">
        <v>7</v>
      </c>
      <c r="D199" s="191" t="s">
        <v>170</v>
      </c>
      <c r="E199" s="192" t="s">
        <v>1204</v>
      </c>
      <c r="F199" s="193" t="s">
        <v>1205</v>
      </c>
      <c r="G199" s="194" t="s">
        <v>274</v>
      </c>
      <c r="H199" s="195">
        <v>2</v>
      </c>
      <c r="I199" s="196"/>
      <c r="J199" s="197">
        <f>ROUND(I199*H199,2)</f>
        <v>0</v>
      </c>
      <c r="K199" s="193" t="s">
        <v>174</v>
      </c>
      <c r="L199" s="39"/>
      <c r="M199" s="198" t="s">
        <v>1</v>
      </c>
      <c r="N199" s="199" t="s">
        <v>40</v>
      </c>
      <c r="O199" s="71"/>
      <c r="P199" s="200">
        <f>O199*H199</f>
        <v>0</v>
      </c>
      <c r="Q199" s="200">
        <v>3.0000000000000001E-5</v>
      </c>
      <c r="R199" s="200">
        <f>Q199*H199</f>
        <v>6.0000000000000002E-5</v>
      </c>
      <c r="S199" s="200">
        <v>0</v>
      </c>
      <c r="T199" s="201">
        <f>S199*H199</f>
        <v>0</v>
      </c>
      <c r="U199" s="34"/>
      <c r="V199" s="34"/>
      <c r="W199" s="34"/>
      <c r="X199" s="34"/>
      <c r="Y199" s="34"/>
      <c r="Z199" s="34"/>
      <c r="AA199" s="34"/>
      <c r="AB199" s="34"/>
      <c r="AC199" s="34"/>
      <c r="AD199" s="34"/>
      <c r="AE199" s="34"/>
      <c r="AR199" s="202" t="s">
        <v>278</v>
      </c>
      <c r="AT199" s="202" t="s">
        <v>170</v>
      </c>
      <c r="AU199" s="202" t="s">
        <v>84</v>
      </c>
      <c r="AY199" s="17" t="s">
        <v>167</v>
      </c>
      <c r="BE199" s="203">
        <f>IF(N199="základní",J199,0)</f>
        <v>0</v>
      </c>
      <c r="BF199" s="203">
        <f>IF(N199="snížená",J199,0)</f>
        <v>0</v>
      </c>
      <c r="BG199" s="203">
        <f>IF(N199="zákl. přenesená",J199,0)</f>
        <v>0</v>
      </c>
      <c r="BH199" s="203">
        <f>IF(N199="sníž. přenesená",J199,0)</f>
        <v>0</v>
      </c>
      <c r="BI199" s="203">
        <f>IF(N199="nulová",J199,0)</f>
        <v>0</v>
      </c>
      <c r="BJ199" s="17" t="s">
        <v>82</v>
      </c>
      <c r="BK199" s="203">
        <f>ROUND(I199*H199,2)</f>
        <v>0</v>
      </c>
      <c r="BL199" s="17" t="s">
        <v>278</v>
      </c>
      <c r="BM199" s="202" t="s">
        <v>1206</v>
      </c>
    </row>
    <row r="200" spans="1:65" s="2" customFormat="1">
      <c r="A200" s="34"/>
      <c r="B200" s="35"/>
      <c r="C200" s="36"/>
      <c r="D200" s="204" t="s">
        <v>177</v>
      </c>
      <c r="E200" s="36"/>
      <c r="F200" s="205" t="s">
        <v>1207</v>
      </c>
      <c r="G200" s="36"/>
      <c r="H200" s="36"/>
      <c r="I200" s="206"/>
      <c r="J200" s="36"/>
      <c r="K200" s="36"/>
      <c r="L200" s="39"/>
      <c r="M200" s="207"/>
      <c r="N200" s="208"/>
      <c r="O200" s="71"/>
      <c r="P200" s="71"/>
      <c r="Q200" s="71"/>
      <c r="R200" s="71"/>
      <c r="S200" s="71"/>
      <c r="T200" s="72"/>
      <c r="U200" s="34"/>
      <c r="V200" s="34"/>
      <c r="W200" s="34"/>
      <c r="X200" s="34"/>
      <c r="Y200" s="34"/>
      <c r="Z200" s="34"/>
      <c r="AA200" s="34"/>
      <c r="AB200" s="34"/>
      <c r="AC200" s="34"/>
      <c r="AD200" s="34"/>
      <c r="AE200" s="34"/>
      <c r="AT200" s="17" t="s">
        <v>177</v>
      </c>
      <c r="AU200" s="17" t="s">
        <v>84</v>
      </c>
    </row>
    <row r="201" spans="1:65" s="13" customFormat="1">
      <c r="B201" s="209"/>
      <c r="C201" s="210"/>
      <c r="D201" s="211" t="s">
        <v>179</v>
      </c>
      <c r="E201" s="212" t="s">
        <v>1</v>
      </c>
      <c r="F201" s="213" t="s">
        <v>1199</v>
      </c>
      <c r="G201" s="210"/>
      <c r="H201" s="212" t="s">
        <v>1</v>
      </c>
      <c r="I201" s="214"/>
      <c r="J201" s="210"/>
      <c r="K201" s="210"/>
      <c r="L201" s="215"/>
      <c r="M201" s="216"/>
      <c r="N201" s="217"/>
      <c r="O201" s="217"/>
      <c r="P201" s="217"/>
      <c r="Q201" s="217"/>
      <c r="R201" s="217"/>
      <c r="S201" s="217"/>
      <c r="T201" s="218"/>
      <c r="AT201" s="219" t="s">
        <v>179</v>
      </c>
      <c r="AU201" s="219" t="s">
        <v>84</v>
      </c>
      <c r="AV201" s="13" t="s">
        <v>82</v>
      </c>
      <c r="AW201" s="13" t="s">
        <v>31</v>
      </c>
      <c r="AX201" s="13" t="s">
        <v>75</v>
      </c>
      <c r="AY201" s="219" t="s">
        <v>167</v>
      </c>
    </row>
    <row r="202" spans="1:65" s="14" customFormat="1">
      <c r="B202" s="220"/>
      <c r="C202" s="221"/>
      <c r="D202" s="211" t="s">
        <v>179</v>
      </c>
      <c r="E202" s="222" t="s">
        <v>1</v>
      </c>
      <c r="F202" s="223" t="s">
        <v>84</v>
      </c>
      <c r="G202" s="221"/>
      <c r="H202" s="224">
        <v>2</v>
      </c>
      <c r="I202" s="225"/>
      <c r="J202" s="221"/>
      <c r="K202" s="221"/>
      <c r="L202" s="226"/>
      <c r="M202" s="227"/>
      <c r="N202" s="228"/>
      <c r="O202" s="228"/>
      <c r="P202" s="228"/>
      <c r="Q202" s="228"/>
      <c r="R202" s="228"/>
      <c r="S202" s="228"/>
      <c r="T202" s="229"/>
      <c r="AT202" s="230" t="s">
        <v>179</v>
      </c>
      <c r="AU202" s="230" t="s">
        <v>84</v>
      </c>
      <c r="AV202" s="14" t="s">
        <v>84</v>
      </c>
      <c r="AW202" s="14" t="s">
        <v>31</v>
      </c>
      <c r="AX202" s="14" t="s">
        <v>82</v>
      </c>
      <c r="AY202" s="230" t="s">
        <v>167</v>
      </c>
    </row>
    <row r="203" spans="1:65" s="2" customFormat="1" ht="24.3" customHeight="1">
      <c r="A203" s="34"/>
      <c r="B203" s="35"/>
      <c r="C203" s="232" t="s">
        <v>319</v>
      </c>
      <c r="D203" s="232" t="s">
        <v>254</v>
      </c>
      <c r="E203" s="233" t="s">
        <v>1208</v>
      </c>
      <c r="F203" s="234" t="s">
        <v>1209</v>
      </c>
      <c r="G203" s="235" t="s">
        <v>274</v>
      </c>
      <c r="H203" s="236">
        <v>2</v>
      </c>
      <c r="I203" s="237"/>
      <c r="J203" s="238">
        <f>ROUND(I203*H203,2)</f>
        <v>0</v>
      </c>
      <c r="K203" s="234" t="s">
        <v>1</v>
      </c>
      <c r="L203" s="239"/>
      <c r="M203" s="240" t="s">
        <v>1</v>
      </c>
      <c r="N203" s="241" t="s">
        <v>40</v>
      </c>
      <c r="O203" s="71"/>
      <c r="P203" s="200">
        <f>O203*H203</f>
        <v>0</v>
      </c>
      <c r="Q203" s="200">
        <v>2.3000000000000001E-4</v>
      </c>
      <c r="R203" s="200">
        <f>Q203*H203</f>
        <v>4.6000000000000001E-4</v>
      </c>
      <c r="S203" s="200">
        <v>0</v>
      </c>
      <c r="T203" s="201">
        <f>S203*H203</f>
        <v>0</v>
      </c>
      <c r="U203" s="34"/>
      <c r="V203" s="34"/>
      <c r="W203" s="34"/>
      <c r="X203" s="34"/>
      <c r="Y203" s="34"/>
      <c r="Z203" s="34"/>
      <c r="AA203" s="34"/>
      <c r="AB203" s="34"/>
      <c r="AC203" s="34"/>
      <c r="AD203" s="34"/>
      <c r="AE203" s="34"/>
      <c r="AR203" s="202" t="s">
        <v>393</v>
      </c>
      <c r="AT203" s="202" t="s">
        <v>254</v>
      </c>
      <c r="AU203" s="202" t="s">
        <v>84</v>
      </c>
      <c r="AY203" s="17" t="s">
        <v>167</v>
      </c>
      <c r="BE203" s="203">
        <f>IF(N203="základní",J203,0)</f>
        <v>0</v>
      </c>
      <c r="BF203" s="203">
        <f>IF(N203="snížená",J203,0)</f>
        <v>0</v>
      </c>
      <c r="BG203" s="203">
        <f>IF(N203="zákl. přenesená",J203,0)</f>
        <v>0</v>
      </c>
      <c r="BH203" s="203">
        <f>IF(N203="sníž. přenesená",J203,0)</f>
        <v>0</v>
      </c>
      <c r="BI203" s="203">
        <f>IF(N203="nulová",J203,0)</f>
        <v>0</v>
      </c>
      <c r="BJ203" s="17" t="s">
        <v>82</v>
      </c>
      <c r="BK203" s="203">
        <f>ROUND(I203*H203,2)</f>
        <v>0</v>
      </c>
      <c r="BL203" s="17" t="s">
        <v>278</v>
      </c>
      <c r="BM203" s="202" t="s">
        <v>1210</v>
      </c>
    </row>
    <row r="204" spans="1:65" s="13" customFormat="1">
      <c r="B204" s="209"/>
      <c r="C204" s="210"/>
      <c r="D204" s="211" t="s">
        <v>179</v>
      </c>
      <c r="E204" s="212" t="s">
        <v>1</v>
      </c>
      <c r="F204" s="213" t="s">
        <v>1199</v>
      </c>
      <c r="G204" s="210"/>
      <c r="H204" s="212" t="s">
        <v>1</v>
      </c>
      <c r="I204" s="214"/>
      <c r="J204" s="210"/>
      <c r="K204" s="210"/>
      <c r="L204" s="215"/>
      <c r="M204" s="216"/>
      <c r="N204" s="217"/>
      <c r="O204" s="217"/>
      <c r="P204" s="217"/>
      <c r="Q204" s="217"/>
      <c r="R204" s="217"/>
      <c r="S204" s="217"/>
      <c r="T204" s="218"/>
      <c r="AT204" s="219" t="s">
        <v>179</v>
      </c>
      <c r="AU204" s="219" t="s">
        <v>84</v>
      </c>
      <c r="AV204" s="13" t="s">
        <v>82</v>
      </c>
      <c r="AW204" s="13" t="s">
        <v>31</v>
      </c>
      <c r="AX204" s="13" t="s">
        <v>75</v>
      </c>
      <c r="AY204" s="219" t="s">
        <v>167</v>
      </c>
    </row>
    <row r="205" spans="1:65" s="14" customFormat="1">
      <c r="B205" s="220"/>
      <c r="C205" s="221"/>
      <c r="D205" s="211" t="s">
        <v>179</v>
      </c>
      <c r="E205" s="222" t="s">
        <v>1</v>
      </c>
      <c r="F205" s="223" t="s">
        <v>84</v>
      </c>
      <c r="G205" s="221"/>
      <c r="H205" s="224">
        <v>2</v>
      </c>
      <c r="I205" s="225"/>
      <c r="J205" s="221"/>
      <c r="K205" s="221"/>
      <c r="L205" s="226"/>
      <c r="M205" s="227"/>
      <c r="N205" s="228"/>
      <c r="O205" s="228"/>
      <c r="P205" s="228"/>
      <c r="Q205" s="228"/>
      <c r="R205" s="228"/>
      <c r="S205" s="228"/>
      <c r="T205" s="229"/>
      <c r="AT205" s="230" t="s">
        <v>179</v>
      </c>
      <c r="AU205" s="230" t="s">
        <v>84</v>
      </c>
      <c r="AV205" s="14" t="s">
        <v>84</v>
      </c>
      <c r="AW205" s="14" t="s">
        <v>31</v>
      </c>
      <c r="AX205" s="14" t="s">
        <v>82</v>
      </c>
      <c r="AY205" s="230" t="s">
        <v>167</v>
      </c>
    </row>
    <row r="206" spans="1:65" s="2" customFormat="1" ht="16.45" customHeight="1">
      <c r="A206" s="34"/>
      <c r="B206" s="35"/>
      <c r="C206" s="191" t="s">
        <v>325</v>
      </c>
      <c r="D206" s="191" t="s">
        <v>170</v>
      </c>
      <c r="E206" s="192" t="s">
        <v>1211</v>
      </c>
      <c r="F206" s="193" t="s">
        <v>1212</v>
      </c>
      <c r="G206" s="194" t="s">
        <v>274</v>
      </c>
      <c r="H206" s="195">
        <v>4</v>
      </c>
      <c r="I206" s="196"/>
      <c r="J206" s="197">
        <f>ROUND(I206*H206,2)</f>
        <v>0</v>
      </c>
      <c r="K206" s="193" t="s">
        <v>174</v>
      </c>
      <c r="L206" s="39"/>
      <c r="M206" s="198" t="s">
        <v>1</v>
      </c>
      <c r="N206" s="199" t="s">
        <v>40</v>
      </c>
      <c r="O206" s="71"/>
      <c r="P206" s="200">
        <f>O206*H206</f>
        <v>0</v>
      </c>
      <c r="Q206" s="200">
        <v>8.0000000000000007E-5</v>
      </c>
      <c r="R206" s="200">
        <f>Q206*H206</f>
        <v>3.2000000000000003E-4</v>
      </c>
      <c r="S206" s="200">
        <v>0</v>
      </c>
      <c r="T206" s="201">
        <f>S206*H206</f>
        <v>0</v>
      </c>
      <c r="U206" s="34"/>
      <c r="V206" s="34"/>
      <c r="W206" s="34"/>
      <c r="X206" s="34"/>
      <c r="Y206" s="34"/>
      <c r="Z206" s="34"/>
      <c r="AA206" s="34"/>
      <c r="AB206" s="34"/>
      <c r="AC206" s="34"/>
      <c r="AD206" s="34"/>
      <c r="AE206" s="34"/>
      <c r="AR206" s="202" t="s">
        <v>278</v>
      </c>
      <c r="AT206" s="202" t="s">
        <v>170</v>
      </c>
      <c r="AU206" s="202" t="s">
        <v>84</v>
      </c>
      <c r="AY206" s="17" t="s">
        <v>167</v>
      </c>
      <c r="BE206" s="203">
        <f>IF(N206="základní",J206,0)</f>
        <v>0</v>
      </c>
      <c r="BF206" s="203">
        <f>IF(N206="snížená",J206,0)</f>
        <v>0</v>
      </c>
      <c r="BG206" s="203">
        <f>IF(N206="zákl. přenesená",J206,0)</f>
        <v>0</v>
      </c>
      <c r="BH206" s="203">
        <f>IF(N206="sníž. přenesená",J206,0)</f>
        <v>0</v>
      </c>
      <c r="BI206" s="203">
        <f>IF(N206="nulová",J206,0)</f>
        <v>0</v>
      </c>
      <c r="BJ206" s="17" t="s">
        <v>82</v>
      </c>
      <c r="BK206" s="203">
        <f>ROUND(I206*H206,2)</f>
        <v>0</v>
      </c>
      <c r="BL206" s="17" t="s">
        <v>278</v>
      </c>
      <c r="BM206" s="202" t="s">
        <v>1213</v>
      </c>
    </row>
    <row r="207" spans="1:65" s="2" customFormat="1">
      <c r="A207" s="34"/>
      <c r="B207" s="35"/>
      <c r="C207" s="36"/>
      <c r="D207" s="204" t="s">
        <v>177</v>
      </c>
      <c r="E207" s="36"/>
      <c r="F207" s="205" t="s">
        <v>1214</v>
      </c>
      <c r="G207" s="36"/>
      <c r="H207" s="36"/>
      <c r="I207" s="206"/>
      <c r="J207" s="36"/>
      <c r="K207" s="36"/>
      <c r="L207" s="39"/>
      <c r="M207" s="207"/>
      <c r="N207" s="208"/>
      <c r="O207" s="71"/>
      <c r="P207" s="71"/>
      <c r="Q207" s="71"/>
      <c r="R207" s="71"/>
      <c r="S207" s="71"/>
      <c r="T207" s="72"/>
      <c r="U207" s="34"/>
      <c r="V207" s="34"/>
      <c r="W207" s="34"/>
      <c r="X207" s="34"/>
      <c r="Y207" s="34"/>
      <c r="Z207" s="34"/>
      <c r="AA207" s="34"/>
      <c r="AB207" s="34"/>
      <c r="AC207" s="34"/>
      <c r="AD207" s="34"/>
      <c r="AE207" s="34"/>
      <c r="AT207" s="17" t="s">
        <v>177</v>
      </c>
      <c r="AU207" s="17" t="s">
        <v>84</v>
      </c>
    </row>
    <row r="208" spans="1:65" s="13" customFormat="1">
      <c r="B208" s="209"/>
      <c r="C208" s="210"/>
      <c r="D208" s="211" t="s">
        <v>179</v>
      </c>
      <c r="E208" s="212" t="s">
        <v>1</v>
      </c>
      <c r="F208" s="213" t="s">
        <v>1199</v>
      </c>
      <c r="G208" s="210"/>
      <c r="H208" s="212" t="s">
        <v>1</v>
      </c>
      <c r="I208" s="214"/>
      <c r="J208" s="210"/>
      <c r="K208" s="210"/>
      <c r="L208" s="215"/>
      <c r="M208" s="216"/>
      <c r="N208" s="217"/>
      <c r="O208" s="217"/>
      <c r="P208" s="217"/>
      <c r="Q208" s="217"/>
      <c r="R208" s="217"/>
      <c r="S208" s="217"/>
      <c r="T208" s="218"/>
      <c r="AT208" s="219" t="s">
        <v>179</v>
      </c>
      <c r="AU208" s="219" t="s">
        <v>84</v>
      </c>
      <c r="AV208" s="13" t="s">
        <v>82</v>
      </c>
      <c r="AW208" s="13" t="s">
        <v>31</v>
      </c>
      <c r="AX208" s="13" t="s">
        <v>75</v>
      </c>
      <c r="AY208" s="219" t="s">
        <v>167</v>
      </c>
    </row>
    <row r="209" spans="1:65" s="14" customFormat="1">
      <c r="B209" s="220"/>
      <c r="C209" s="221"/>
      <c r="D209" s="211" t="s">
        <v>179</v>
      </c>
      <c r="E209" s="222" t="s">
        <v>1</v>
      </c>
      <c r="F209" s="223" t="s">
        <v>175</v>
      </c>
      <c r="G209" s="221"/>
      <c r="H209" s="224">
        <v>4</v>
      </c>
      <c r="I209" s="225"/>
      <c r="J209" s="221"/>
      <c r="K209" s="221"/>
      <c r="L209" s="226"/>
      <c r="M209" s="227"/>
      <c r="N209" s="228"/>
      <c r="O209" s="228"/>
      <c r="P209" s="228"/>
      <c r="Q209" s="228"/>
      <c r="R209" s="228"/>
      <c r="S209" s="228"/>
      <c r="T209" s="229"/>
      <c r="AT209" s="230" t="s">
        <v>179</v>
      </c>
      <c r="AU209" s="230" t="s">
        <v>84</v>
      </c>
      <c r="AV209" s="14" t="s">
        <v>84</v>
      </c>
      <c r="AW209" s="14" t="s">
        <v>31</v>
      </c>
      <c r="AX209" s="14" t="s">
        <v>82</v>
      </c>
      <c r="AY209" s="230" t="s">
        <v>167</v>
      </c>
    </row>
    <row r="210" spans="1:65" s="2" customFormat="1" ht="44.3" customHeight="1">
      <c r="A210" s="34"/>
      <c r="B210" s="35"/>
      <c r="C210" s="232" t="s">
        <v>331</v>
      </c>
      <c r="D210" s="232" t="s">
        <v>254</v>
      </c>
      <c r="E210" s="233" t="s">
        <v>1215</v>
      </c>
      <c r="F210" s="234" t="s">
        <v>1216</v>
      </c>
      <c r="G210" s="235" t="s">
        <v>1202</v>
      </c>
      <c r="H210" s="236">
        <v>2</v>
      </c>
      <c r="I210" s="237"/>
      <c r="J210" s="238">
        <f>ROUND(I210*H210,2)</f>
        <v>0</v>
      </c>
      <c r="K210" s="234" t="s">
        <v>1</v>
      </c>
      <c r="L210" s="239"/>
      <c r="M210" s="240" t="s">
        <v>1</v>
      </c>
      <c r="N210" s="241" t="s">
        <v>40</v>
      </c>
      <c r="O210" s="71"/>
      <c r="P210" s="200">
        <f>O210*H210</f>
        <v>0</v>
      </c>
      <c r="Q210" s="200">
        <v>5.0000000000000001E-3</v>
      </c>
      <c r="R210" s="200">
        <f>Q210*H210</f>
        <v>0.01</v>
      </c>
      <c r="S210" s="200">
        <v>0</v>
      </c>
      <c r="T210" s="201">
        <f>S210*H210</f>
        <v>0</v>
      </c>
      <c r="U210" s="34"/>
      <c r="V210" s="34"/>
      <c r="W210" s="34"/>
      <c r="X210" s="34"/>
      <c r="Y210" s="34"/>
      <c r="Z210" s="34"/>
      <c r="AA210" s="34"/>
      <c r="AB210" s="34"/>
      <c r="AC210" s="34"/>
      <c r="AD210" s="34"/>
      <c r="AE210" s="34"/>
      <c r="AR210" s="202" t="s">
        <v>225</v>
      </c>
      <c r="AT210" s="202" t="s">
        <v>254</v>
      </c>
      <c r="AU210" s="202" t="s">
        <v>84</v>
      </c>
      <c r="AY210" s="17" t="s">
        <v>167</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175</v>
      </c>
      <c r="BM210" s="202" t="s">
        <v>1217</v>
      </c>
    </row>
    <row r="211" spans="1:65" s="13" customFormat="1">
      <c r="B211" s="209"/>
      <c r="C211" s="210"/>
      <c r="D211" s="211" t="s">
        <v>179</v>
      </c>
      <c r="E211" s="212" t="s">
        <v>1</v>
      </c>
      <c r="F211" s="213" t="s">
        <v>1199</v>
      </c>
      <c r="G211" s="210"/>
      <c r="H211" s="212" t="s">
        <v>1</v>
      </c>
      <c r="I211" s="214"/>
      <c r="J211" s="210"/>
      <c r="K211" s="210"/>
      <c r="L211" s="215"/>
      <c r="M211" s="216"/>
      <c r="N211" s="217"/>
      <c r="O211" s="217"/>
      <c r="P211" s="217"/>
      <c r="Q211" s="217"/>
      <c r="R211" s="217"/>
      <c r="S211" s="217"/>
      <c r="T211" s="218"/>
      <c r="AT211" s="219" t="s">
        <v>179</v>
      </c>
      <c r="AU211" s="219" t="s">
        <v>84</v>
      </c>
      <c r="AV211" s="13" t="s">
        <v>82</v>
      </c>
      <c r="AW211" s="13" t="s">
        <v>31</v>
      </c>
      <c r="AX211" s="13" t="s">
        <v>75</v>
      </c>
      <c r="AY211" s="219" t="s">
        <v>167</v>
      </c>
    </row>
    <row r="212" spans="1:65" s="14" customFormat="1">
      <c r="B212" s="220"/>
      <c r="C212" s="221"/>
      <c r="D212" s="211" t="s">
        <v>179</v>
      </c>
      <c r="E212" s="222" t="s">
        <v>1</v>
      </c>
      <c r="F212" s="223" t="s">
        <v>84</v>
      </c>
      <c r="G212" s="221"/>
      <c r="H212" s="224">
        <v>2</v>
      </c>
      <c r="I212" s="225"/>
      <c r="J212" s="221"/>
      <c r="K212" s="221"/>
      <c r="L212" s="226"/>
      <c r="M212" s="227"/>
      <c r="N212" s="228"/>
      <c r="O212" s="228"/>
      <c r="P212" s="228"/>
      <c r="Q212" s="228"/>
      <c r="R212" s="228"/>
      <c r="S212" s="228"/>
      <c r="T212" s="229"/>
      <c r="AT212" s="230" t="s">
        <v>179</v>
      </c>
      <c r="AU212" s="230" t="s">
        <v>84</v>
      </c>
      <c r="AV212" s="14" t="s">
        <v>84</v>
      </c>
      <c r="AW212" s="14" t="s">
        <v>31</v>
      </c>
      <c r="AX212" s="14" t="s">
        <v>82</v>
      </c>
      <c r="AY212" s="230" t="s">
        <v>167</v>
      </c>
    </row>
    <row r="213" spans="1:65" s="2" customFormat="1" ht="21.8" customHeight="1">
      <c r="A213" s="34"/>
      <c r="B213" s="35"/>
      <c r="C213" s="191" t="s">
        <v>336</v>
      </c>
      <c r="D213" s="191" t="s">
        <v>170</v>
      </c>
      <c r="E213" s="192" t="s">
        <v>1218</v>
      </c>
      <c r="F213" s="193" t="s">
        <v>1219</v>
      </c>
      <c r="G213" s="194" t="s">
        <v>274</v>
      </c>
      <c r="H213" s="195">
        <v>2</v>
      </c>
      <c r="I213" s="196"/>
      <c r="J213" s="197">
        <f>ROUND(I213*H213,2)</f>
        <v>0</v>
      </c>
      <c r="K213" s="193" t="s">
        <v>174</v>
      </c>
      <c r="L213" s="39"/>
      <c r="M213" s="198" t="s">
        <v>1</v>
      </c>
      <c r="N213" s="199" t="s">
        <v>40</v>
      </c>
      <c r="O213" s="71"/>
      <c r="P213" s="200">
        <f>O213*H213</f>
        <v>0</v>
      </c>
      <c r="Q213" s="200">
        <v>2.1000000000000001E-4</v>
      </c>
      <c r="R213" s="200">
        <f>Q213*H213</f>
        <v>4.2000000000000002E-4</v>
      </c>
      <c r="S213" s="200">
        <v>0</v>
      </c>
      <c r="T213" s="201">
        <f>S213*H213</f>
        <v>0</v>
      </c>
      <c r="U213" s="34"/>
      <c r="V213" s="34"/>
      <c r="W213" s="34"/>
      <c r="X213" s="34"/>
      <c r="Y213" s="34"/>
      <c r="Z213" s="34"/>
      <c r="AA213" s="34"/>
      <c r="AB213" s="34"/>
      <c r="AC213" s="34"/>
      <c r="AD213" s="34"/>
      <c r="AE213" s="34"/>
      <c r="AR213" s="202" t="s">
        <v>278</v>
      </c>
      <c r="AT213" s="202" t="s">
        <v>170</v>
      </c>
      <c r="AU213" s="202" t="s">
        <v>84</v>
      </c>
      <c r="AY213" s="17" t="s">
        <v>167</v>
      </c>
      <c r="BE213" s="203">
        <f>IF(N213="základní",J213,0)</f>
        <v>0</v>
      </c>
      <c r="BF213" s="203">
        <f>IF(N213="snížená",J213,0)</f>
        <v>0</v>
      </c>
      <c r="BG213" s="203">
        <f>IF(N213="zákl. přenesená",J213,0)</f>
        <v>0</v>
      </c>
      <c r="BH213" s="203">
        <f>IF(N213="sníž. přenesená",J213,0)</f>
        <v>0</v>
      </c>
      <c r="BI213" s="203">
        <f>IF(N213="nulová",J213,0)</f>
        <v>0</v>
      </c>
      <c r="BJ213" s="17" t="s">
        <v>82</v>
      </c>
      <c r="BK213" s="203">
        <f>ROUND(I213*H213,2)</f>
        <v>0</v>
      </c>
      <c r="BL213" s="17" t="s">
        <v>278</v>
      </c>
      <c r="BM213" s="202" t="s">
        <v>1220</v>
      </c>
    </row>
    <row r="214" spans="1:65" s="2" customFormat="1">
      <c r="A214" s="34"/>
      <c r="B214" s="35"/>
      <c r="C214" s="36"/>
      <c r="D214" s="204" t="s">
        <v>177</v>
      </c>
      <c r="E214" s="36"/>
      <c r="F214" s="205" t="s">
        <v>1221</v>
      </c>
      <c r="G214" s="36"/>
      <c r="H214" s="36"/>
      <c r="I214" s="206"/>
      <c r="J214" s="36"/>
      <c r="K214" s="36"/>
      <c r="L214" s="39"/>
      <c r="M214" s="207"/>
      <c r="N214" s="208"/>
      <c r="O214" s="71"/>
      <c r="P214" s="71"/>
      <c r="Q214" s="71"/>
      <c r="R214" s="71"/>
      <c r="S214" s="71"/>
      <c r="T214" s="72"/>
      <c r="U214" s="34"/>
      <c r="V214" s="34"/>
      <c r="W214" s="34"/>
      <c r="X214" s="34"/>
      <c r="Y214" s="34"/>
      <c r="Z214" s="34"/>
      <c r="AA214" s="34"/>
      <c r="AB214" s="34"/>
      <c r="AC214" s="34"/>
      <c r="AD214" s="34"/>
      <c r="AE214" s="34"/>
      <c r="AT214" s="17" t="s">
        <v>177</v>
      </c>
      <c r="AU214" s="17" t="s">
        <v>84</v>
      </c>
    </row>
    <row r="215" spans="1:65" s="13" customFormat="1">
      <c r="B215" s="209"/>
      <c r="C215" s="210"/>
      <c r="D215" s="211" t="s">
        <v>179</v>
      </c>
      <c r="E215" s="212" t="s">
        <v>1</v>
      </c>
      <c r="F215" s="213" t="s">
        <v>1199</v>
      </c>
      <c r="G215" s="210"/>
      <c r="H215" s="212" t="s">
        <v>1</v>
      </c>
      <c r="I215" s="214"/>
      <c r="J215" s="210"/>
      <c r="K215" s="210"/>
      <c r="L215" s="215"/>
      <c r="M215" s="216"/>
      <c r="N215" s="217"/>
      <c r="O215" s="217"/>
      <c r="P215" s="217"/>
      <c r="Q215" s="217"/>
      <c r="R215" s="217"/>
      <c r="S215" s="217"/>
      <c r="T215" s="218"/>
      <c r="AT215" s="219" t="s">
        <v>179</v>
      </c>
      <c r="AU215" s="219" t="s">
        <v>84</v>
      </c>
      <c r="AV215" s="13" t="s">
        <v>82</v>
      </c>
      <c r="AW215" s="13" t="s">
        <v>31</v>
      </c>
      <c r="AX215" s="13" t="s">
        <v>75</v>
      </c>
      <c r="AY215" s="219" t="s">
        <v>167</v>
      </c>
    </row>
    <row r="216" spans="1:65" s="14" customFormat="1">
      <c r="B216" s="220"/>
      <c r="C216" s="221"/>
      <c r="D216" s="211" t="s">
        <v>179</v>
      </c>
      <c r="E216" s="222" t="s">
        <v>1</v>
      </c>
      <c r="F216" s="223" t="s">
        <v>84</v>
      </c>
      <c r="G216" s="221"/>
      <c r="H216" s="224">
        <v>2</v>
      </c>
      <c r="I216" s="225"/>
      <c r="J216" s="221"/>
      <c r="K216" s="221"/>
      <c r="L216" s="226"/>
      <c r="M216" s="227"/>
      <c r="N216" s="228"/>
      <c r="O216" s="228"/>
      <c r="P216" s="228"/>
      <c r="Q216" s="228"/>
      <c r="R216" s="228"/>
      <c r="S216" s="228"/>
      <c r="T216" s="229"/>
      <c r="AT216" s="230" t="s">
        <v>179</v>
      </c>
      <c r="AU216" s="230" t="s">
        <v>84</v>
      </c>
      <c r="AV216" s="14" t="s">
        <v>84</v>
      </c>
      <c r="AW216" s="14" t="s">
        <v>31</v>
      </c>
      <c r="AX216" s="14" t="s">
        <v>82</v>
      </c>
      <c r="AY216" s="230" t="s">
        <v>167</v>
      </c>
    </row>
    <row r="217" spans="1:65" s="2" customFormat="1" ht="21.8" customHeight="1">
      <c r="A217" s="34"/>
      <c r="B217" s="35"/>
      <c r="C217" s="191" t="s">
        <v>346</v>
      </c>
      <c r="D217" s="191" t="s">
        <v>170</v>
      </c>
      <c r="E217" s="192" t="s">
        <v>1222</v>
      </c>
      <c r="F217" s="193" t="s">
        <v>1223</v>
      </c>
      <c r="G217" s="194" t="s">
        <v>339</v>
      </c>
      <c r="H217" s="195">
        <v>1E-3</v>
      </c>
      <c r="I217" s="196"/>
      <c r="J217" s="197">
        <f>ROUND(I217*H217,2)</f>
        <v>0</v>
      </c>
      <c r="K217" s="193" t="s">
        <v>174</v>
      </c>
      <c r="L217" s="39"/>
      <c r="M217" s="198" t="s">
        <v>1</v>
      </c>
      <c r="N217" s="199" t="s">
        <v>40</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278</v>
      </c>
      <c r="AT217" s="202" t="s">
        <v>170</v>
      </c>
      <c r="AU217" s="202" t="s">
        <v>84</v>
      </c>
      <c r="AY217" s="17" t="s">
        <v>167</v>
      </c>
      <c r="BE217" s="203">
        <f>IF(N217="základní",J217,0)</f>
        <v>0</v>
      </c>
      <c r="BF217" s="203">
        <f>IF(N217="snížená",J217,0)</f>
        <v>0</v>
      </c>
      <c r="BG217" s="203">
        <f>IF(N217="zákl. přenesená",J217,0)</f>
        <v>0</v>
      </c>
      <c r="BH217" s="203">
        <f>IF(N217="sníž. přenesená",J217,0)</f>
        <v>0</v>
      </c>
      <c r="BI217" s="203">
        <f>IF(N217="nulová",J217,0)</f>
        <v>0</v>
      </c>
      <c r="BJ217" s="17" t="s">
        <v>82</v>
      </c>
      <c r="BK217" s="203">
        <f>ROUND(I217*H217,2)</f>
        <v>0</v>
      </c>
      <c r="BL217" s="17" t="s">
        <v>278</v>
      </c>
      <c r="BM217" s="202" t="s">
        <v>1224</v>
      </c>
    </row>
    <row r="218" spans="1:65" s="2" customFormat="1">
      <c r="A218" s="34"/>
      <c r="B218" s="35"/>
      <c r="C218" s="36"/>
      <c r="D218" s="204" t="s">
        <v>177</v>
      </c>
      <c r="E218" s="36"/>
      <c r="F218" s="205" t="s">
        <v>1225</v>
      </c>
      <c r="G218" s="36"/>
      <c r="H218" s="36"/>
      <c r="I218" s="206"/>
      <c r="J218" s="36"/>
      <c r="K218" s="36"/>
      <c r="L218" s="39"/>
      <c r="M218" s="207"/>
      <c r="N218" s="208"/>
      <c r="O218" s="71"/>
      <c r="P218" s="71"/>
      <c r="Q218" s="71"/>
      <c r="R218" s="71"/>
      <c r="S218" s="71"/>
      <c r="T218" s="72"/>
      <c r="U218" s="34"/>
      <c r="V218" s="34"/>
      <c r="W218" s="34"/>
      <c r="X218" s="34"/>
      <c r="Y218" s="34"/>
      <c r="Z218" s="34"/>
      <c r="AA218" s="34"/>
      <c r="AB218" s="34"/>
      <c r="AC218" s="34"/>
      <c r="AD218" s="34"/>
      <c r="AE218" s="34"/>
      <c r="AT218" s="17" t="s">
        <v>177</v>
      </c>
      <c r="AU218" s="17" t="s">
        <v>84</v>
      </c>
    </row>
    <row r="219" spans="1:65" s="12" customFormat="1" ht="22.85" customHeight="1">
      <c r="B219" s="175"/>
      <c r="C219" s="176"/>
      <c r="D219" s="177" t="s">
        <v>74</v>
      </c>
      <c r="E219" s="189" t="s">
        <v>1226</v>
      </c>
      <c r="F219" s="189" t="s">
        <v>1227</v>
      </c>
      <c r="G219" s="176"/>
      <c r="H219" s="176"/>
      <c r="I219" s="179"/>
      <c r="J219" s="190">
        <f>BK219</f>
        <v>0</v>
      </c>
      <c r="K219" s="176"/>
      <c r="L219" s="181"/>
      <c r="M219" s="182"/>
      <c r="N219" s="183"/>
      <c r="O219" s="183"/>
      <c r="P219" s="184">
        <f>SUM(P220:P231)</f>
        <v>0</v>
      </c>
      <c r="Q219" s="183"/>
      <c r="R219" s="184">
        <f>SUM(R220:R231)</f>
        <v>7.3279999999999998E-2</v>
      </c>
      <c r="S219" s="183"/>
      <c r="T219" s="185">
        <f>SUM(T220:T231)</f>
        <v>0.18207000000000001</v>
      </c>
      <c r="AR219" s="186" t="s">
        <v>84</v>
      </c>
      <c r="AT219" s="187" t="s">
        <v>74</v>
      </c>
      <c r="AU219" s="187" t="s">
        <v>82</v>
      </c>
      <c r="AY219" s="186" t="s">
        <v>167</v>
      </c>
      <c r="BK219" s="188">
        <f>SUM(BK220:BK231)</f>
        <v>0</v>
      </c>
    </row>
    <row r="220" spans="1:65" s="2" customFormat="1" ht="37.9" customHeight="1">
      <c r="A220" s="34"/>
      <c r="B220" s="35"/>
      <c r="C220" s="191" t="s">
        <v>351</v>
      </c>
      <c r="D220" s="191" t="s">
        <v>170</v>
      </c>
      <c r="E220" s="192" t="s">
        <v>1228</v>
      </c>
      <c r="F220" s="193" t="s">
        <v>1229</v>
      </c>
      <c r="G220" s="194" t="s">
        <v>173</v>
      </c>
      <c r="H220" s="195">
        <v>7.65</v>
      </c>
      <c r="I220" s="196"/>
      <c r="J220" s="197">
        <f>ROUND(I220*H220,2)</f>
        <v>0</v>
      </c>
      <c r="K220" s="193" t="s">
        <v>1</v>
      </c>
      <c r="L220" s="39"/>
      <c r="M220" s="198" t="s">
        <v>1</v>
      </c>
      <c r="N220" s="199" t="s">
        <v>40</v>
      </c>
      <c r="O220" s="71"/>
      <c r="P220" s="200">
        <f>O220*H220</f>
        <v>0</v>
      </c>
      <c r="Q220" s="200">
        <v>0</v>
      </c>
      <c r="R220" s="200">
        <f>Q220*H220</f>
        <v>0</v>
      </c>
      <c r="S220" s="200">
        <v>2.3800000000000002E-2</v>
      </c>
      <c r="T220" s="201">
        <f>S220*H220</f>
        <v>0.18207000000000001</v>
      </c>
      <c r="U220" s="34"/>
      <c r="V220" s="34"/>
      <c r="W220" s="34"/>
      <c r="X220" s="34"/>
      <c r="Y220" s="34"/>
      <c r="Z220" s="34"/>
      <c r="AA220" s="34"/>
      <c r="AB220" s="34"/>
      <c r="AC220" s="34"/>
      <c r="AD220" s="34"/>
      <c r="AE220" s="34"/>
      <c r="AR220" s="202" t="s">
        <v>278</v>
      </c>
      <c r="AT220" s="202" t="s">
        <v>170</v>
      </c>
      <c r="AU220" s="202" t="s">
        <v>84</v>
      </c>
      <c r="AY220" s="17" t="s">
        <v>167</v>
      </c>
      <c r="BE220" s="203">
        <f>IF(N220="základní",J220,0)</f>
        <v>0</v>
      </c>
      <c r="BF220" s="203">
        <f>IF(N220="snížená",J220,0)</f>
        <v>0</v>
      </c>
      <c r="BG220" s="203">
        <f>IF(N220="zákl. přenesená",J220,0)</f>
        <v>0</v>
      </c>
      <c r="BH220" s="203">
        <f>IF(N220="sníž. přenesená",J220,0)</f>
        <v>0</v>
      </c>
      <c r="BI220" s="203">
        <f>IF(N220="nulová",J220,0)</f>
        <v>0</v>
      </c>
      <c r="BJ220" s="17" t="s">
        <v>82</v>
      </c>
      <c r="BK220" s="203">
        <f>ROUND(I220*H220,2)</f>
        <v>0</v>
      </c>
      <c r="BL220" s="17" t="s">
        <v>278</v>
      </c>
      <c r="BM220" s="202" t="s">
        <v>1230</v>
      </c>
    </row>
    <row r="221" spans="1:65" s="13" customFormat="1">
      <c r="B221" s="209"/>
      <c r="C221" s="210"/>
      <c r="D221" s="211" t="s">
        <v>179</v>
      </c>
      <c r="E221" s="212" t="s">
        <v>1</v>
      </c>
      <c r="F221" s="213" t="s">
        <v>1199</v>
      </c>
      <c r="G221" s="210"/>
      <c r="H221" s="212" t="s">
        <v>1</v>
      </c>
      <c r="I221" s="214"/>
      <c r="J221" s="210"/>
      <c r="K221" s="210"/>
      <c r="L221" s="215"/>
      <c r="M221" s="216"/>
      <c r="N221" s="217"/>
      <c r="O221" s="217"/>
      <c r="P221" s="217"/>
      <c r="Q221" s="217"/>
      <c r="R221" s="217"/>
      <c r="S221" s="217"/>
      <c r="T221" s="218"/>
      <c r="AT221" s="219" t="s">
        <v>179</v>
      </c>
      <c r="AU221" s="219" t="s">
        <v>84</v>
      </c>
      <c r="AV221" s="13" t="s">
        <v>82</v>
      </c>
      <c r="AW221" s="13" t="s">
        <v>31</v>
      </c>
      <c r="AX221" s="13" t="s">
        <v>75</v>
      </c>
      <c r="AY221" s="219" t="s">
        <v>167</v>
      </c>
    </row>
    <row r="222" spans="1:65" s="14" customFormat="1">
      <c r="B222" s="220"/>
      <c r="C222" s="221"/>
      <c r="D222" s="211" t="s">
        <v>179</v>
      </c>
      <c r="E222" s="222" t="s">
        <v>1</v>
      </c>
      <c r="F222" s="223" t="s">
        <v>1231</v>
      </c>
      <c r="G222" s="221"/>
      <c r="H222" s="224">
        <v>7.65</v>
      </c>
      <c r="I222" s="225"/>
      <c r="J222" s="221"/>
      <c r="K222" s="221"/>
      <c r="L222" s="226"/>
      <c r="M222" s="227"/>
      <c r="N222" s="228"/>
      <c r="O222" s="228"/>
      <c r="P222" s="228"/>
      <c r="Q222" s="228"/>
      <c r="R222" s="228"/>
      <c r="S222" s="228"/>
      <c r="T222" s="229"/>
      <c r="AT222" s="230" t="s">
        <v>179</v>
      </c>
      <c r="AU222" s="230" t="s">
        <v>84</v>
      </c>
      <c r="AV222" s="14" t="s">
        <v>84</v>
      </c>
      <c r="AW222" s="14" t="s">
        <v>31</v>
      </c>
      <c r="AX222" s="14" t="s">
        <v>82</v>
      </c>
      <c r="AY222" s="230" t="s">
        <v>167</v>
      </c>
    </row>
    <row r="223" spans="1:65" s="2" customFormat="1" ht="37.9" customHeight="1">
      <c r="A223" s="34"/>
      <c r="B223" s="35"/>
      <c r="C223" s="191" t="s">
        <v>358</v>
      </c>
      <c r="D223" s="191" t="s">
        <v>170</v>
      </c>
      <c r="E223" s="192" t="s">
        <v>1232</v>
      </c>
      <c r="F223" s="193" t="s">
        <v>1233</v>
      </c>
      <c r="G223" s="194" t="s">
        <v>274</v>
      </c>
      <c r="H223" s="195">
        <v>2</v>
      </c>
      <c r="I223" s="196"/>
      <c r="J223" s="197">
        <f>ROUND(I223*H223,2)</f>
        <v>0</v>
      </c>
      <c r="K223" s="193" t="s">
        <v>174</v>
      </c>
      <c r="L223" s="39"/>
      <c r="M223" s="198" t="s">
        <v>1</v>
      </c>
      <c r="N223" s="199" t="s">
        <v>40</v>
      </c>
      <c r="O223" s="71"/>
      <c r="P223" s="200">
        <f>O223*H223</f>
        <v>0</v>
      </c>
      <c r="Q223" s="200">
        <v>3.6639999999999999E-2</v>
      </c>
      <c r="R223" s="200">
        <f>Q223*H223</f>
        <v>7.3279999999999998E-2</v>
      </c>
      <c r="S223" s="200">
        <v>0</v>
      </c>
      <c r="T223" s="201">
        <f>S223*H223</f>
        <v>0</v>
      </c>
      <c r="U223" s="34"/>
      <c r="V223" s="34"/>
      <c r="W223" s="34"/>
      <c r="X223" s="34"/>
      <c r="Y223" s="34"/>
      <c r="Z223" s="34"/>
      <c r="AA223" s="34"/>
      <c r="AB223" s="34"/>
      <c r="AC223" s="34"/>
      <c r="AD223" s="34"/>
      <c r="AE223" s="34"/>
      <c r="AR223" s="202" t="s">
        <v>278</v>
      </c>
      <c r="AT223" s="202" t="s">
        <v>170</v>
      </c>
      <c r="AU223" s="202" t="s">
        <v>84</v>
      </c>
      <c r="AY223" s="17" t="s">
        <v>167</v>
      </c>
      <c r="BE223" s="203">
        <f>IF(N223="základní",J223,0)</f>
        <v>0</v>
      </c>
      <c r="BF223" s="203">
        <f>IF(N223="snížená",J223,0)</f>
        <v>0</v>
      </c>
      <c r="BG223" s="203">
        <f>IF(N223="zákl. přenesená",J223,0)</f>
        <v>0</v>
      </c>
      <c r="BH223" s="203">
        <f>IF(N223="sníž. přenesená",J223,0)</f>
        <v>0</v>
      </c>
      <c r="BI223" s="203">
        <f>IF(N223="nulová",J223,0)</f>
        <v>0</v>
      </c>
      <c r="BJ223" s="17" t="s">
        <v>82</v>
      </c>
      <c r="BK223" s="203">
        <f>ROUND(I223*H223,2)</f>
        <v>0</v>
      </c>
      <c r="BL223" s="17" t="s">
        <v>278</v>
      </c>
      <c r="BM223" s="202" t="s">
        <v>1234</v>
      </c>
    </row>
    <row r="224" spans="1:65" s="2" customFormat="1">
      <c r="A224" s="34"/>
      <c r="B224" s="35"/>
      <c r="C224" s="36"/>
      <c r="D224" s="204" t="s">
        <v>177</v>
      </c>
      <c r="E224" s="36"/>
      <c r="F224" s="205" t="s">
        <v>1235</v>
      </c>
      <c r="G224" s="36"/>
      <c r="H224" s="36"/>
      <c r="I224" s="206"/>
      <c r="J224" s="36"/>
      <c r="K224" s="36"/>
      <c r="L224" s="39"/>
      <c r="M224" s="207"/>
      <c r="N224" s="208"/>
      <c r="O224" s="71"/>
      <c r="P224" s="71"/>
      <c r="Q224" s="71"/>
      <c r="R224" s="71"/>
      <c r="S224" s="71"/>
      <c r="T224" s="72"/>
      <c r="U224" s="34"/>
      <c r="V224" s="34"/>
      <c r="W224" s="34"/>
      <c r="X224" s="34"/>
      <c r="Y224" s="34"/>
      <c r="Z224" s="34"/>
      <c r="AA224" s="34"/>
      <c r="AB224" s="34"/>
      <c r="AC224" s="34"/>
      <c r="AD224" s="34"/>
      <c r="AE224" s="34"/>
      <c r="AT224" s="17" t="s">
        <v>177</v>
      </c>
      <c r="AU224" s="17" t="s">
        <v>84</v>
      </c>
    </row>
    <row r="225" spans="1:65" s="13" customFormat="1">
      <c r="B225" s="209"/>
      <c r="C225" s="210"/>
      <c r="D225" s="211" t="s">
        <v>179</v>
      </c>
      <c r="E225" s="212" t="s">
        <v>1</v>
      </c>
      <c r="F225" s="213" t="s">
        <v>1199</v>
      </c>
      <c r="G225" s="210"/>
      <c r="H225" s="212" t="s">
        <v>1</v>
      </c>
      <c r="I225" s="214"/>
      <c r="J225" s="210"/>
      <c r="K225" s="210"/>
      <c r="L225" s="215"/>
      <c r="M225" s="216"/>
      <c r="N225" s="217"/>
      <c r="O225" s="217"/>
      <c r="P225" s="217"/>
      <c r="Q225" s="217"/>
      <c r="R225" s="217"/>
      <c r="S225" s="217"/>
      <c r="T225" s="218"/>
      <c r="AT225" s="219" t="s">
        <v>179</v>
      </c>
      <c r="AU225" s="219" t="s">
        <v>84</v>
      </c>
      <c r="AV225" s="13" t="s">
        <v>82</v>
      </c>
      <c r="AW225" s="13" t="s">
        <v>31</v>
      </c>
      <c r="AX225" s="13" t="s">
        <v>75</v>
      </c>
      <c r="AY225" s="219" t="s">
        <v>167</v>
      </c>
    </row>
    <row r="226" spans="1:65" s="14" customFormat="1">
      <c r="B226" s="220"/>
      <c r="C226" s="221"/>
      <c r="D226" s="211" t="s">
        <v>179</v>
      </c>
      <c r="E226" s="222" t="s">
        <v>1</v>
      </c>
      <c r="F226" s="223" t="s">
        <v>84</v>
      </c>
      <c r="G226" s="221"/>
      <c r="H226" s="224">
        <v>2</v>
      </c>
      <c r="I226" s="225"/>
      <c r="J226" s="221"/>
      <c r="K226" s="221"/>
      <c r="L226" s="226"/>
      <c r="M226" s="227"/>
      <c r="N226" s="228"/>
      <c r="O226" s="228"/>
      <c r="P226" s="228"/>
      <c r="Q226" s="228"/>
      <c r="R226" s="228"/>
      <c r="S226" s="228"/>
      <c r="T226" s="229"/>
      <c r="AT226" s="230" t="s">
        <v>179</v>
      </c>
      <c r="AU226" s="230" t="s">
        <v>84</v>
      </c>
      <c r="AV226" s="14" t="s">
        <v>84</v>
      </c>
      <c r="AW226" s="14" t="s">
        <v>31</v>
      </c>
      <c r="AX226" s="14" t="s">
        <v>82</v>
      </c>
      <c r="AY226" s="230" t="s">
        <v>167</v>
      </c>
    </row>
    <row r="227" spans="1:65" s="2" customFormat="1" ht="24.3" customHeight="1">
      <c r="A227" s="34"/>
      <c r="B227" s="35"/>
      <c r="C227" s="191" t="s">
        <v>364</v>
      </c>
      <c r="D227" s="191" t="s">
        <v>170</v>
      </c>
      <c r="E227" s="192" t="s">
        <v>1236</v>
      </c>
      <c r="F227" s="193" t="s">
        <v>1237</v>
      </c>
      <c r="G227" s="194" t="s">
        <v>274</v>
      </c>
      <c r="H227" s="195">
        <v>2</v>
      </c>
      <c r="I227" s="196"/>
      <c r="J227" s="197">
        <f>ROUND(I227*H227,2)</f>
        <v>0</v>
      </c>
      <c r="K227" s="193" t="s">
        <v>1</v>
      </c>
      <c r="L227" s="39"/>
      <c r="M227" s="198" t="s">
        <v>1</v>
      </c>
      <c r="N227" s="199" t="s">
        <v>40</v>
      </c>
      <c r="O227" s="71"/>
      <c r="P227" s="200">
        <f>O227*H227</f>
        <v>0</v>
      </c>
      <c r="Q227" s="200">
        <v>0</v>
      </c>
      <c r="R227" s="200">
        <f>Q227*H227</f>
        <v>0</v>
      </c>
      <c r="S227" s="200">
        <v>0</v>
      </c>
      <c r="T227" s="201">
        <f>S227*H227</f>
        <v>0</v>
      </c>
      <c r="U227" s="34"/>
      <c r="V227" s="34"/>
      <c r="W227" s="34"/>
      <c r="X227" s="34"/>
      <c r="Y227" s="34"/>
      <c r="Z227" s="34"/>
      <c r="AA227" s="34"/>
      <c r="AB227" s="34"/>
      <c r="AC227" s="34"/>
      <c r="AD227" s="34"/>
      <c r="AE227" s="34"/>
      <c r="AR227" s="202" t="s">
        <v>278</v>
      </c>
      <c r="AT227" s="202" t="s">
        <v>170</v>
      </c>
      <c r="AU227" s="202" t="s">
        <v>84</v>
      </c>
      <c r="AY227" s="17" t="s">
        <v>167</v>
      </c>
      <c r="BE227" s="203">
        <f>IF(N227="základní",J227,0)</f>
        <v>0</v>
      </c>
      <c r="BF227" s="203">
        <f>IF(N227="snížená",J227,0)</f>
        <v>0</v>
      </c>
      <c r="BG227" s="203">
        <f>IF(N227="zákl. přenesená",J227,0)</f>
        <v>0</v>
      </c>
      <c r="BH227" s="203">
        <f>IF(N227="sníž. přenesená",J227,0)</f>
        <v>0</v>
      </c>
      <c r="BI227" s="203">
        <f>IF(N227="nulová",J227,0)</f>
        <v>0</v>
      </c>
      <c r="BJ227" s="17" t="s">
        <v>82</v>
      </c>
      <c r="BK227" s="203">
        <f>ROUND(I227*H227,2)</f>
        <v>0</v>
      </c>
      <c r="BL227" s="17" t="s">
        <v>278</v>
      </c>
      <c r="BM227" s="202" t="s">
        <v>1238</v>
      </c>
    </row>
    <row r="228" spans="1:65" s="13" customFormat="1">
      <c r="B228" s="209"/>
      <c r="C228" s="210"/>
      <c r="D228" s="211" t="s">
        <v>179</v>
      </c>
      <c r="E228" s="212" t="s">
        <v>1</v>
      </c>
      <c r="F228" s="213" t="s">
        <v>1199</v>
      </c>
      <c r="G228" s="210"/>
      <c r="H228" s="212" t="s">
        <v>1</v>
      </c>
      <c r="I228" s="214"/>
      <c r="J228" s="210"/>
      <c r="K228" s="210"/>
      <c r="L228" s="215"/>
      <c r="M228" s="216"/>
      <c r="N228" s="217"/>
      <c r="O228" s="217"/>
      <c r="P228" s="217"/>
      <c r="Q228" s="217"/>
      <c r="R228" s="217"/>
      <c r="S228" s="217"/>
      <c r="T228" s="218"/>
      <c r="AT228" s="219" t="s">
        <v>179</v>
      </c>
      <c r="AU228" s="219" t="s">
        <v>84</v>
      </c>
      <c r="AV228" s="13" t="s">
        <v>82</v>
      </c>
      <c r="AW228" s="13" t="s">
        <v>31</v>
      </c>
      <c r="AX228" s="13" t="s">
        <v>75</v>
      </c>
      <c r="AY228" s="219" t="s">
        <v>167</v>
      </c>
    </row>
    <row r="229" spans="1:65" s="14" customFormat="1">
      <c r="B229" s="220"/>
      <c r="C229" s="221"/>
      <c r="D229" s="211" t="s">
        <v>179</v>
      </c>
      <c r="E229" s="222" t="s">
        <v>1</v>
      </c>
      <c r="F229" s="223" t="s">
        <v>84</v>
      </c>
      <c r="G229" s="221"/>
      <c r="H229" s="224">
        <v>2</v>
      </c>
      <c r="I229" s="225"/>
      <c r="J229" s="221"/>
      <c r="K229" s="221"/>
      <c r="L229" s="226"/>
      <c r="M229" s="227"/>
      <c r="N229" s="228"/>
      <c r="O229" s="228"/>
      <c r="P229" s="228"/>
      <c r="Q229" s="228"/>
      <c r="R229" s="228"/>
      <c r="S229" s="228"/>
      <c r="T229" s="229"/>
      <c r="AT229" s="230" t="s">
        <v>179</v>
      </c>
      <c r="AU229" s="230" t="s">
        <v>84</v>
      </c>
      <c r="AV229" s="14" t="s">
        <v>84</v>
      </c>
      <c r="AW229" s="14" t="s">
        <v>31</v>
      </c>
      <c r="AX229" s="14" t="s">
        <v>82</v>
      </c>
      <c r="AY229" s="230" t="s">
        <v>167</v>
      </c>
    </row>
    <row r="230" spans="1:65" s="2" customFormat="1" ht="24.3" customHeight="1">
      <c r="A230" s="34"/>
      <c r="B230" s="35"/>
      <c r="C230" s="191" t="s">
        <v>372</v>
      </c>
      <c r="D230" s="191" t="s">
        <v>170</v>
      </c>
      <c r="E230" s="192" t="s">
        <v>1239</v>
      </c>
      <c r="F230" s="193" t="s">
        <v>1240</v>
      </c>
      <c r="G230" s="194" t="s">
        <v>339</v>
      </c>
      <c r="H230" s="195">
        <v>7.2999999999999995E-2</v>
      </c>
      <c r="I230" s="196"/>
      <c r="J230" s="197">
        <f>ROUND(I230*H230,2)</f>
        <v>0</v>
      </c>
      <c r="K230" s="193" t="s">
        <v>174</v>
      </c>
      <c r="L230" s="39"/>
      <c r="M230" s="198" t="s">
        <v>1</v>
      </c>
      <c r="N230" s="199" t="s">
        <v>40</v>
      </c>
      <c r="O230" s="71"/>
      <c r="P230" s="200">
        <f>O230*H230</f>
        <v>0</v>
      </c>
      <c r="Q230" s="200">
        <v>0</v>
      </c>
      <c r="R230" s="200">
        <f>Q230*H230</f>
        <v>0</v>
      </c>
      <c r="S230" s="200">
        <v>0</v>
      </c>
      <c r="T230" s="201">
        <f>S230*H230</f>
        <v>0</v>
      </c>
      <c r="U230" s="34"/>
      <c r="V230" s="34"/>
      <c r="W230" s="34"/>
      <c r="X230" s="34"/>
      <c r="Y230" s="34"/>
      <c r="Z230" s="34"/>
      <c r="AA230" s="34"/>
      <c r="AB230" s="34"/>
      <c r="AC230" s="34"/>
      <c r="AD230" s="34"/>
      <c r="AE230" s="34"/>
      <c r="AR230" s="202" t="s">
        <v>278</v>
      </c>
      <c r="AT230" s="202" t="s">
        <v>170</v>
      </c>
      <c r="AU230" s="202" t="s">
        <v>84</v>
      </c>
      <c r="AY230" s="17" t="s">
        <v>167</v>
      </c>
      <c r="BE230" s="203">
        <f>IF(N230="základní",J230,0)</f>
        <v>0</v>
      </c>
      <c r="BF230" s="203">
        <f>IF(N230="snížená",J230,0)</f>
        <v>0</v>
      </c>
      <c r="BG230" s="203">
        <f>IF(N230="zákl. přenesená",J230,0)</f>
        <v>0</v>
      </c>
      <c r="BH230" s="203">
        <f>IF(N230="sníž. přenesená",J230,0)</f>
        <v>0</v>
      </c>
      <c r="BI230" s="203">
        <f>IF(N230="nulová",J230,0)</f>
        <v>0</v>
      </c>
      <c r="BJ230" s="17" t="s">
        <v>82</v>
      </c>
      <c r="BK230" s="203">
        <f>ROUND(I230*H230,2)</f>
        <v>0</v>
      </c>
      <c r="BL230" s="17" t="s">
        <v>278</v>
      </c>
      <c r="BM230" s="202" t="s">
        <v>1241</v>
      </c>
    </row>
    <row r="231" spans="1:65" s="2" customFormat="1">
      <c r="A231" s="34"/>
      <c r="B231" s="35"/>
      <c r="C231" s="36"/>
      <c r="D231" s="204" t="s">
        <v>177</v>
      </c>
      <c r="E231" s="36"/>
      <c r="F231" s="205" t="s">
        <v>1242</v>
      </c>
      <c r="G231" s="36"/>
      <c r="H231" s="36"/>
      <c r="I231" s="206"/>
      <c r="J231" s="36"/>
      <c r="K231" s="36"/>
      <c r="L231" s="39"/>
      <c r="M231" s="207"/>
      <c r="N231" s="208"/>
      <c r="O231" s="71"/>
      <c r="P231" s="71"/>
      <c r="Q231" s="71"/>
      <c r="R231" s="71"/>
      <c r="S231" s="71"/>
      <c r="T231" s="72"/>
      <c r="U231" s="34"/>
      <c r="V231" s="34"/>
      <c r="W231" s="34"/>
      <c r="X231" s="34"/>
      <c r="Y231" s="34"/>
      <c r="Z231" s="34"/>
      <c r="AA231" s="34"/>
      <c r="AB231" s="34"/>
      <c r="AC231" s="34"/>
      <c r="AD231" s="34"/>
      <c r="AE231" s="34"/>
      <c r="AT231" s="17" t="s">
        <v>177</v>
      </c>
      <c r="AU231" s="17" t="s">
        <v>84</v>
      </c>
    </row>
    <row r="232" spans="1:65" s="12" customFormat="1" ht="22.85" customHeight="1">
      <c r="B232" s="175"/>
      <c r="C232" s="176"/>
      <c r="D232" s="177" t="s">
        <v>74</v>
      </c>
      <c r="E232" s="189" t="s">
        <v>1243</v>
      </c>
      <c r="F232" s="189" t="s">
        <v>1244</v>
      </c>
      <c r="G232" s="176"/>
      <c r="H232" s="176"/>
      <c r="I232" s="179"/>
      <c r="J232" s="190">
        <f>BK232</f>
        <v>0</v>
      </c>
      <c r="K232" s="176"/>
      <c r="L232" s="181"/>
      <c r="M232" s="182"/>
      <c r="N232" s="183"/>
      <c r="O232" s="183"/>
      <c r="P232" s="184">
        <f>SUM(P233:P235)</f>
        <v>0</v>
      </c>
      <c r="Q232" s="183"/>
      <c r="R232" s="184">
        <f>SUM(R233:R235)</f>
        <v>1.2000000000000002E-4</v>
      </c>
      <c r="S232" s="183"/>
      <c r="T232" s="185">
        <f>SUM(T233:T235)</f>
        <v>0</v>
      </c>
      <c r="AR232" s="186" t="s">
        <v>84</v>
      </c>
      <c r="AT232" s="187" t="s">
        <v>74</v>
      </c>
      <c r="AU232" s="187" t="s">
        <v>82</v>
      </c>
      <c r="AY232" s="186" t="s">
        <v>167</v>
      </c>
      <c r="BK232" s="188">
        <f>SUM(BK233:BK235)</f>
        <v>0</v>
      </c>
    </row>
    <row r="233" spans="1:65" s="2" customFormat="1" ht="24.3" customHeight="1">
      <c r="A233" s="34"/>
      <c r="B233" s="35"/>
      <c r="C233" s="191" t="s">
        <v>380</v>
      </c>
      <c r="D233" s="191" t="s">
        <v>170</v>
      </c>
      <c r="E233" s="192" t="s">
        <v>1245</v>
      </c>
      <c r="F233" s="193" t="s">
        <v>1246</v>
      </c>
      <c r="G233" s="194" t="s">
        <v>186</v>
      </c>
      <c r="H233" s="195">
        <v>6</v>
      </c>
      <c r="I233" s="196"/>
      <c r="J233" s="197">
        <f>ROUND(I233*H233,2)</f>
        <v>0</v>
      </c>
      <c r="K233" s="193" t="s">
        <v>1</v>
      </c>
      <c r="L233" s="39"/>
      <c r="M233" s="198" t="s">
        <v>1</v>
      </c>
      <c r="N233" s="199" t="s">
        <v>40</v>
      </c>
      <c r="O233" s="71"/>
      <c r="P233" s="200">
        <f>O233*H233</f>
        <v>0</v>
      </c>
      <c r="Q233" s="200">
        <v>2.0000000000000002E-5</v>
      </c>
      <c r="R233" s="200">
        <f>Q233*H233</f>
        <v>1.2000000000000002E-4</v>
      </c>
      <c r="S233" s="200">
        <v>0</v>
      </c>
      <c r="T233" s="201">
        <f>S233*H233</f>
        <v>0</v>
      </c>
      <c r="U233" s="34"/>
      <c r="V233" s="34"/>
      <c r="W233" s="34"/>
      <c r="X233" s="34"/>
      <c r="Y233" s="34"/>
      <c r="Z233" s="34"/>
      <c r="AA233" s="34"/>
      <c r="AB233" s="34"/>
      <c r="AC233" s="34"/>
      <c r="AD233" s="34"/>
      <c r="AE233" s="34"/>
      <c r="AR233" s="202" t="s">
        <v>278</v>
      </c>
      <c r="AT233" s="202" t="s">
        <v>170</v>
      </c>
      <c r="AU233" s="202" t="s">
        <v>84</v>
      </c>
      <c r="AY233" s="17" t="s">
        <v>167</v>
      </c>
      <c r="BE233" s="203">
        <f>IF(N233="základní",J233,0)</f>
        <v>0</v>
      </c>
      <c r="BF233" s="203">
        <f>IF(N233="snížená",J233,0)</f>
        <v>0</v>
      </c>
      <c r="BG233" s="203">
        <f>IF(N233="zákl. přenesená",J233,0)</f>
        <v>0</v>
      </c>
      <c r="BH233" s="203">
        <f>IF(N233="sníž. přenesená",J233,0)</f>
        <v>0</v>
      </c>
      <c r="BI233" s="203">
        <f>IF(N233="nulová",J233,0)</f>
        <v>0</v>
      </c>
      <c r="BJ233" s="17" t="s">
        <v>82</v>
      </c>
      <c r="BK233" s="203">
        <f>ROUND(I233*H233,2)</f>
        <v>0</v>
      </c>
      <c r="BL233" s="17" t="s">
        <v>278</v>
      </c>
      <c r="BM233" s="202" t="s">
        <v>1247</v>
      </c>
    </row>
    <row r="234" spans="1:65" s="13" customFormat="1">
      <c r="B234" s="209"/>
      <c r="C234" s="210"/>
      <c r="D234" s="211" t="s">
        <v>179</v>
      </c>
      <c r="E234" s="212" t="s">
        <v>1</v>
      </c>
      <c r="F234" s="213" t="s">
        <v>1130</v>
      </c>
      <c r="G234" s="210"/>
      <c r="H234" s="212" t="s">
        <v>1</v>
      </c>
      <c r="I234" s="214"/>
      <c r="J234" s="210"/>
      <c r="K234" s="210"/>
      <c r="L234" s="215"/>
      <c r="M234" s="216"/>
      <c r="N234" s="217"/>
      <c r="O234" s="217"/>
      <c r="P234" s="217"/>
      <c r="Q234" s="217"/>
      <c r="R234" s="217"/>
      <c r="S234" s="217"/>
      <c r="T234" s="218"/>
      <c r="AT234" s="219" t="s">
        <v>179</v>
      </c>
      <c r="AU234" s="219" t="s">
        <v>84</v>
      </c>
      <c r="AV234" s="13" t="s">
        <v>82</v>
      </c>
      <c r="AW234" s="13" t="s">
        <v>31</v>
      </c>
      <c r="AX234" s="13" t="s">
        <v>75</v>
      </c>
      <c r="AY234" s="219" t="s">
        <v>167</v>
      </c>
    </row>
    <row r="235" spans="1:65" s="14" customFormat="1">
      <c r="B235" s="220"/>
      <c r="C235" s="221"/>
      <c r="D235" s="211" t="s">
        <v>179</v>
      </c>
      <c r="E235" s="222" t="s">
        <v>1</v>
      </c>
      <c r="F235" s="223" t="s">
        <v>195</v>
      </c>
      <c r="G235" s="221"/>
      <c r="H235" s="224">
        <v>6</v>
      </c>
      <c r="I235" s="225"/>
      <c r="J235" s="221"/>
      <c r="K235" s="221"/>
      <c r="L235" s="226"/>
      <c r="M235" s="227"/>
      <c r="N235" s="228"/>
      <c r="O235" s="228"/>
      <c r="P235" s="228"/>
      <c r="Q235" s="228"/>
      <c r="R235" s="228"/>
      <c r="S235" s="228"/>
      <c r="T235" s="229"/>
      <c r="AT235" s="230" t="s">
        <v>179</v>
      </c>
      <c r="AU235" s="230" t="s">
        <v>84</v>
      </c>
      <c r="AV235" s="14" t="s">
        <v>84</v>
      </c>
      <c r="AW235" s="14" t="s">
        <v>31</v>
      </c>
      <c r="AX235" s="14" t="s">
        <v>82</v>
      </c>
      <c r="AY235" s="230" t="s">
        <v>167</v>
      </c>
    </row>
    <row r="236" spans="1:65" s="12" customFormat="1" ht="22.85" customHeight="1">
      <c r="B236" s="175"/>
      <c r="C236" s="176"/>
      <c r="D236" s="177" t="s">
        <v>74</v>
      </c>
      <c r="E236" s="189" t="s">
        <v>1248</v>
      </c>
      <c r="F236" s="189" t="s">
        <v>1248</v>
      </c>
      <c r="G236" s="176"/>
      <c r="H236" s="176"/>
      <c r="I236" s="179"/>
      <c r="J236" s="190">
        <f>BK236</f>
        <v>0</v>
      </c>
      <c r="K236" s="176"/>
      <c r="L236" s="181"/>
      <c r="M236" s="182"/>
      <c r="N236" s="183"/>
      <c r="O236" s="183"/>
      <c r="P236" s="184">
        <f>SUM(P237:P257)</f>
        <v>0</v>
      </c>
      <c r="Q236" s="183"/>
      <c r="R236" s="184">
        <f>SUM(R237:R257)</f>
        <v>0</v>
      </c>
      <c r="S236" s="183"/>
      <c r="T236" s="185">
        <f>SUM(T237:T257)</f>
        <v>0</v>
      </c>
      <c r="AR236" s="186" t="s">
        <v>175</v>
      </c>
      <c r="AT236" s="187" t="s">
        <v>74</v>
      </c>
      <c r="AU236" s="187" t="s">
        <v>82</v>
      </c>
      <c r="AY236" s="186" t="s">
        <v>167</v>
      </c>
      <c r="BK236" s="188">
        <f>SUM(BK237:BK257)</f>
        <v>0</v>
      </c>
    </row>
    <row r="237" spans="1:65" s="2" customFormat="1" ht="16.45" customHeight="1">
      <c r="A237" s="34"/>
      <c r="B237" s="35"/>
      <c r="C237" s="191" t="s">
        <v>393</v>
      </c>
      <c r="D237" s="191" t="s">
        <v>170</v>
      </c>
      <c r="E237" s="192" t="s">
        <v>1249</v>
      </c>
      <c r="F237" s="193" t="s">
        <v>1250</v>
      </c>
      <c r="G237" s="194" t="s">
        <v>1251</v>
      </c>
      <c r="H237" s="195">
        <v>2</v>
      </c>
      <c r="I237" s="196"/>
      <c r="J237" s="197">
        <f>ROUND(I237*H237,2)</f>
        <v>0</v>
      </c>
      <c r="K237" s="193" t="s">
        <v>1</v>
      </c>
      <c r="L237" s="39"/>
      <c r="M237" s="198" t="s">
        <v>1</v>
      </c>
      <c r="N237" s="199" t="s">
        <v>40</v>
      </c>
      <c r="O237" s="71"/>
      <c r="P237" s="200">
        <f>O237*H237</f>
        <v>0</v>
      </c>
      <c r="Q237" s="200">
        <v>0</v>
      </c>
      <c r="R237" s="200">
        <f>Q237*H237</f>
        <v>0</v>
      </c>
      <c r="S237" s="200">
        <v>0</v>
      </c>
      <c r="T237" s="201">
        <f>S237*H237</f>
        <v>0</v>
      </c>
      <c r="U237" s="34"/>
      <c r="V237" s="34"/>
      <c r="W237" s="34"/>
      <c r="X237" s="34"/>
      <c r="Y237" s="34"/>
      <c r="Z237" s="34"/>
      <c r="AA237" s="34"/>
      <c r="AB237" s="34"/>
      <c r="AC237" s="34"/>
      <c r="AD237" s="34"/>
      <c r="AE237" s="34"/>
      <c r="AR237" s="202" t="s">
        <v>175</v>
      </c>
      <c r="AT237" s="202" t="s">
        <v>170</v>
      </c>
      <c r="AU237" s="202" t="s">
        <v>84</v>
      </c>
      <c r="AY237" s="17" t="s">
        <v>167</v>
      </c>
      <c r="BE237" s="203">
        <f>IF(N237="základní",J237,0)</f>
        <v>0</v>
      </c>
      <c r="BF237" s="203">
        <f>IF(N237="snížená",J237,0)</f>
        <v>0</v>
      </c>
      <c r="BG237" s="203">
        <f>IF(N237="zákl. přenesená",J237,0)</f>
        <v>0</v>
      </c>
      <c r="BH237" s="203">
        <f>IF(N237="sníž. přenesená",J237,0)</f>
        <v>0</v>
      </c>
      <c r="BI237" s="203">
        <f>IF(N237="nulová",J237,0)</f>
        <v>0</v>
      </c>
      <c r="BJ237" s="17" t="s">
        <v>82</v>
      </c>
      <c r="BK237" s="203">
        <f>ROUND(I237*H237,2)</f>
        <v>0</v>
      </c>
      <c r="BL237" s="17" t="s">
        <v>175</v>
      </c>
      <c r="BM237" s="202" t="s">
        <v>1252</v>
      </c>
    </row>
    <row r="238" spans="1:65" s="13" customFormat="1">
      <c r="B238" s="209"/>
      <c r="C238" s="210"/>
      <c r="D238" s="211" t="s">
        <v>179</v>
      </c>
      <c r="E238" s="212" t="s">
        <v>1</v>
      </c>
      <c r="F238" s="213" t="s">
        <v>1130</v>
      </c>
      <c r="G238" s="210"/>
      <c r="H238" s="212" t="s">
        <v>1</v>
      </c>
      <c r="I238" s="214"/>
      <c r="J238" s="210"/>
      <c r="K238" s="210"/>
      <c r="L238" s="215"/>
      <c r="M238" s="216"/>
      <c r="N238" s="217"/>
      <c r="O238" s="217"/>
      <c r="P238" s="217"/>
      <c r="Q238" s="217"/>
      <c r="R238" s="217"/>
      <c r="S238" s="217"/>
      <c r="T238" s="218"/>
      <c r="AT238" s="219" t="s">
        <v>179</v>
      </c>
      <c r="AU238" s="219" t="s">
        <v>84</v>
      </c>
      <c r="AV238" s="13" t="s">
        <v>82</v>
      </c>
      <c r="AW238" s="13" t="s">
        <v>31</v>
      </c>
      <c r="AX238" s="13" t="s">
        <v>75</v>
      </c>
      <c r="AY238" s="219" t="s">
        <v>167</v>
      </c>
    </row>
    <row r="239" spans="1:65" s="14" customFormat="1">
      <c r="B239" s="220"/>
      <c r="C239" s="221"/>
      <c r="D239" s="211" t="s">
        <v>179</v>
      </c>
      <c r="E239" s="222" t="s">
        <v>1</v>
      </c>
      <c r="F239" s="223" t="s">
        <v>84</v>
      </c>
      <c r="G239" s="221"/>
      <c r="H239" s="224">
        <v>2</v>
      </c>
      <c r="I239" s="225"/>
      <c r="J239" s="221"/>
      <c r="K239" s="221"/>
      <c r="L239" s="226"/>
      <c r="M239" s="227"/>
      <c r="N239" s="228"/>
      <c r="O239" s="228"/>
      <c r="P239" s="228"/>
      <c r="Q239" s="228"/>
      <c r="R239" s="228"/>
      <c r="S239" s="228"/>
      <c r="T239" s="229"/>
      <c r="AT239" s="230" t="s">
        <v>179</v>
      </c>
      <c r="AU239" s="230" t="s">
        <v>84</v>
      </c>
      <c r="AV239" s="14" t="s">
        <v>84</v>
      </c>
      <c r="AW239" s="14" t="s">
        <v>31</v>
      </c>
      <c r="AX239" s="14" t="s">
        <v>82</v>
      </c>
      <c r="AY239" s="230" t="s">
        <v>167</v>
      </c>
    </row>
    <row r="240" spans="1:65" s="2" customFormat="1" ht="16.45" customHeight="1">
      <c r="A240" s="34"/>
      <c r="B240" s="35"/>
      <c r="C240" s="191" t="s">
        <v>400</v>
      </c>
      <c r="D240" s="191" t="s">
        <v>170</v>
      </c>
      <c r="E240" s="192" t="s">
        <v>1253</v>
      </c>
      <c r="F240" s="193" t="s">
        <v>1254</v>
      </c>
      <c r="G240" s="194" t="s">
        <v>1251</v>
      </c>
      <c r="H240" s="195">
        <v>2</v>
      </c>
      <c r="I240" s="196"/>
      <c r="J240" s="197">
        <f>ROUND(I240*H240,2)</f>
        <v>0</v>
      </c>
      <c r="K240" s="193" t="s">
        <v>1</v>
      </c>
      <c r="L240" s="39"/>
      <c r="M240" s="198" t="s">
        <v>1</v>
      </c>
      <c r="N240" s="199" t="s">
        <v>40</v>
      </c>
      <c r="O240" s="71"/>
      <c r="P240" s="200">
        <f>O240*H240</f>
        <v>0</v>
      </c>
      <c r="Q240" s="200">
        <v>0</v>
      </c>
      <c r="R240" s="200">
        <f>Q240*H240</f>
        <v>0</v>
      </c>
      <c r="S240" s="200">
        <v>0</v>
      </c>
      <c r="T240" s="201">
        <f>S240*H240</f>
        <v>0</v>
      </c>
      <c r="U240" s="34"/>
      <c r="V240" s="34"/>
      <c r="W240" s="34"/>
      <c r="X240" s="34"/>
      <c r="Y240" s="34"/>
      <c r="Z240" s="34"/>
      <c r="AA240" s="34"/>
      <c r="AB240" s="34"/>
      <c r="AC240" s="34"/>
      <c r="AD240" s="34"/>
      <c r="AE240" s="34"/>
      <c r="AR240" s="202" t="s">
        <v>175</v>
      </c>
      <c r="AT240" s="202" t="s">
        <v>170</v>
      </c>
      <c r="AU240" s="202" t="s">
        <v>84</v>
      </c>
      <c r="AY240" s="17" t="s">
        <v>167</v>
      </c>
      <c r="BE240" s="203">
        <f>IF(N240="základní",J240,0)</f>
        <v>0</v>
      </c>
      <c r="BF240" s="203">
        <f>IF(N240="snížená",J240,0)</f>
        <v>0</v>
      </c>
      <c r="BG240" s="203">
        <f>IF(N240="zákl. přenesená",J240,0)</f>
        <v>0</v>
      </c>
      <c r="BH240" s="203">
        <f>IF(N240="sníž. přenesená",J240,0)</f>
        <v>0</v>
      </c>
      <c r="BI240" s="203">
        <f>IF(N240="nulová",J240,0)</f>
        <v>0</v>
      </c>
      <c r="BJ240" s="17" t="s">
        <v>82</v>
      </c>
      <c r="BK240" s="203">
        <f>ROUND(I240*H240,2)</f>
        <v>0</v>
      </c>
      <c r="BL240" s="17" t="s">
        <v>175</v>
      </c>
      <c r="BM240" s="202" t="s">
        <v>1255</v>
      </c>
    </row>
    <row r="241" spans="1:65" s="13" customFormat="1">
      <c r="B241" s="209"/>
      <c r="C241" s="210"/>
      <c r="D241" s="211" t="s">
        <v>179</v>
      </c>
      <c r="E241" s="212" t="s">
        <v>1</v>
      </c>
      <c r="F241" s="213" t="s">
        <v>1130</v>
      </c>
      <c r="G241" s="210"/>
      <c r="H241" s="212" t="s">
        <v>1</v>
      </c>
      <c r="I241" s="214"/>
      <c r="J241" s="210"/>
      <c r="K241" s="210"/>
      <c r="L241" s="215"/>
      <c r="M241" s="216"/>
      <c r="N241" s="217"/>
      <c r="O241" s="217"/>
      <c r="P241" s="217"/>
      <c r="Q241" s="217"/>
      <c r="R241" s="217"/>
      <c r="S241" s="217"/>
      <c r="T241" s="218"/>
      <c r="AT241" s="219" t="s">
        <v>179</v>
      </c>
      <c r="AU241" s="219" t="s">
        <v>84</v>
      </c>
      <c r="AV241" s="13" t="s">
        <v>82</v>
      </c>
      <c r="AW241" s="13" t="s">
        <v>31</v>
      </c>
      <c r="AX241" s="13" t="s">
        <v>75</v>
      </c>
      <c r="AY241" s="219" t="s">
        <v>167</v>
      </c>
    </row>
    <row r="242" spans="1:65" s="14" customFormat="1">
      <c r="B242" s="220"/>
      <c r="C242" s="221"/>
      <c r="D242" s="211" t="s">
        <v>179</v>
      </c>
      <c r="E242" s="222" t="s">
        <v>1</v>
      </c>
      <c r="F242" s="223" t="s">
        <v>84</v>
      </c>
      <c r="G242" s="221"/>
      <c r="H242" s="224">
        <v>2</v>
      </c>
      <c r="I242" s="225"/>
      <c r="J242" s="221"/>
      <c r="K242" s="221"/>
      <c r="L242" s="226"/>
      <c r="M242" s="227"/>
      <c r="N242" s="228"/>
      <c r="O242" s="228"/>
      <c r="P242" s="228"/>
      <c r="Q242" s="228"/>
      <c r="R242" s="228"/>
      <c r="S242" s="228"/>
      <c r="T242" s="229"/>
      <c r="AT242" s="230" t="s">
        <v>179</v>
      </c>
      <c r="AU242" s="230" t="s">
        <v>84</v>
      </c>
      <c r="AV242" s="14" t="s">
        <v>84</v>
      </c>
      <c r="AW242" s="14" t="s">
        <v>31</v>
      </c>
      <c r="AX242" s="14" t="s">
        <v>82</v>
      </c>
      <c r="AY242" s="230" t="s">
        <v>167</v>
      </c>
    </row>
    <row r="243" spans="1:65" s="2" customFormat="1" ht="16.45" customHeight="1">
      <c r="A243" s="34"/>
      <c r="B243" s="35"/>
      <c r="C243" s="191" t="s">
        <v>406</v>
      </c>
      <c r="D243" s="191" t="s">
        <v>170</v>
      </c>
      <c r="E243" s="192" t="s">
        <v>1256</v>
      </c>
      <c r="F243" s="193" t="s">
        <v>1257</v>
      </c>
      <c r="G243" s="194" t="s">
        <v>1251</v>
      </c>
      <c r="H243" s="195">
        <v>4</v>
      </c>
      <c r="I243" s="196"/>
      <c r="J243" s="197">
        <f>ROUND(I243*H243,2)</f>
        <v>0</v>
      </c>
      <c r="K243" s="193" t="s">
        <v>1</v>
      </c>
      <c r="L243" s="39"/>
      <c r="M243" s="198" t="s">
        <v>1</v>
      </c>
      <c r="N243" s="199" t="s">
        <v>40</v>
      </c>
      <c r="O243" s="71"/>
      <c r="P243" s="200">
        <f>O243*H243</f>
        <v>0</v>
      </c>
      <c r="Q243" s="200">
        <v>0</v>
      </c>
      <c r="R243" s="200">
        <f>Q243*H243</f>
        <v>0</v>
      </c>
      <c r="S243" s="200">
        <v>0</v>
      </c>
      <c r="T243" s="201">
        <f>S243*H243</f>
        <v>0</v>
      </c>
      <c r="U243" s="34"/>
      <c r="V243" s="34"/>
      <c r="W243" s="34"/>
      <c r="X243" s="34"/>
      <c r="Y243" s="34"/>
      <c r="Z243" s="34"/>
      <c r="AA243" s="34"/>
      <c r="AB243" s="34"/>
      <c r="AC243" s="34"/>
      <c r="AD243" s="34"/>
      <c r="AE243" s="34"/>
      <c r="AR243" s="202" t="s">
        <v>175</v>
      </c>
      <c r="AT243" s="202" t="s">
        <v>170</v>
      </c>
      <c r="AU243" s="202" t="s">
        <v>84</v>
      </c>
      <c r="AY243" s="17" t="s">
        <v>167</v>
      </c>
      <c r="BE243" s="203">
        <f>IF(N243="základní",J243,0)</f>
        <v>0</v>
      </c>
      <c r="BF243" s="203">
        <f>IF(N243="snížená",J243,0)</f>
        <v>0</v>
      </c>
      <c r="BG243" s="203">
        <f>IF(N243="zákl. přenesená",J243,0)</f>
        <v>0</v>
      </c>
      <c r="BH243" s="203">
        <f>IF(N243="sníž. přenesená",J243,0)</f>
        <v>0</v>
      </c>
      <c r="BI243" s="203">
        <f>IF(N243="nulová",J243,0)</f>
        <v>0</v>
      </c>
      <c r="BJ243" s="17" t="s">
        <v>82</v>
      </c>
      <c r="BK243" s="203">
        <f>ROUND(I243*H243,2)</f>
        <v>0</v>
      </c>
      <c r="BL243" s="17" t="s">
        <v>175</v>
      </c>
      <c r="BM243" s="202" t="s">
        <v>1258</v>
      </c>
    </row>
    <row r="244" spans="1:65" s="13" customFormat="1">
      <c r="B244" s="209"/>
      <c r="C244" s="210"/>
      <c r="D244" s="211" t="s">
        <v>179</v>
      </c>
      <c r="E244" s="212" t="s">
        <v>1</v>
      </c>
      <c r="F244" s="213" t="s">
        <v>1130</v>
      </c>
      <c r="G244" s="210"/>
      <c r="H244" s="212" t="s">
        <v>1</v>
      </c>
      <c r="I244" s="214"/>
      <c r="J244" s="210"/>
      <c r="K244" s="210"/>
      <c r="L244" s="215"/>
      <c r="M244" s="216"/>
      <c r="N244" s="217"/>
      <c r="O244" s="217"/>
      <c r="P244" s="217"/>
      <c r="Q244" s="217"/>
      <c r="R244" s="217"/>
      <c r="S244" s="217"/>
      <c r="T244" s="218"/>
      <c r="AT244" s="219" t="s">
        <v>179</v>
      </c>
      <c r="AU244" s="219" t="s">
        <v>84</v>
      </c>
      <c r="AV244" s="13" t="s">
        <v>82</v>
      </c>
      <c r="AW244" s="13" t="s">
        <v>31</v>
      </c>
      <c r="AX244" s="13" t="s">
        <v>75</v>
      </c>
      <c r="AY244" s="219" t="s">
        <v>167</v>
      </c>
    </row>
    <row r="245" spans="1:65" s="14" customFormat="1">
      <c r="B245" s="220"/>
      <c r="C245" s="221"/>
      <c r="D245" s="211" t="s">
        <v>179</v>
      </c>
      <c r="E245" s="222" t="s">
        <v>1</v>
      </c>
      <c r="F245" s="223" t="s">
        <v>175</v>
      </c>
      <c r="G245" s="221"/>
      <c r="H245" s="224">
        <v>4</v>
      </c>
      <c r="I245" s="225"/>
      <c r="J245" s="221"/>
      <c r="K245" s="221"/>
      <c r="L245" s="226"/>
      <c r="M245" s="227"/>
      <c r="N245" s="228"/>
      <c r="O245" s="228"/>
      <c r="P245" s="228"/>
      <c r="Q245" s="228"/>
      <c r="R245" s="228"/>
      <c r="S245" s="228"/>
      <c r="T245" s="229"/>
      <c r="AT245" s="230" t="s">
        <v>179</v>
      </c>
      <c r="AU245" s="230" t="s">
        <v>84</v>
      </c>
      <c r="AV245" s="14" t="s">
        <v>84</v>
      </c>
      <c r="AW245" s="14" t="s">
        <v>31</v>
      </c>
      <c r="AX245" s="14" t="s">
        <v>82</v>
      </c>
      <c r="AY245" s="230" t="s">
        <v>167</v>
      </c>
    </row>
    <row r="246" spans="1:65" s="2" customFormat="1" ht="16.45" customHeight="1">
      <c r="A246" s="34"/>
      <c r="B246" s="35"/>
      <c r="C246" s="191" t="s">
        <v>414</v>
      </c>
      <c r="D246" s="191" t="s">
        <v>170</v>
      </c>
      <c r="E246" s="192" t="s">
        <v>1259</v>
      </c>
      <c r="F246" s="193" t="s">
        <v>1260</v>
      </c>
      <c r="G246" s="194" t="s">
        <v>1251</v>
      </c>
      <c r="H246" s="195">
        <v>4</v>
      </c>
      <c r="I246" s="196"/>
      <c r="J246" s="197">
        <f>ROUND(I246*H246,2)</f>
        <v>0</v>
      </c>
      <c r="K246" s="193" t="s">
        <v>1</v>
      </c>
      <c r="L246" s="39"/>
      <c r="M246" s="198" t="s">
        <v>1</v>
      </c>
      <c r="N246" s="199" t="s">
        <v>40</v>
      </c>
      <c r="O246" s="71"/>
      <c r="P246" s="200">
        <f>O246*H246</f>
        <v>0</v>
      </c>
      <c r="Q246" s="200">
        <v>0</v>
      </c>
      <c r="R246" s="200">
        <f>Q246*H246</f>
        <v>0</v>
      </c>
      <c r="S246" s="200">
        <v>0</v>
      </c>
      <c r="T246" s="201">
        <f>S246*H246</f>
        <v>0</v>
      </c>
      <c r="U246" s="34"/>
      <c r="V246" s="34"/>
      <c r="W246" s="34"/>
      <c r="X246" s="34"/>
      <c r="Y246" s="34"/>
      <c r="Z246" s="34"/>
      <c r="AA246" s="34"/>
      <c r="AB246" s="34"/>
      <c r="AC246" s="34"/>
      <c r="AD246" s="34"/>
      <c r="AE246" s="34"/>
      <c r="AR246" s="202" t="s">
        <v>175</v>
      </c>
      <c r="AT246" s="202" t="s">
        <v>170</v>
      </c>
      <c r="AU246" s="202" t="s">
        <v>84</v>
      </c>
      <c r="AY246" s="17" t="s">
        <v>167</v>
      </c>
      <c r="BE246" s="203">
        <f>IF(N246="základní",J246,0)</f>
        <v>0</v>
      </c>
      <c r="BF246" s="203">
        <f>IF(N246="snížená",J246,0)</f>
        <v>0</v>
      </c>
      <c r="BG246" s="203">
        <f>IF(N246="zákl. přenesená",J246,0)</f>
        <v>0</v>
      </c>
      <c r="BH246" s="203">
        <f>IF(N246="sníž. přenesená",J246,0)</f>
        <v>0</v>
      </c>
      <c r="BI246" s="203">
        <f>IF(N246="nulová",J246,0)</f>
        <v>0</v>
      </c>
      <c r="BJ246" s="17" t="s">
        <v>82</v>
      </c>
      <c r="BK246" s="203">
        <f>ROUND(I246*H246,2)</f>
        <v>0</v>
      </c>
      <c r="BL246" s="17" t="s">
        <v>175</v>
      </c>
      <c r="BM246" s="202" t="s">
        <v>1261</v>
      </c>
    </row>
    <row r="247" spans="1:65" s="13" customFormat="1">
      <c r="B247" s="209"/>
      <c r="C247" s="210"/>
      <c r="D247" s="211" t="s">
        <v>179</v>
      </c>
      <c r="E247" s="212" t="s">
        <v>1</v>
      </c>
      <c r="F247" s="213" t="s">
        <v>1130</v>
      </c>
      <c r="G247" s="210"/>
      <c r="H247" s="212" t="s">
        <v>1</v>
      </c>
      <c r="I247" s="214"/>
      <c r="J247" s="210"/>
      <c r="K247" s="210"/>
      <c r="L247" s="215"/>
      <c r="M247" s="216"/>
      <c r="N247" s="217"/>
      <c r="O247" s="217"/>
      <c r="P247" s="217"/>
      <c r="Q247" s="217"/>
      <c r="R247" s="217"/>
      <c r="S247" s="217"/>
      <c r="T247" s="218"/>
      <c r="AT247" s="219" t="s">
        <v>179</v>
      </c>
      <c r="AU247" s="219" t="s">
        <v>84</v>
      </c>
      <c r="AV247" s="13" t="s">
        <v>82</v>
      </c>
      <c r="AW247" s="13" t="s">
        <v>31</v>
      </c>
      <c r="AX247" s="13" t="s">
        <v>75</v>
      </c>
      <c r="AY247" s="219" t="s">
        <v>167</v>
      </c>
    </row>
    <row r="248" spans="1:65" s="14" customFormat="1">
      <c r="B248" s="220"/>
      <c r="C248" s="221"/>
      <c r="D248" s="211" t="s">
        <v>179</v>
      </c>
      <c r="E248" s="222" t="s">
        <v>1</v>
      </c>
      <c r="F248" s="223" t="s">
        <v>175</v>
      </c>
      <c r="G248" s="221"/>
      <c r="H248" s="224">
        <v>4</v>
      </c>
      <c r="I248" s="225"/>
      <c r="J248" s="221"/>
      <c r="K248" s="221"/>
      <c r="L248" s="226"/>
      <c r="M248" s="227"/>
      <c r="N248" s="228"/>
      <c r="O248" s="228"/>
      <c r="P248" s="228"/>
      <c r="Q248" s="228"/>
      <c r="R248" s="228"/>
      <c r="S248" s="228"/>
      <c r="T248" s="229"/>
      <c r="AT248" s="230" t="s">
        <v>179</v>
      </c>
      <c r="AU248" s="230" t="s">
        <v>84</v>
      </c>
      <c r="AV248" s="14" t="s">
        <v>84</v>
      </c>
      <c r="AW248" s="14" t="s">
        <v>31</v>
      </c>
      <c r="AX248" s="14" t="s">
        <v>82</v>
      </c>
      <c r="AY248" s="230" t="s">
        <v>167</v>
      </c>
    </row>
    <row r="249" spans="1:65" s="2" customFormat="1" ht="16.45" customHeight="1">
      <c r="A249" s="34"/>
      <c r="B249" s="35"/>
      <c r="C249" s="191" t="s">
        <v>418</v>
      </c>
      <c r="D249" s="191" t="s">
        <v>170</v>
      </c>
      <c r="E249" s="192" t="s">
        <v>1262</v>
      </c>
      <c r="F249" s="193" t="s">
        <v>1263</v>
      </c>
      <c r="G249" s="194" t="s">
        <v>1251</v>
      </c>
      <c r="H249" s="195">
        <v>6</v>
      </c>
      <c r="I249" s="196"/>
      <c r="J249" s="197">
        <f>ROUND(I249*H249,2)</f>
        <v>0</v>
      </c>
      <c r="K249" s="193" t="s">
        <v>1</v>
      </c>
      <c r="L249" s="39"/>
      <c r="M249" s="198" t="s">
        <v>1</v>
      </c>
      <c r="N249" s="199" t="s">
        <v>40</v>
      </c>
      <c r="O249" s="71"/>
      <c r="P249" s="200">
        <f>O249*H249</f>
        <v>0</v>
      </c>
      <c r="Q249" s="200">
        <v>0</v>
      </c>
      <c r="R249" s="200">
        <f>Q249*H249</f>
        <v>0</v>
      </c>
      <c r="S249" s="200">
        <v>0</v>
      </c>
      <c r="T249" s="201">
        <f>S249*H249</f>
        <v>0</v>
      </c>
      <c r="U249" s="34"/>
      <c r="V249" s="34"/>
      <c r="W249" s="34"/>
      <c r="X249" s="34"/>
      <c r="Y249" s="34"/>
      <c r="Z249" s="34"/>
      <c r="AA249" s="34"/>
      <c r="AB249" s="34"/>
      <c r="AC249" s="34"/>
      <c r="AD249" s="34"/>
      <c r="AE249" s="34"/>
      <c r="AR249" s="202" t="s">
        <v>175</v>
      </c>
      <c r="AT249" s="202" t="s">
        <v>170</v>
      </c>
      <c r="AU249" s="202" t="s">
        <v>84</v>
      </c>
      <c r="AY249" s="17" t="s">
        <v>167</v>
      </c>
      <c r="BE249" s="203">
        <f>IF(N249="základní",J249,0)</f>
        <v>0</v>
      </c>
      <c r="BF249" s="203">
        <f>IF(N249="snížená",J249,0)</f>
        <v>0</v>
      </c>
      <c r="BG249" s="203">
        <f>IF(N249="zákl. přenesená",J249,0)</f>
        <v>0</v>
      </c>
      <c r="BH249" s="203">
        <f>IF(N249="sníž. přenesená",J249,0)</f>
        <v>0</v>
      </c>
      <c r="BI249" s="203">
        <f>IF(N249="nulová",J249,0)</f>
        <v>0</v>
      </c>
      <c r="BJ249" s="17" t="s">
        <v>82</v>
      </c>
      <c r="BK249" s="203">
        <f>ROUND(I249*H249,2)</f>
        <v>0</v>
      </c>
      <c r="BL249" s="17" t="s">
        <v>175</v>
      </c>
      <c r="BM249" s="202" t="s">
        <v>1264</v>
      </c>
    </row>
    <row r="250" spans="1:65" s="13" customFormat="1">
      <c r="B250" s="209"/>
      <c r="C250" s="210"/>
      <c r="D250" s="211" t="s">
        <v>179</v>
      </c>
      <c r="E250" s="212" t="s">
        <v>1</v>
      </c>
      <c r="F250" s="213" t="s">
        <v>1130</v>
      </c>
      <c r="G250" s="210"/>
      <c r="H250" s="212" t="s">
        <v>1</v>
      </c>
      <c r="I250" s="214"/>
      <c r="J250" s="210"/>
      <c r="K250" s="210"/>
      <c r="L250" s="215"/>
      <c r="M250" s="216"/>
      <c r="N250" s="217"/>
      <c r="O250" s="217"/>
      <c r="P250" s="217"/>
      <c r="Q250" s="217"/>
      <c r="R250" s="217"/>
      <c r="S250" s="217"/>
      <c r="T250" s="218"/>
      <c r="AT250" s="219" t="s">
        <v>179</v>
      </c>
      <c r="AU250" s="219" t="s">
        <v>84</v>
      </c>
      <c r="AV250" s="13" t="s">
        <v>82</v>
      </c>
      <c r="AW250" s="13" t="s">
        <v>31</v>
      </c>
      <c r="AX250" s="13" t="s">
        <v>75</v>
      </c>
      <c r="AY250" s="219" t="s">
        <v>167</v>
      </c>
    </row>
    <row r="251" spans="1:65" s="14" customFormat="1">
      <c r="B251" s="220"/>
      <c r="C251" s="221"/>
      <c r="D251" s="211" t="s">
        <v>179</v>
      </c>
      <c r="E251" s="222" t="s">
        <v>1</v>
      </c>
      <c r="F251" s="223" t="s">
        <v>195</v>
      </c>
      <c r="G251" s="221"/>
      <c r="H251" s="224">
        <v>6</v>
      </c>
      <c r="I251" s="225"/>
      <c r="J251" s="221"/>
      <c r="K251" s="221"/>
      <c r="L251" s="226"/>
      <c r="M251" s="227"/>
      <c r="N251" s="228"/>
      <c r="O251" s="228"/>
      <c r="P251" s="228"/>
      <c r="Q251" s="228"/>
      <c r="R251" s="228"/>
      <c r="S251" s="228"/>
      <c r="T251" s="229"/>
      <c r="AT251" s="230" t="s">
        <v>179</v>
      </c>
      <c r="AU251" s="230" t="s">
        <v>84</v>
      </c>
      <c r="AV251" s="14" t="s">
        <v>84</v>
      </c>
      <c r="AW251" s="14" t="s">
        <v>31</v>
      </c>
      <c r="AX251" s="14" t="s">
        <v>82</v>
      </c>
      <c r="AY251" s="230" t="s">
        <v>167</v>
      </c>
    </row>
    <row r="252" spans="1:65" s="2" customFormat="1" ht="16.45" customHeight="1">
      <c r="A252" s="34"/>
      <c r="B252" s="35"/>
      <c r="C252" s="191" t="s">
        <v>423</v>
      </c>
      <c r="D252" s="191" t="s">
        <v>170</v>
      </c>
      <c r="E252" s="192" t="s">
        <v>1265</v>
      </c>
      <c r="F252" s="193" t="s">
        <v>1266</v>
      </c>
      <c r="G252" s="194" t="s">
        <v>1251</v>
      </c>
      <c r="H252" s="195">
        <v>2</v>
      </c>
      <c r="I252" s="196"/>
      <c r="J252" s="197">
        <f>ROUND(I252*H252,2)</f>
        <v>0</v>
      </c>
      <c r="K252" s="193" t="s">
        <v>1</v>
      </c>
      <c r="L252" s="39"/>
      <c r="M252" s="198" t="s">
        <v>1</v>
      </c>
      <c r="N252" s="199" t="s">
        <v>40</v>
      </c>
      <c r="O252" s="71"/>
      <c r="P252" s="200">
        <f>O252*H252</f>
        <v>0</v>
      </c>
      <c r="Q252" s="200">
        <v>0</v>
      </c>
      <c r="R252" s="200">
        <f>Q252*H252</f>
        <v>0</v>
      </c>
      <c r="S252" s="200">
        <v>0</v>
      </c>
      <c r="T252" s="201">
        <f>S252*H252</f>
        <v>0</v>
      </c>
      <c r="U252" s="34"/>
      <c r="V252" s="34"/>
      <c r="W252" s="34"/>
      <c r="X252" s="34"/>
      <c r="Y252" s="34"/>
      <c r="Z252" s="34"/>
      <c r="AA252" s="34"/>
      <c r="AB252" s="34"/>
      <c r="AC252" s="34"/>
      <c r="AD252" s="34"/>
      <c r="AE252" s="34"/>
      <c r="AR252" s="202" t="s">
        <v>175</v>
      </c>
      <c r="AT252" s="202" t="s">
        <v>170</v>
      </c>
      <c r="AU252" s="202" t="s">
        <v>84</v>
      </c>
      <c r="AY252" s="17" t="s">
        <v>167</v>
      </c>
      <c r="BE252" s="203">
        <f>IF(N252="základní",J252,0)</f>
        <v>0</v>
      </c>
      <c r="BF252" s="203">
        <f>IF(N252="snížená",J252,0)</f>
        <v>0</v>
      </c>
      <c r="BG252" s="203">
        <f>IF(N252="zákl. přenesená",J252,0)</f>
        <v>0</v>
      </c>
      <c r="BH252" s="203">
        <f>IF(N252="sníž. přenesená",J252,0)</f>
        <v>0</v>
      </c>
      <c r="BI252" s="203">
        <f>IF(N252="nulová",J252,0)</f>
        <v>0</v>
      </c>
      <c r="BJ252" s="17" t="s">
        <v>82</v>
      </c>
      <c r="BK252" s="203">
        <f>ROUND(I252*H252,2)</f>
        <v>0</v>
      </c>
      <c r="BL252" s="17" t="s">
        <v>175</v>
      </c>
      <c r="BM252" s="202" t="s">
        <v>1267</v>
      </c>
    </row>
    <row r="253" spans="1:65" s="13" customFormat="1">
      <c r="B253" s="209"/>
      <c r="C253" s="210"/>
      <c r="D253" s="211" t="s">
        <v>179</v>
      </c>
      <c r="E253" s="212" t="s">
        <v>1</v>
      </c>
      <c r="F253" s="213" t="s">
        <v>1130</v>
      </c>
      <c r="G253" s="210"/>
      <c r="H253" s="212" t="s">
        <v>1</v>
      </c>
      <c r="I253" s="214"/>
      <c r="J253" s="210"/>
      <c r="K253" s="210"/>
      <c r="L253" s="215"/>
      <c r="M253" s="216"/>
      <c r="N253" s="217"/>
      <c r="O253" s="217"/>
      <c r="P253" s="217"/>
      <c r="Q253" s="217"/>
      <c r="R253" s="217"/>
      <c r="S253" s="217"/>
      <c r="T253" s="218"/>
      <c r="AT253" s="219" t="s">
        <v>179</v>
      </c>
      <c r="AU253" s="219" t="s">
        <v>84</v>
      </c>
      <c r="AV253" s="13" t="s">
        <v>82</v>
      </c>
      <c r="AW253" s="13" t="s">
        <v>31</v>
      </c>
      <c r="AX253" s="13" t="s">
        <v>75</v>
      </c>
      <c r="AY253" s="219" t="s">
        <v>167</v>
      </c>
    </row>
    <row r="254" spans="1:65" s="14" customFormat="1">
      <c r="B254" s="220"/>
      <c r="C254" s="221"/>
      <c r="D254" s="211" t="s">
        <v>179</v>
      </c>
      <c r="E254" s="222" t="s">
        <v>1</v>
      </c>
      <c r="F254" s="223" t="s">
        <v>84</v>
      </c>
      <c r="G254" s="221"/>
      <c r="H254" s="224">
        <v>2</v>
      </c>
      <c r="I254" s="225"/>
      <c r="J254" s="221"/>
      <c r="K254" s="221"/>
      <c r="L254" s="226"/>
      <c r="M254" s="227"/>
      <c r="N254" s="228"/>
      <c r="O254" s="228"/>
      <c r="P254" s="228"/>
      <c r="Q254" s="228"/>
      <c r="R254" s="228"/>
      <c r="S254" s="228"/>
      <c r="T254" s="229"/>
      <c r="AT254" s="230" t="s">
        <v>179</v>
      </c>
      <c r="AU254" s="230" t="s">
        <v>84</v>
      </c>
      <c r="AV254" s="14" t="s">
        <v>84</v>
      </c>
      <c r="AW254" s="14" t="s">
        <v>31</v>
      </c>
      <c r="AX254" s="14" t="s">
        <v>82</v>
      </c>
      <c r="AY254" s="230" t="s">
        <v>167</v>
      </c>
    </row>
    <row r="255" spans="1:65" s="2" customFormat="1" ht="33.049999999999997" customHeight="1">
      <c r="A255" s="34"/>
      <c r="B255" s="35"/>
      <c r="C255" s="191" t="s">
        <v>428</v>
      </c>
      <c r="D255" s="191" t="s">
        <v>170</v>
      </c>
      <c r="E255" s="192" t="s">
        <v>1268</v>
      </c>
      <c r="F255" s="193" t="s">
        <v>1269</v>
      </c>
      <c r="G255" s="194" t="s">
        <v>1251</v>
      </c>
      <c r="H255" s="195">
        <v>4</v>
      </c>
      <c r="I255" s="196"/>
      <c r="J255" s="197">
        <f>ROUND(I255*H255,2)</f>
        <v>0</v>
      </c>
      <c r="K255" s="193" t="s">
        <v>1</v>
      </c>
      <c r="L255" s="39"/>
      <c r="M255" s="198" t="s">
        <v>1</v>
      </c>
      <c r="N255" s="199" t="s">
        <v>40</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278</v>
      </c>
      <c r="AT255" s="202" t="s">
        <v>170</v>
      </c>
      <c r="AU255" s="202" t="s">
        <v>84</v>
      </c>
      <c r="AY255" s="17" t="s">
        <v>167</v>
      </c>
      <c r="BE255" s="203">
        <f>IF(N255="základní",J255,0)</f>
        <v>0</v>
      </c>
      <c r="BF255" s="203">
        <f>IF(N255="snížená",J255,0)</f>
        <v>0</v>
      </c>
      <c r="BG255" s="203">
        <f>IF(N255="zákl. přenesená",J255,0)</f>
        <v>0</v>
      </c>
      <c r="BH255" s="203">
        <f>IF(N255="sníž. přenesená",J255,0)</f>
        <v>0</v>
      </c>
      <c r="BI255" s="203">
        <f>IF(N255="nulová",J255,0)</f>
        <v>0</v>
      </c>
      <c r="BJ255" s="17" t="s">
        <v>82</v>
      </c>
      <c r="BK255" s="203">
        <f>ROUND(I255*H255,2)</f>
        <v>0</v>
      </c>
      <c r="BL255" s="17" t="s">
        <v>278</v>
      </c>
      <c r="BM255" s="202" t="s">
        <v>1270</v>
      </c>
    </row>
    <row r="256" spans="1:65" s="13" customFormat="1">
      <c r="B256" s="209"/>
      <c r="C256" s="210"/>
      <c r="D256" s="211" t="s">
        <v>179</v>
      </c>
      <c r="E256" s="212" t="s">
        <v>1</v>
      </c>
      <c r="F256" s="213" t="s">
        <v>1130</v>
      </c>
      <c r="G256" s="210"/>
      <c r="H256" s="212" t="s">
        <v>1</v>
      </c>
      <c r="I256" s="214"/>
      <c r="J256" s="210"/>
      <c r="K256" s="210"/>
      <c r="L256" s="215"/>
      <c r="M256" s="216"/>
      <c r="N256" s="217"/>
      <c r="O256" s="217"/>
      <c r="P256" s="217"/>
      <c r="Q256" s="217"/>
      <c r="R256" s="217"/>
      <c r="S256" s="217"/>
      <c r="T256" s="218"/>
      <c r="AT256" s="219" t="s">
        <v>179</v>
      </c>
      <c r="AU256" s="219" t="s">
        <v>84</v>
      </c>
      <c r="AV256" s="13" t="s">
        <v>82</v>
      </c>
      <c r="AW256" s="13" t="s">
        <v>31</v>
      </c>
      <c r="AX256" s="13" t="s">
        <v>75</v>
      </c>
      <c r="AY256" s="219" t="s">
        <v>167</v>
      </c>
    </row>
    <row r="257" spans="1:51" s="14" customFormat="1">
      <c r="B257" s="220"/>
      <c r="C257" s="221"/>
      <c r="D257" s="211" t="s">
        <v>179</v>
      </c>
      <c r="E257" s="222" t="s">
        <v>1</v>
      </c>
      <c r="F257" s="223" t="s">
        <v>175</v>
      </c>
      <c r="G257" s="221"/>
      <c r="H257" s="224">
        <v>4</v>
      </c>
      <c r="I257" s="225"/>
      <c r="J257" s="221"/>
      <c r="K257" s="221"/>
      <c r="L257" s="226"/>
      <c r="M257" s="243"/>
      <c r="N257" s="244"/>
      <c r="O257" s="244"/>
      <c r="P257" s="244"/>
      <c r="Q257" s="244"/>
      <c r="R257" s="244"/>
      <c r="S257" s="244"/>
      <c r="T257" s="245"/>
      <c r="AT257" s="230" t="s">
        <v>179</v>
      </c>
      <c r="AU257" s="230" t="s">
        <v>84</v>
      </c>
      <c r="AV257" s="14" t="s">
        <v>84</v>
      </c>
      <c r="AW257" s="14" t="s">
        <v>31</v>
      </c>
      <c r="AX257" s="14" t="s">
        <v>82</v>
      </c>
      <c r="AY257" s="230" t="s">
        <v>167</v>
      </c>
    </row>
    <row r="258" spans="1:51" s="2" customFormat="1" ht="6.9" customHeight="1">
      <c r="A258" s="34"/>
      <c r="B258" s="54"/>
      <c r="C258" s="55"/>
      <c r="D258" s="55"/>
      <c r="E258" s="55"/>
      <c r="F258" s="55"/>
      <c r="G258" s="55"/>
      <c r="H258" s="55"/>
      <c r="I258" s="55"/>
      <c r="J258" s="55"/>
      <c r="K258" s="55"/>
      <c r="L258" s="39"/>
      <c r="M258" s="34"/>
      <c r="O258" s="34"/>
      <c r="P258" s="34"/>
      <c r="Q258" s="34"/>
      <c r="R258" s="34"/>
      <c r="S258" s="34"/>
      <c r="T258" s="34"/>
      <c r="U258" s="34"/>
      <c r="V258" s="34"/>
      <c r="W258" s="34"/>
      <c r="X258" s="34"/>
      <c r="Y258" s="34"/>
      <c r="Z258" s="34"/>
      <c r="AA258" s="34"/>
      <c r="AB258" s="34"/>
      <c r="AC258" s="34"/>
      <c r="AD258" s="34"/>
      <c r="AE258" s="34"/>
    </row>
  </sheetData>
  <sheetProtection algorithmName="SHA-512" hashValue="FY9y6rpzViq0PnAKPdq1tJRmpZ8EiD0UifvwIVoIQecbG4xuW5UdciCSjJv4x3ujP1w3zOOMSb9iK8SkjRWyrw==" saltValue="xGUe/tVDaUzdp7cHdEwZdjbvi7LnmRNCyvTAI2CUvbWnjGJJjYEWz7jxMPxTgCK6SNuZS2PgP6lxKUY9s6tQKw==" spinCount="100000" sheet="1" objects="1" scenarios="1" formatColumns="0" formatRows="0" autoFilter="0"/>
  <autoFilter ref="C127:K257"/>
  <mergeCells count="12">
    <mergeCell ref="E120:H120"/>
    <mergeCell ref="L2:V2"/>
    <mergeCell ref="E85:H85"/>
    <mergeCell ref="E87:H87"/>
    <mergeCell ref="E89:H89"/>
    <mergeCell ref="E116:H116"/>
    <mergeCell ref="E118:H118"/>
    <mergeCell ref="E7:H7"/>
    <mergeCell ref="E9:H9"/>
    <mergeCell ref="E11:H11"/>
    <mergeCell ref="E20:H20"/>
    <mergeCell ref="E29:H29"/>
  </mergeCells>
  <hyperlinks>
    <hyperlink ref="F157" r:id="rId1"/>
    <hyperlink ref="F160" r:id="rId2"/>
    <hyperlink ref="F164" r:id="rId3"/>
    <hyperlink ref="F168" r:id="rId4"/>
    <hyperlink ref="F172" r:id="rId5"/>
    <hyperlink ref="F176" r:id="rId6"/>
    <hyperlink ref="F180" r:id="rId7"/>
    <hyperlink ref="F184" r:id="rId8"/>
    <hyperlink ref="F191" r:id="rId9"/>
    <hyperlink ref="F200" r:id="rId10"/>
    <hyperlink ref="F207" r:id="rId11"/>
    <hyperlink ref="F214" r:id="rId12"/>
    <hyperlink ref="F218" r:id="rId13"/>
    <hyperlink ref="F224" r:id="rId14"/>
    <hyperlink ref="F231" r:id="rId1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6"/>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95</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1271</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1272</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ROUND(J121,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ROUND((SUM(BE121:BE175)),  2)</f>
        <v>0</v>
      </c>
      <c r="G35" s="34"/>
      <c r="H35" s="34"/>
      <c r="I35" s="130">
        <v>0.21</v>
      </c>
      <c r="J35" s="129">
        <f>ROUND(((SUM(BE121:BE175))*I35),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ROUND((SUM(BF121:BF175)),  2)</f>
        <v>0</v>
      </c>
      <c r="G36" s="34"/>
      <c r="H36" s="34"/>
      <c r="I36" s="130">
        <v>0.15</v>
      </c>
      <c r="J36" s="129">
        <f>ROUND(((SUM(BF121:BF175))*I36),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ROUND((SUM(BG121:BG175)),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ROUND((SUM(BH121:BH175)),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ROUND((SUM(BI121:BI175)),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D1_01_4b - Chlazení</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Ing. Polický</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J121</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1273</v>
      </c>
      <c r="E99" s="156"/>
      <c r="F99" s="156"/>
      <c r="G99" s="156"/>
      <c r="H99" s="156"/>
      <c r="I99" s="156"/>
      <c r="J99" s="157">
        <f>J122</f>
        <v>0</v>
      </c>
      <c r="K99" s="154"/>
      <c r="L99" s="158"/>
    </row>
    <row r="100" spans="1:47" s="2" customFormat="1" ht="21.8"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47" s="2" customFormat="1" ht="6.9"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47"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47" s="2" customFormat="1" ht="24.9" customHeight="1">
      <c r="A106" s="34"/>
      <c r="B106" s="35"/>
      <c r="C106" s="23" t="s">
        <v>152</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12.05"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26.3" customHeight="1">
      <c r="A109" s="34"/>
      <c r="B109" s="35"/>
      <c r="C109" s="36"/>
      <c r="D109" s="36"/>
      <c r="E109" s="312" t="str">
        <f>E7</f>
        <v>Nemocnice Nové Město na Moravě - 2 ultrazvukové vyšetřovny na RDG</v>
      </c>
      <c r="F109" s="313"/>
      <c r="G109" s="313"/>
      <c r="H109" s="313"/>
      <c r="I109" s="36"/>
      <c r="J109" s="36"/>
      <c r="K109" s="36"/>
      <c r="L109" s="51"/>
      <c r="S109" s="34"/>
      <c r="T109" s="34"/>
      <c r="U109" s="34"/>
      <c r="V109" s="34"/>
      <c r="W109" s="34"/>
      <c r="X109" s="34"/>
      <c r="Y109" s="34"/>
      <c r="Z109" s="34"/>
      <c r="AA109" s="34"/>
      <c r="AB109" s="34"/>
      <c r="AC109" s="34"/>
      <c r="AD109" s="34"/>
      <c r="AE109" s="34"/>
    </row>
    <row r="110" spans="1:47" s="1" customFormat="1" ht="12.05" customHeight="1">
      <c r="B110" s="21"/>
      <c r="C110" s="29" t="s">
        <v>115</v>
      </c>
      <c r="D110" s="22"/>
      <c r="E110" s="22"/>
      <c r="F110" s="22"/>
      <c r="G110" s="22"/>
      <c r="H110" s="22"/>
      <c r="I110" s="22"/>
      <c r="J110" s="22"/>
      <c r="K110" s="22"/>
      <c r="L110" s="20"/>
    </row>
    <row r="111" spans="1:47" s="2" customFormat="1" ht="16.45" customHeight="1">
      <c r="A111" s="34"/>
      <c r="B111" s="35"/>
      <c r="C111" s="36"/>
      <c r="D111" s="36"/>
      <c r="E111" s="312" t="s">
        <v>116</v>
      </c>
      <c r="F111" s="311"/>
      <c r="G111" s="311"/>
      <c r="H111" s="311"/>
      <c r="I111" s="36"/>
      <c r="J111" s="36"/>
      <c r="K111" s="36"/>
      <c r="L111" s="51"/>
      <c r="S111" s="34"/>
      <c r="T111" s="34"/>
      <c r="U111" s="34"/>
      <c r="V111" s="34"/>
      <c r="W111" s="34"/>
      <c r="X111" s="34"/>
      <c r="Y111" s="34"/>
      <c r="Z111" s="34"/>
      <c r="AA111" s="34"/>
      <c r="AB111" s="34"/>
      <c r="AC111" s="34"/>
      <c r="AD111" s="34"/>
      <c r="AE111" s="34"/>
    </row>
    <row r="112" spans="1:47" s="2" customFormat="1" ht="12.05" customHeight="1">
      <c r="A112" s="34"/>
      <c r="B112" s="35"/>
      <c r="C112" s="29" t="s">
        <v>117</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45" customHeight="1">
      <c r="A113" s="34"/>
      <c r="B113" s="35"/>
      <c r="C113" s="36"/>
      <c r="D113" s="36"/>
      <c r="E113" s="294" t="str">
        <f>E11</f>
        <v>D1_01_4b - Chlazení</v>
      </c>
      <c r="F113" s="311"/>
      <c r="G113" s="311"/>
      <c r="H113" s="311"/>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05" customHeight="1">
      <c r="A115" s="34"/>
      <c r="B115" s="35"/>
      <c r="C115" s="29" t="s">
        <v>20</v>
      </c>
      <c r="D115" s="36"/>
      <c r="E115" s="36"/>
      <c r="F115" s="27" t="str">
        <f>F14</f>
        <v>Nové Město na Moravě</v>
      </c>
      <c r="G115" s="36"/>
      <c r="H115" s="36"/>
      <c r="I115" s="29" t="s">
        <v>22</v>
      </c>
      <c r="J115" s="66">
        <f>IF(J14="","",J14)</f>
        <v>0</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25.7" customHeight="1">
      <c r="A117" s="34"/>
      <c r="B117" s="35"/>
      <c r="C117" s="29" t="s">
        <v>23</v>
      </c>
      <c r="D117" s="36"/>
      <c r="E117" s="36"/>
      <c r="F117" s="27" t="str">
        <f>E17</f>
        <v>Kraj Vysočina, Žižkova 57, Jihlava</v>
      </c>
      <c r="G117" s="36"/>
      <c r="H117" s="36"/>
      <c r="I117" s="29" t="s">
        <v>29</v>
      </c>
      <c r="J117" s="32" t="str">
        <f>E23</f>
        <v>Penta Projekt s.r.o., Mrštíkova 12, Jihlava</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27</v>
      </c>
      <c r="D118" s="36"/>
      <c r="E118" s="36"/>
      <c r="F118" s="27" t="str">
        <f>IF(E20="","",E20)</f>
        <v>Vyplň údaj</v>
      </c>
      <c r="G118" s="36"/>
      <c r="H118" s="36"/>
      <c r="I118" s="29" t="s">
        <v>32</v>
      </c>
      <c r="J118" s="32" t="str">
        <f>E26</f>
        <v>Ing. Polický</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3" customHeight="1">
      <c r="A120" s="164"/>
      <c r="B120" s="165"/>
      <c r="C120" s="166" t="s">
        <v>153</v>
      </c>
      <c r="D120" s="167" t="s">
        <v>60</v>
      </c>
      <c r="E120" s="167" t="s">
        <v>56</v>
      </c>
      <c r="F120" s="167" t="s">
        <v>57</v>
      </c>
      <c r="G120" s="167" t="s">
        <v>154</v>
      </c>
      <c r="H120" s="167" t="s">
        <v>155</v>
      </c>
      <c r="I120" s="167" t="s">
        <v>156</v>
      </c>
      <c r="J120" s="167" t="s">
        <v>121</v>
      </c>
      <c r="K120" s="168" t="s">
        <v>157</v>
      </c>
      <c r="L120" s="169"/>
      <c r="M120" s="75" t="s">
        <v>1</v>
      </c>
      <c r="N120" s="76" t="s">
        <v>39</v>
      </c>
      <c r="O120" s="76" t="s">
        <v>158</v>
      </c>
      <c r="P120" s="76" t="s">
        <v>159</v>
      </c>
      <c r="Q120" s="76" t="s">
        <v>160</v>
      </c>
      <c r="R120" s="76" t="s">
        <v>161</v>
      </c>
      <c r="S120" s="76" t="s">
        <v>162</v>
      </c>
      <c r="T120" s="77" t="s">
        <v>163</v>
      </c>
      <c r="U120" s="164"/>
      <c r="V120" s="164"/>
      <c r="W120" s="164"/>
      <c r="X120" s="164"/>
      <c r="Y120" s="164"/>
      <c r="Z120" s="164"/>
      <c r="AA120" s="164"/>
      <c r="AB120" s="164"/>
      <c r="AC120" s="164"/>
      <c r="AD120" s="164"/>
      <c r="AE120" s="164"/>
    </row>
    <row r="121" spans="1:65" s="2" customFormat="1" ht="22.85" customHeight="1">
      <c r="A121" s="34"/>
      <c r="B121" s="35"/>
      <c r="C121" s="82" t="s">
        <v>164</v>
      </c>
      <c r="D121" s="36"/>
      <c r="E121" s="36"/>
      <c r="F121" s="36"/>
      <c r="G121" s="36"/>
      <c r="H121" s="36"/>
      <c r="I121" s="36"/>
      <c r="J121" s="170">
        <f>BK121</f>
        <v>0</v>
      </c>
      <c r="K121" s="36"/>
      <c r="L121" s="39"/>
      <c r="M121" s="78"/>
      <c r="N121" s="171"/>
      <c r="O121" s="79"/>
      <c r="P121" s="172">
        <f>P122</f>
        <v>0</v>
      </c>
      <c r="Q121" s="79"/>
      <c r="R121" s="172">
        <f>R122</f>
        <v>2.8744000000000001</v>
      </c>
      <c r="S121" s="79"/>
      <c r="T121" s="173">
        <f>T122</f>
        <v>0</v>
      </c>
      <c r="U121" s="34"/>
      <c r="V121" s="34"/>
      <c r="W121" s="34"/>
      <c r="X121" s="34"/>
      <c r="Y121" s="34"/>
      <c r="Z121" s="34"/>
      <c r="AA121" s="34"/>
      <c r="AB121" s="34"/>
      <c r="AC121" s="34"/>
      <c r="AD121" s="34"/>
      <c r="AE121" s="34"/>
      <c r="AT121" s="17" t="s">
        <v>74</v>
      </c>
      <c r="AU121" s="17" t="s">
        <v>123</v>
      </c>
      <c r="BK121" s="174">
        <f>BK122</f>
        <v>0</v>
      </c>
    </row>
    <row r="122" spans="1:65" s="12" customFormat="1" ht="25.85" customHeight="1">
      <c r="B122" s="175"/>
      <c r="C122" s="176"/>
      <c r="D122" s="177" t="s">
        <v>74</v>
      </c>
      <c r="E122" s="178" t="s">
        <v>1274</v>
      </c>
      <c r="F122" s="178" t="s">
        <v>1275</v>
      </c>
      <c r="G122" s="176"/>
      <c r="H122" s="176"/>
      <c r="I122" s="179"/>
      <c r="J122" s="180">
        <f>BK122</f>
        <v>0</v>
      </c>
      <c r="K122" s="176"/>
      <c r="L122" s="181"/>
      <c r="M122" s="182"/>
      <c r="N122" s="183"/>
      <c r="O122" s="183"/>
      <c r="P122" s="184">
        <f>SUM(P123:P175)</f>
        <v>0</v>
      </c>
      <c r="Q122" s="183"/>
      <c r="R122" s="184">
        <f>SUM(R123:R175)</f>
        <v>2.8744000000000001</v>
      </c>
      <c r="S122" s="183"/>
      <c r="T122" s="185">
        <f>SUM(T123:T175)</f>
        <v>0</v>
      </c>
      <c r="AR122" s="186" t="s">
        <v>84</v>
      </c>
      <c r="AT122" s="187" t="s">
        <v>74</v>
      </c>
      <c r="AU122" s="187" t="s">
        <v>75</v>
      </c>
      <c r="AY122" s="186" t="s">
        <v>167</v>
      </c>
      <c r="BK122" s="188">
        <f>SUM(BK123:BK175)</f>
        <v>0</v>
      </c>
    </row>
    <row r="123" spans="1:65" s="2" customFormat="1" ht="16.45" customHeight="1">
      <c r="A123" s="34"/>
      <c r="B123" s="35"/>
      <c r="C123" s="191" t="s">
        <v>82</v>
      </c>
      <c r="D123" s="191" t="s">
        <v>170</v>
      </c>
      <c r="E123" s="192" t="s">
        <v>1276</v>
      </c>
      <c r="F123" s="193" t="s">
        <v>1277</v>
      </c>
      <c r="G123" s="194" t="s">
        <v>186</v>
      </c>
      <c r="H123" s="195">
        <v>120</v>
      </c>
      <c r="I123" s="196"/>
      <c r="J123" s="197">
        <f>ROUND(I123*H123,2)</f>
        <v>0</v>
      </c>
      <c r="K123" s="193" t="s">
        <v>1</v>
      </c>
      <c r="L123" s="39"/>
      <c r="M123" s="198" t="s">
        <v>1</v>
      </c>
      <c r="N123" s="199" t="s">
        <v>40</v>
      </c>
      <c r="O123" s="71"/>
      <c r="P123" s="200">
        <f>O123*H123</f>
        <v>0</v>
      </c>
      <c r="Q123" s="200">
        <v>0</v>
      </c>
      <c r="R123" s="200">
        <f>Q123*H123</f>
        <v>0</v>
      </c>
      <c r="S123" s="200">
        <v>0</v>
      </c>
      <c r="T123" s="201">
        <f>S123*H123</f>
        <v>0</v>
      </c>
      <c r="U123" s="34"/>
      <c r="V123" s="34"/>
      <c r="W123" s="34"/>
      <c r="X123" s="34"/>
      <c r="Y123" s="34"/>
      <c r="Z123" s="34"/>
      <c r="AA123" s="34"/>
      <c r="AB123" s="34"/>
      <c r="AC123" s="34"/>
      <c r="AD123" s="34"/>
      <c r="AE123" s="34"/>
      <c r="AR123" s="202" t="s">
        <v>278</v>
      </c>
      <c r="AT123" s="202" t="s">
        <v>170</v>
      </c>
      <c r="AU123" s="202" t="s">
        <v>82</v>
      </c>
      <c r="AY123" s="17" t="s">
        <v>167</v>
      </c>
      <c r="BE123" s="203">
        <f>IF(N123="základní",J123,0)</f>
        <v>0</v>
      </c>
      <c r="BF123" s="203">
        <f>IF(N123="snížená",J123,0)</f>
        <v>0</v>
      </c>
      <c r="BG123" s="203">
        <f>IF(N123="zákl. přenesená",J123,0)</f>
        <v>0</v>
      </c>
      <c r="BH123" s="203">
        <f>IF(N123="sníž. přenesená",J123,0)</f>
        <v>0</v>
      </c>
      <c r="BI123" s="203">
        <f>IF(N123="nulová",J123,0)</f>
        <v>0</v>
      </c>
      <c r="BJ123" s="17" t="s">
        <v>82</v>
      </c>
      <c r="BK123" s="203">
        <f>ROUND(I123*H123,2)</f>
        <v>0</v>
      </c>
      <c r="BL123" s="17" t="s">
        <v>278</v>
      </c>
      <c r="BM123" s="202" t="s">
        <v>1278</v>
      </c>
    </row>
    <row r="124" spans="1:65" s="14" customFormat="1">
      <c r="B124" s="220"/>
      <c r="C124" s="221"/>
      <c r="D124" s="211" t="s">
        <v>179</v>
      </c>
      <c r="E124" s="222" t="s">
        <v>1</v>
      </c>
      <c r="F124" s="223" t="s">
        <v>1279</v>
      </c>
      <c r="G124" s="221"/>
      <c r="H124" s="224">
        <v>120</v>
      </c>
      <c r="I124" s="225"/>
      <c r="J124" s="221"/>
      <c r="K124" s="221"/>
      <c r="L124" s="226"/>
      <c r="M124" s="227"/>
      <c r="N124" s="228"/>
      <c r="O124" s="228"/>
      <c r="P124" s="228"/>
      <c r="Q124" s="228"/>
      <c r="R124" s="228"/>
      <c r="S124" s="228"/>
      <c r="T124" s="229"/>
      <c r="AT124" s="230" t="s">
        <v>179</v>
      </c>
      <c r="AU124" s="230" t="s">
        <v>82</v>
      </c>
      <c r="AV124" s="14" t="s">
        <v>84</v>
      </c>
      <c r="AW124" s="14" t="s">
        <v>31</v>
      </c>
      <c r="AX124" s="14" t="s">
        <v>75</v>
      </c>
      <c r="AY124" s="230" t="s">
        <v>167</v>
      </c>
    </row>
    <row r="125" spans="1:65" s="15" customFormat="1">
      <c r="B125" s="246"/>
      <c r="C125" s="247"/>
      <c r="D125" s="211" t="s">
        <v>179</v>
      </c>
      <c r="E125" s="248" t="s">
        <v>1</v>
      </c>
      <c r="F125" s="249" t="s">
        <v>1280</v>
      </c>
      <c r="G125" s="247"/>
      <c r="H125" s="250">
        <v>120</v>
      </c>
      <c r="I125" s="251"/>
      <c r="J125" s="247"/>
      <c r="K125" s="247"/>
      <c r="L125" s="252"/>
      <c r="M125" s="253"/>
      <c r="N125" s="254"/>
      <c r="O125" s="254"/>
      <c r="P125" s="254"/>
      <c r="Q125" s="254"/>
      <c r="R125" s="254"/>
      <c r="S125" s="254"/>
      <c r="T125" s="255"/>
      <c r="AT125" s="256" t="s">
        <v>179</v>
      </c>
      <c r="AU125" s="256" t="s">
        <v>82</v>
      </c>
      <c r="AV125" s="15" t="s">
        <v>175</v>
      </c>
      <c r="AW125" s="15" t="s">
        <v>31</v>
      </c>
      <c r="AX125" s="15" t="s">
        <v>82</v>
      </c>
      <c r="AY125" s="256" t="s">
        <v>167</v>
      </c>
    </row>
    <row r="126" spans="1:65" s="2" customFormat="1" ht="16.45" customHeight="1">
      <c r="A126" s="34"/>
      <c r="B126" s="35"/>
      <c r="C126" s="232" t="s">
        <v>84</v>
      </c>
      <c r="D126" s="232" t="s">
        <v>254</v>
      </c>
      <c r="E126" s="233" t="s">
        <v>1281</v>
      </c>
      <c r="F126" s="234" t="s">
        <v>1282</v>
      </c>
      <c r="G126" s="235" t="s">
        <v>186</v>
      </c>
      <c r="H126" s="236">
        <v>60</v>
      </c>
      <c r="I126" s="237"/>
      <c r="J126" s="238">
        <f>ROUND(I126*H126,2)</f>
        <v>0</v>
      </c>
      <c r="K126" s="234" t="s">
        <v>1</v>
      </c>
      <c r="L126" s="239"/>
      <c r="M126" s="240" t="s">
        <v>1</v>
      </c>
      <c r="N126" s="241" t="s">
        <v>40</v>
      </c>
      <c r="O126" s="71"/>
      <c r="P126" s="200">
        <f>O126*H126</f>
        <v>0</v>
      </c>
      <c r="Q126" s="200">
        <v>2.3999999999999998E-3</v>
      </c>
      <c r="R126" s="200">
        <f>Q126*H126</f>
        <v>0.14399999999999999</v>
      </c>
      <c r="S126" s="200">
        <v>0</v>
      </c>
      <c r="T126" s="201">
        <f>S126*H126</f>
        <v>0</v>
      </c>
      <c r="U126" s="34"/>
      <c r="V126" s="34"/>
      <c r="W126" s="34"/>
      <c r="X126" s="34"/>
      <c r="Y126" s="34"/>
      <c r="Z126" s="34"/>
      <c r="AA126" s="34"/>
      <c r="AB126" s="34"/>
      <c r="AC126" s="34"/>
      <c r="AD126" s="34"/>
      <c r="AE126" s="34"/>
      <c r="AR126" s="202" t="s">
        <v>393</v>
      </c>
      <c r="AT126" s="202" t="s">
        <v>254</v>
      </c>
      <c r="AU126" s="202" t="s">
        <v>82</v>
      </c>
      <c r="AY126" s="17" t="s">
        <v>167</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278</v>
      </c>
      <c r="BM126" s="202" t="s">
        <v>1283</v>
      </c>
    </row>
    <row r="127" spans="1:65" s="14" customFormat="1">
      <c r="B127" s="220"/>
      <c r="C127" s="221"/>
      <c r="D127" s="211" t="s">
        <v>179</v>
      </c>
      <c r="E127" s="222" t="s">
        <v>1</v>
      </c>
      <c r="F127" s="223" t="s">
        <v>1284</v>
      </c>
      <c r="G127" s="221"/>
      <c r="H127" s="224">
        <v>60</v>
      </c>
      <c r="I127" s="225"/>
      <c r="J127" s="221"/>
      <c r="K127" s="221"/>
      <c r="L127" s="226"/>
      <c r="M127" s="227"/>
      <c r="N127" s="228"/>
      <c r="O127" s="228"/>
      <c r="P127" s="228"/>
      <c r="Q127" s="228"/>
      <c r="R127" s="228"/>
      <c r="S127" s="228"/>
      <c r="T127" s="229"/>
      <c r="AT127" s="230" t="s">
        <v>179</v>
      </c>
      <c r="AU127" s="230" t="s">
        <v>82</v>
      </c>
      <c r="AV127" s="14" t="s">
        <v>84</v>
      </c>
      <c r="AW127" s="14" t="s">
        <v>31</v>
      </c>
      <c r="AX127" s="14" t="s">
        <v>75</v>
      </c>
      <c r="AY127" s="230" t="s">
        <v>167</v>
      </c>
    </row>
    <row r="128" spans="1:65" s="15" customFormat="1">
      <c r="B128" s="246"/>
      <c r="C128" s="247"/>
      <c r="D128" s="211" t="s">
        <v>179</v>
      </c>
      <c r="E128" s="248" t="s">
        <v>1</v>
      </c>
      <c r="F128" s="249" t="s">
        <v>1280</v>
      </c>
      <c r="G128" s="247"/>
      <c r="H128" s="250">
        <v>60</v>
      </c>
      <c r="I128" s="251"/>
      <c r="J128" s="247"/>
      <c r="K128" s="247"/>
      <c r="L128" s="252"/>
      <c r="M128" s="253"/>
      <c r="N128" s="254"/>
      <c r="O128" s="254"/>
      <c r="P128" s="254"/>
      <c r="Q128" s="254"/>
      <c r="R128" s="254"/>
      <c r="S128" s="254"/>
      <c r="T128" s="255"/>
      <c r="AT128" s="256" t="s">
        <v>179</v>
      </c>
      <c r="AU128" s="256" t="s">
        <v>82</v>
      </c>
      <c r="AV128" s="15" t="s">
        <v>175</v>
      </c>
      <c r="AW128" s="15" t="s">
        <v>31</v>
      </c>
      <c r="AX128" s="15" t="s">
        <v>82</v>
      </c>
      <c r="AY128" s="256" t="s">
        <v>167</v>
      </c>
    </row>
    <row r="129" spans="1:65" s="2" customFormat="1" ht="16.45" customHeight="1">
      <c r="A129" s="34"/>
      <c r="B129" s="35"/>
      <c r="C129" s="191" t="s">
        <v>168</v>
      </c>
      <c r="D129" s="191" t="s">
        <v>170</v>
      </c>
      <c r="E129" s="192" t="s">
        <v>1285</v>
      </c>
      <c r="F129" s="193" t="s">
        <v>1286</v>
      </c>
      <c r="G129" s="194" t="s">
        <v>186</v>
      </c>
      <c r="H129" s="195">
        <v>45</v>
      </c>
      <c r="I129" s="196"/>
      <c r="J129" s="197">
        <f>ROUND(I129*H129,2)</f>
        <v>0</v>
      </c>
      <c r="K129" s="193" t="s">
        <v>1</v>
      </c>
      <c r="L129" s="39"/>
      <c r="M129" s="198" t="s">
        <v>1</v>
      </c>
      <c r="N129" s="199" t="s">
        <v>40</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278</v>
      </c>
      <c r="AT129" s="202" t="s">
        <v>170</v>
      </c>
      <c r="AU129" s="202" t="s">
        <v>82</v>
      </c>
      <c r="AY129" s="17" t="s">
        <v>167</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278</v>
      </c>
      <c r="BM129" s="202" t="s">
        <v>1287</v>
      </c>
    </row>
    <row r="130" spans="1:65" s="14" customFormat="1">
      <c r="B130" s="220"/>
      <c r="C130" s="221"/>
      <c r="D130" s="211" t="s">
        <v>179</v>
      </c>
      <c r="E130" s="222" t="s">
        <v>1</v>
      </c>
      <c r="F130" s="223" t="s">
        <v>479</v>
      </c>
      <c r="G130" s="221"/>
      <c r="H130" s="224">
        <v>45</v>
      </c>
      <c r="I130" s="225"/>
      <c r="J130" s="221"/>
      <c r="K130" s="221"/>
      <c r="L130" s="226"/>
      <c r="M130" s="227"/>
      <c r="N130" s="228"/>
      <c r="O130" s="228"/>
      <c r="P130" s="228"/>
      <c r="Q130" s="228"/>
      <c r="R130" s="228"/>
      <c r="S130" s="228"/>
      <c r="T130" s="229"/>
      <c r="AT130" s="230" t="s">
        <v>179</v>
      </c>
      <c r="AU130" s="230" t="s">
        <v>82</v>
      </c>
      <c r="AV130" s="14" t="s">
        <v>84</v>
      </c>
      <c r="AW130" s="14" t="s">
        <v>31</v>
      </c>
      <c r="AX130" s="14" t="s">
        <v>82</v>
      </c>
      <c r="AY130" s="230" t="s">
        <v>167</v>
      </c>
    </row>
    <row r="131" spans="1:65" s="2" customFormat="1" ht="49.15" customHeight="1">
      <c r="A131" s="34"/>
      <c r="B131" s="35"/>
      <c r="C131" s="232" t="s">
        <v>175</v>
      </c>
      <c r="D131" s="232" t="s">
        <v>254</v>
      </c>
      <c r="E131" s="233" t="s">
        <v>1288</v>
      </c>
      <c r="F131" s="234" t="s">
        <v>1289</v>
      </c>
      <c r="G131" s="235" t="s">
        <v>274</v>
      </c>
      <c r="H131" s="236">
        <v>2</v>
      </c>
      <c r="I131" s="237"/>
      <c r="J131" s="238">
        <f>ROUND(I131*H131,2)</f>
        <v>0</v>
      </c>
      <c r="K131" s="234" t="s">
        <v>1</v>
      </c>
      <c r="L131" s="239"/>
      <c r="M131" s="240" t="s">
        <v>1</v>
      </c>
      <c r="N131" s="241" t="s">
        <v>40</v>
      </c>
      <c r="O131" s="71"/>
      <c r="P131" s="200">
        <f>O131*H131</f>
        <v>0</v>
      </c>
      <c r="Q131" s="200">
        <v>0.02</v>
      </c>
      <c r="R131" s="200">
        <f>Q131*H131</f>
        <v>0.04</v>
      </c>
      <c r="S131" s="200">
        <v>0</v>
      </c>
      <c r="T131" s="201">
        <f>S131*H131</f>
        <v>0</v>
      </c>
      <c r="U131" s="34"/>
      <c r="V131" s="34"/>
      <c r="W131" s="34"/>
      <c r="X131" s="34"/>
      <c r="Y131" s="34"/>
      <c r="Z131" s="34"/>
      <c r="AA131" s="34"/>
      <c r="AB131" s="34"/>
      <c r="AC131" s="34"/>
      <c r="AD131" s="34"/>
      <c r="AE131" s="34"/>
      <c r="AR131" s="202" t="s">
        <v>393</v>
      </c>
      <c r="AT131" s="202" t="s">
        <v>254</v>
      </c>
      <c r="AU131" s="202" t="s">
        <v>82</v>
      </c>
      <c r="AY131" s="17" t="s">
        <v>167</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278</v>
      </c>
      <c r="BM131" s="202" t="s">
        <v>1290</v>
      </c>
    </row>
    <row r="132" spans="1:65" s="14" customFormat="1">
      <c r="B132" s="220"/>
      <c r="C132" s="221"/>
      <c r="D132" s="211" t="s">
        <v>179</v>
      </c>
      <c r="E132" s="222" t="s">
        <v>1</v>
      </c>
      <c r="F132" s="223" t="s">
        <v>84</v>
      </c>
      <c r="G132" s="221"/>
      <c r="H132" s="224">
        <v>2</v>
      </c>
      <c r="I132" s="225"/>
      <c r="J132" s="221"/>
      <c r="K132" s="221"/>
      <c r="L132" s="226"/>
      <c r="M132" s="227"/>
      <c r="N132" s="228"/>
      <c r="O132" s="228"/>
      <c r="P132" s="228"/>
      <c r="Q132" s="228"/>
      <c r="R132" s="228"/>
      <c r="S132" s="228"/>
      <c r="T132" s="229"/>
      <c r="AT132" s="230" t="s">
        <v>179</v>
      </c>
      <c r="AU132" s="230" t="s">
        <v>82</v>
      </c>
      <c r="AV132" s="14" t="s">
        <v>84</v>
      </c>
      <c r="AW132" s="14" t="s">
        <v>31</v>
      </c>
      <c r="AX132" s="14" t="s">
        <v>75</v>
      </c>
      <c r="AY132" s="230" t="s">
        <v>167</v>
      </c>
    </row>
    <row r="133" spans="1:65" s="15" customFormat="1">
      <c r="B133" s="246"/>
      <c r="C133" s="247"/>
      <c r="D133" s="211" t="s">
        <v>179</v>
      </c>
      <c r="E133" s="248" t="s">
        <v>1</v>
      </c>
      <c r="F133" s="249" t="s">
        <v>1280</v>
      </c>
      <c r="G133" s="247"/>
      <c r="H133" s="250">
        <v>2</v>
      </c>
      <c r="I133" s="251"/>
      <c r="J133" s="247"/>
      <c r="K133" s="247"/>
      <c r="L133" s="252"/>
      <c r="M133" s="253"/>
      <c r="N133" s="254"/>
      <c r="O133" s="254"/>
      <c r="P133" s="254"/>
      <c r="Q133" s="254"/>
      <c r="R133" s="254"/>
      <c r="S133" s="254"/>
      <c r="T133" s="255"/>
      <c r="AT133" s="256" t="s">
        <v>179</v>
      </c>
      <c r="AU133" s="256" t="s">
        <v>82</v>
      </c>
      <c r="AV133" s="15" t="s">
        <v>175</v>
      </c>
      <c r="AW133" s="15" t="s">
        <v>31</v>
      </c>
      <c r="AX133" s="15" t="s">
        <v>82</v>
      </c>
      <c r="AY133" s="256" t="s">
        <v>167</v>
      </c>
    </row>
    <row r="134" spans="1:65" s="2" customFormat="1" ht="24.3" customHeight="1">
      <c r="A134" s="34"/>
      <c r="B134" s="35"/>
      <c r="C134" s="232" t="s">
        <v>205</v>
      </c>
      <c r="D134" s="232" t="s">
        <v>254</v>
      </c>
      <c r="E134" s="233" t="s">
        <v>1291</v>
      </c>
      <c r="F134" s="234" t="s">
        <v>1292</v>
      </c>
      <c r="G134" s="235" t="s">
        <v>1202</v>
      </c>
      <c r="H134" s="236">
        <v>60</v>
      </c>
      <c r="I134" s="237"/>
      <c r="J134" s="238">
        <f>ROUND(I134*H134,2)</f>
        <v>0</v>
      </c>
      <c r="K134" s="234" t="s">
        <v>1</v>
      </c>
      <c r="L134" s="239"/>
      <c r="M134" s="240" t="s">
        <v>1</v>
      </c>
      <c r="N134" s="241" t="s">
        <v>40</v>
      </c>
      <c r="O134" s="71"/>
      <c r="P134" s="200">
        <f>O134*H134</f>
        <v>0</v>
      </c>
      <c r="Q134" s="200">
        <v>2.3999999999999998E-3</v>
      </c>
      <c r="R134" s="200">
        <f>Q134*H134</f>
        <v>0.14399999999999999</v>
      </c>
      <c r="S134" s="200">
        <v>0</v>
      </c>
      <c r="T134" s="201">
        <f>S134*H134</f>
        <v>0</v>
      </c>
      <c r="U134" s="34"/>
      <c r="V134" s="34"/>
      <c r="W134" s="34"/>
      <c r="X134" s="34"/>
      <c r="Y134" s="34"/>
      <c r="Z134" s="34"/>
      <c r="AA134" s="34"/>
      <c r="AB134" s="34"/>
      <c r="AC134" s="34"/>
      <c r="AD134" s="34"/>
      <c r="AE134" s="34"/>
      <c r="AR134" s="202" t="s">
        <v>393</v>
      </c>
      <c r="AT134" s="202" t="s">
        <v>254</v>
      </c>
      <c r="AU134" s="202" t="s">
        <v>82</v>
      </c>
      <c r="AY134" s="17" t="s">
        <v>167</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278</v>
      </c>
      <c r="BM134" s="202" t="s">
        <v>1293</v>
      </c>
    </row>
    <row r="135" spans="1:65" s="14" customFormat="1">
      <c r="B135" s="220"/>
      <c r="C135" s="221"/>
      <c r="D135" s="211" t="s">
        <v>179</v>
      </c>
      <c r="E135" s="222" t="s">
        <v>1</v>
      </c>
      <c r="F135" s="223" t="s">
        <v>1284</v>
      </c>
      <c r="G135" s="221"/>
      <c r="H135" s="224">
        <v>60</v>
      </c>
      <c r="I135" s="225"/>
      <c r="J135" s="221"/>
      <c r="K135" s="221"/>
      <c r="L135" s="226"/>
      <c r="M135" s="227"/>
      <c r="N135" s="228"/>
      <c r="O135" s="228"/>
      <c r="P135" s="228"/>
      <c r="Q135" s="228"/>
      <c r="R135" s="228"/>
      <c r="S135" s="228"/>
      <c r="T135" s="229"/>
      <c r="AT135" s="230" t="s">
        <v>179</v>
      </c>
      <c r="AU135" s="230" t="s">
        <v>82</v>
      </c>
      <c r="AV135" s="14" t="s">
        <v>84</v>
      </c>
      <c r="AW135" s="14" t="s">
        <v>31</v>
      </c>
      <c r="AX135" s="14" t="s">
        <v>75</v>
      </c>
      <c r="AY135" s="230" t="s">
        <v>167</v>
      </c>
    </row>
    <row r="136" spans="1:65" s="15" customFormat="1">
      <c r="B136" s="246"/>
      <c r="C136" s="247"/>
      <c r="D136" s="211" t="s">
        <v>179</v>
      </c>
      <c r="E136" s="248" t="s">
        <v>1</v>
      </c>
      <c r="F136" s="249" t="s">
        <v>1280</v>
      </c>
      <c r="G136" s="247"/>
      <c r="H136" s="250">
        <v>60</v>
      </c>
      <c r="I136" s="251"/>
      <c r="J136" s="247"/>
      <c r="K136" s="247"/>
      <c r="L136" s="252"/>
      <c r="M136" s="253"/>
      <c r="N136" s="254"/>
      <c r="O136" s="254"/>
      <c r="P136" s="254"/>
      <c r="Q136" s="254"/>
      <c r="R136" s="254"/>
      <c r="S136" s="254"/>
      <c r="T136" s="255"/>
      <c r="AT136" s="256" t="s">
        <v>179</v>
      </c>
      <c r="AU136" s="256" t="s">
        <v>82</v>
      </c>
      <c r="AV136" s="15" t="s">
        <v>175</v>
      </c>
      <c r="AW136" s="15" t="s">
        <v>31</v>
      </c>
      <c r="AX136" s="15" t="s">
        <v>82</v>
      </c>
      <c r="AY136" s="256" t="s">
        <v>167</v>
      </c>
    </row>
    <row r="137" spans="1:65" s="2" customFormat="1" ht="33.049999999999997" customHeight="1">
      <c r="A137" s="34"/>
      <c r="B137" s="35"/>
      <c r="C137" s="232" t="s">
        <v>195</v>
      </c>
      <c r="D137" s="232" t="s">
        <v>254</v>
      </c>
      <c r="E137" s="233" t="s">
        <v>1294</v>
      </c>
      <c r="F137" s="234" t="s">
        <v>1295</v>
      </c>
      <c r="G137" s="235" t="s">
        <v>1202</v>
      </c>
      <c r="H137" s="236">
        <v>60</v>
      </c>
      <c r="I137" s="237"/>
      <c r="J137" s="238">
        <f>ROUND(I137*H137,2)</f>
        <v>0</v>
      </c>
      <c r="K137" s="234" t="s">
        <v>1</v>
      </c>
      <c r="L137" s="239"/>
      <c r="M137" s="240" t="s">
        <v>1</v>
      </c>
      <c r="N137" s="241" t="s">
        <v>40</v>
      </c>
      <c r="O137" s="71"/>
      <c r="P137" s="200">
        <f>O137*H137</f>
        <v>0</v>
      </c>
      <c r="Q137" s="200">
        <v>2.3999999999999998E-3</v>
      </c>
      <c r="R137" s="200">
        <f>Q137*H137</f>
        <v>0.14399999999999999</v>
      </c>
      <c r="S137" s="200">
        <v>0</v>
      </c>
      <c r="T137" s="201">
        <f>S137*H137</f>
        <v>0</v>
      </c>
      <c r="U137" s="34"/>
      <c r="V137" s="34"/>
      <c r="W137" s="34"/>
      <c r="X137" s="34"/>
      <c r="Y137" s="34"/>
      <c r="Z137" s="34"/>
      <c r="AA137" s="34"/>
      <c r="AB137" s="34"/>
      <c r="AC137" s="34"/>
      <c r="AD137" s="34"/>
      <c r="AE137" s="34"/>
      <c r="AR137" s="202" t="s">
        <v>393</v>
      </c>
      <c r="AT137" s="202" t="s">
        <v>254</v>
      </c>
      <c r="AU137" s="202" t="s">
        <v>82</v>
      </c>
      <c r="AY137" s="17" t="s">
        <v>167</v>
      </c>
      <c r="BE137" s="203">
        <f>IF(N137="základní",J137,0)</f>
        <v>0</v>
      </c>
      <c r="BF137" s="203">
        <f>IF(N137="snížená",J137,0)</f>
        <v>0</v>
      </c>
      <c r="BG137" s="203">
        <f>IF(N137="zákl. přenesená",J137,0)</f>
        <v>0</v>
      </c>
      <c r="BH137" s="203">
        <f>IF(N137="sníž. přenesená",J137,0)</f>
        <v>0</v>
      </c>
      <c r="BI137" s="203">
        <f>IF(N137="nulová",J137,0)</f>
        <v>0</v>
      </c>
      <c r="BJ137" s="17" t="s">
        <v>82</v>
      </c>
      <c r="BK137" s="203">
        <f>ROUND(I137*H137,2)</f>
        <v>0</v>
      </c>
      <c r="BL137" s="17" t="s">
        <v>278</v>
      </c>
      <c r="BM137" s="202" t="s">
        <v>1296</v>
      </c>
    </row>
    <row r="138" spans="1:65" s="14" customFormat="1">
      <c r="B138" s="220"/>
      <c r="C138" s="221"/>
      <c r="D138" s="211" t="s">
        <v>179</v>
      </c>
      <c r="E138" s="222" t="s">
        <v>1</v>
      </c>
      <c r="F138" s="223" t="s">
        <v>1284</v>
      </c>
      <c r="G138" s="221"/>
      <c r="H138" s="224">
        <v>60</v>
      </c>
      <c r="I138" s="225"/>
      <c r="J138" s="221"/>
      <c r="K138" s="221"/>
      <c r="L138" s="226"/>
      <c r="M138" s="227"/>
      <c r="N138" s="228"/>
      <c r="O138" s="228"/>
      <c r="P138" s="228"/>
      <c r="Q138" s="228"/>
      <c r="R138" s="228"/>
      <c r="S138" s="228"/>
      <c r="T138" s="229"/>
      <c r="AT138" s="230" t="s">
        <v>179</v>
      </c>
      <c r="AU138" s="230" t="s">
        <v>82</v>
      </c>
      <c r="AV138" s="14" t="s">
        <v>84</v>
      </c>
      <c r="AW138" s="14" t="s">
        <v>31</v>
      </c>
      <c r="AX138" s="14" t="s">
        <v>75</v>
      </c>
      <c r="AY138" s="230" t="s">
        <v>167</v>
      </c>
    </row>
    <row r="139" spans="1:65" s="15" customFormat="1">
      <c r="B139" s="246"/>
      <c r="C139" s="247"/>
      <c r="D139" s="211" t="s">
        <v>179</v>
      </c>
      <c r="E139" s="248" t="s">
        <v>1</v>
      </c>
      <c r="F139" s="249" t="s">
        <v>1280</v>
      </c>
      <c r="G139" s="247"/>
      <c r="H139" s="250">
        <v>60</v>
      </c>
      <c r="I139" s="251"/>
      <c r="J139" s="247"/>
      <c r="K139" s="247"/>
      <c r="L139" s="252"/>
      <c r="M139" s="253"/>
      <c r="N139" s="254"/>
      <c r="O139" s="254"/>
      <c r="P139" s="254"/>
      <c r="Q139" s="254"/>
      <c r="R139" s="254"/>
      <c r="S139" s="254"/>
      <c r="T139" s="255"/>
      <c r="AT139" s="256" t="s">
        <v>179</v>
      </c>
      <c r="AU139" s="256" t="s">
        <v>82</v>
      </c>
      <c r="AV139" s="15" t="s">
        <v>175</v>
      </c>
      <c r="AW139" s="15" t="s">
        <v>31</v>
      </c>
      <c r="AX139" s="15" t="s">
        <v>82</v>
      </c>
      <c r="AY139" s="256" t="s">
        <v>167</v>
      </c>
    </row>
    <row r="140" spans="1:65" s="2" customFormat="1" ht="49.15" customHeight="1">
      <c r="A140" s="34"/>
      <c r="B140" s="35"/>
      <c r="C140" s="232" t="s">
        <v>217</v>
      </c>
      <c r="D140" s="232" t="s">
        <v>254</v>
      </c>
      <c r="E140" s="233" t="s">
        <v>1297</v>
      </c>
      <c r="F140" s="234" t="s">
        <v>1298</v>
      </c>
      <c r="G140" s="235" t="s">
        <v>1202</v>
      </c>
      <c r="H140" s="236">
        <v>2</v>
      </c>
      <c r="I140" s="237"/>
      <c r="J140" s="238">
        <f>ROUND(I140*H140,2)</f>
        <v>0</v>
      </c>
      <c r="K140" s="234" t="s">
        <v>1</v>
      </c>
      <c r="L140" s="239"/>
      <c r="M140" s="240" t="s">
        <v>1</v>
      </c>
      <c r="N140" s="241" t="s">
        <v>40</v>
      </c>
      <c r="O140" s="71"/>
      <c r="P140" s="200">
        <f>O140*H140</f>
        <v>0</v>
      </c>
      <c r="Q140" s="200">
        <v>1.2</v>
      </c>
      <c r="R140" s="200">
        <f>Q140*H140</f>
        <v>2.4</v>
      </c>
      <c r="S140" s="200">
        <v>0</v>
      </c>
      <c r="T140" s="201">
        <f>S140*H140</f>
        <v>0</v>
      </c>
      <c r="U140" s="34"/>
      <c r="V140" s="34"/>
      <c r="W140" s="34"/>
      <c r="X140" s="34"/>
      <c r="Y140" s="34"/>
      <c r="Z140" s="34"/>
      <c r="AA140" s="34"/>
      <c r="AB140" s="34"/>
      <c r="AC140" s="34"/>
      <c r="AD140" s="34"/>
      <c r="AE140" s="34"/>
      <c r="AR140" s="202" t="s">
        <v>393</v>
      </c>
      <c r="AT140" s="202" t="s">
        <v>254</v>
      </c>
      <c r="AU140" s="202" t="s">
        <v>82</v>
      </c>
      <c r="AY140" s="17" t="s">
        <v>167</v>
      </c>
      <c r="BE140" s="203">
        <f>IF(N140="základní",J140,0)</f>
        <v>0</v>
      </c>
      <c r="BF140" s="203">
        <f>IF(N140="snížená",J140,0)</f>
        <v>0</v>
      </c>
      <c r="BG140" s="203">
        <f>IF(N140="zákl. přenesená",J140,0)</f>
        <v>0</v>
      </c>
      <c r="BH140" s="203">
        <f>IF(N140="sníž. přenesená",J140,0)</f>
        <v>0</v>
      </c>
      <c r="BI140" s="203">
        <f>IF(N140="nulová",J140,0)</f>
        <v>0</v>
      </c>
      <c r="BJ140" s="17" t="s">
        <v>82</v>
      </c>
      <c r="BK140" s="203">
        <f>ROUND(I140*H140,2)</f>
        <v>0</v>
      </c>
      <c r="BL140" s="17" t="s">
        <v>278</v>
      </c>
      <c r="BM140" s="202" t="s">
        <v>1299</v>
      </c>
    </row>
    <row r="141" spans="1:65" s="14" customFormat="1">
      <c r="B141" s="220"/>
      <c r="C141" s="221"/>
      <c r="D141" s="211" t="s">
        <v>179</v>
      </c>
      <c r="E141" s="222" t="s">
        <v>1</v>
      </c>
      <c r="F141" s="223" t="s">
        <v>84</v>
      </c>
      <c r="G141" s="221"/>
      <c r="H141" s="224">
        <v>2</v>
      </c>
      <c r="I141" s="225"/>
      <c r="J141" s="221"/>
      <c r="K141" s="221"/>
      <c r="L141" s="226"/>
      <c r="M141" s="227"/>
      <c r="N141" s="228"/>
      <c r="O141" s="228"/>
      <c r="P141" s="228"/>
      <c r="Q141" s="228"/>
      <c r="R141" s="228"/>
      <c r="S141" s="228"/>
      <c r="T141" s="229"/>
      <c r="AT141" s="230" t="s">
        <v>179</v>
      </c>
      <c r="AU141" s="230" t="s">
        <v>82</v>
      </c>
      <c r="AV141" s="14" t="s">
        <v>84</v>
      </c>
      <c r="AW141" s="14" t="s">
        <v>31</v>
      </c>
      <c r="AX141" s="14" t="s">
        <v>75</v>
      </c>
      <c r="AY141" s="230" t="s">
        <v>167</v>
      </c>
    </row>
    <row r="142" spans="1:65" s="15" customFormat="1">
      <c r="B142" s="246"/>
      <c r="C142" s="247"/>
      <c r="D142" s="211" t="s">
        <v>179</v>
      </c>
      <c r="E142" s="248" t="s">
        <v>1</v>
      </c>
      <c r="F142" s="249" t="s">
        <v>1280</v>
      </c>
      <c r="G142" s="247"/>
      <c r="H142" s="250">
        <v>2</v>
      </c>
      <c r="I142" s="251"/>
      <c r="J142" s="247"/>
      <c r="K142" s="247"/>
      <c r="L142" s="252"/>
      <c r="M142" s="253"/>
      <c r="N142" s="254"/>
      <c r="O142" s="254"/>
      <c r="P142" s="254"/>
      <c r="Q142" s="254"/>
      <c r="R142" s="254"/>
      <c r="S142" s="254"/>
      <c r="T142" s="255"/>
      <c r="AT142" s="256" t="s">
        <v>179</v>
      </c>
      <c r="AU142" s="256" t="s">
        <v>82</v>
      </c>
      <c r="AV142" s="15" t="s">
        <v>175</v>
      </c>
      <c r="AW142" s="15" t="s">
        <v>31</v>
      </c>
      <c r="AX142" s="15" t="s">
        <v>82</v>
      </c>
      <c r="AY142" s="256" t="s">
        <v>167</v>
      </c>
    </row>
    <row r="143" spans="1:65" s="2" customFormat="1" ht="16.45" customHeight="1">
      <c r="A143" s="34"/>
      <c r="B143" s="35"/>
      <c r="C143" s="191" t="s">
        <v>225</v>
      </c>
      <c r="D143" s="191" t="s">
        <v>170</v>
      </c>
      <c r="E143" s="192" t="s">
        <v>1300</v>
      </c>
      <c r="F143" s="193" t="s">
        <v>1301</v>
      </c>
      <c r="G143" s="194" t="s">
        <v>274</v>
      </c>
      <c r="H143" s="195">
        <v>2</v>
      </c>
      <c r="I143" s="196"/>
      <c r="J143" s="197">
        <f>ROUND(I143*H143,2)</f>
        <v>0</v>
      </c>
      <c r="K143" s="193" t="s">
        <v>1</v>
      </c>
      <c r="L143" s="39"/>
      <c r="M143" s="198" t="s">
        <v>1</v>
      </c>
      <c r="N143" s="199" t="s">
        <v>40</v>
      </c>
      <c r="O143" s="71"/>
      <c r="P143" s="200">
        <f>O143*H143</f>
        <v>0</v>
      </c>
      <c r="Q143" s="200">
        <v>0</v>
      </c>
      <c r="R143" s="200">
        <f>Q143*H143</f>
        <v>0</v>
      </c>
      <c r="S143" s="200">
        <v>0</v>
      </c>
      <c r="T143" s="201">
        <f>S143*H143</f>
        <v>0</v>
      </c>
      <c r="U143" s="34"/>
      <c r="V143" s="34"/>
      <c r="W143" s="34"/>
      <c r="X143" s="34"/>
      <c r="Y143" s="34"/>
      <c r="Z143" s="34"/>
      <c r="AA143" s="34"/>
      <c r="AB143" s="34"/>
      <c r="AC143" s="34"/>
      <c r="AD143" s="34"/>
      <c r="AE143" s="34"/>
      <c r="AR143" s="202" t="s">
        <v>278</v>
      </c>
      <c r="AT143" s="202" t="s">
        <v>170</v>
      </c>
      <c r="AU143" s="202" t="s">
        <v>82</v>
      </c>
      <c r="AY143" s="17" t="s">
        <v>167</v>
      </c>
      <c r="BE143" s="203">
        <f>IF(N143="základní",J143,0)</f>
        <v>0</v>
      </c>
      <c r="BF143" s="203">
        <f>IF(N143="snížená",J143,0)</f>
        <v>0</v>
      </c>
      <c r="BG143" s="203">
        <f>IF(N143="zákl. přenesená",J143,0)</f>
        <v>0</v>
      </c>
      <c r="BH143" s="203">
        <f>IF(N143="sníž. přenesená",J143,0)</f>
        <v>0</v>
      </c>
      <c r="BI143" s="203">
        <f>IF(N143="nulová",J143,0)</f>
        <v>0</v>
      </c>
      <c r="BJ143" s="17" t="s">
        <v>82</v>
      </c>
      <c r="BK143" s="203">
        <f>ROUND(I143*H143,2)</f>
        <v>0</v>
      </c>
      <c r="BL143" s="17" t="s">
        <v>278</v>
      </c>
      <c r="BM143" s="202" t="s">
        <v>1302</v>
      </c>
    </row>
    <row r="144" spans="1:65" s="14" customFormat="1">
      <c r="B144" s="220"/>
      <c r="C144" s="221"/>
      <c r="D144" s="211" t="s">
        <v>179</v>
      </c>
      <c r="E144" s="222" t="s">
        <v>1</v>
      </c>
      <c r="F144" s="223" t="s">
        <v>84</v>
      </c>
      <c r="G144" s="221"/>
      <c r="H144" s="224">
        <v>2</v>
      </c>
      <c r="I144" s="225"/>
      <c r="J144" s="221"/>
      <c r="K144" s="221"/>
      <c r="L144" s="226"/>
      <c r="M144" s="227"/>
      <c r="N144" s="228"/>
      <c r="O144" s="228"/>
      <c r="P144" s="228"/>
      <c r="Q144" s="228"/>
      <c r="R144" s="228"/>
      <c r="S144" s="228"/>
      <c r="T144" s="229"/>
      <c r="AT144" s="230" t="s">
        <v>179</v>
      </c>
      <c r="AU144" s="230" t="s">
        <v>82</v>
      </c>
      <c r="AV144" s="14" t="s">
        <v>84</v>
      </c>
      <c r="AW144" s="14" t="s">
        <v>31</v>
      </c>
      <c r="AX144" s="14" t="s">
        <v>75</v>
      </c>
      <c r="AY144" s="230" t="s">
        <v>167</v>
      </c>
    </row>
    <row r="145" spans="1:65" s="15" customFormat="1">
      <c r="B145" s="246"/>
      <c r="C145" s="247"/>
      <c r="D145" s="211" t="s">
        <v>179</v>
      </c>
      <c r="E145" s="248" t="s">
        <v>1</v>
      </c>
      <c r="F145" s="249" t="s">
        <v>1280</v>
      </c>
      <c r="G145" s="247"/>
      <c r="H145" s="250">
        <v>2</v>
      </c>
      <c r="I145" s="251"/>
      <c r="J145" s="247"/>
      <c r="K145" s="247"/>
      <c r="L145" s="252"/>
      <c r="M145" s="253"/>
      <c r="N145" s="254"/>
      <c r="O145" s="254"/>
      <c r="P145" s="254"/>
      <c r="Q145" s="254"/>
      <c r="R145" s="254"/>
      <c r="S145" s="254"/>
      <c r="T145" s="255"/>
      <c r="AT145" s="256" t="s">
        <v>179</v>
      </c>
      <c r="AU145" s="256" t="s">
        <v>82</v>
      </c>
      <c r="AV145" s="15" t="s">
        <v>175</v>
      </c>
      <c r="AW145" s="15" t="s">
        <v>31</v>
      </c>
      <c r="AX145" s="15" t="s">
        <v>82</v>
      </c>
      <c r="AY145" s="256" t="s">
        <v>167</v>
      </c>
    </row>
    <row r="146" spans="1:65" s="2" customFormat="1" ht="16.45" customHeight="1">
      <c r="A146" s="34"/>
      <c r="B146" s="35"/>
      <c r="C146" s="191" t="s">
        <v>231</v>
      </c>
      <c r="D146" s="191" t="s">
        <v>170</v>
      </c>
      <c r="E146" s="192" t="s">
        <v>1303</v>
      </c>
      <c r="F146" s="193" t="s">
        <v>1304</v>
      </c>
      <c r="G146" s="194" t="s">
        <v>1305</v>
      </c>
      <c r="H146" s="195">
        <v>2</v>
      </c>
      <c r="I146" s="196"/>
      <c r="J146" s="197">
        <f>ROUND(I146*H146,2)</f>
        <v>0</v>
      </c>
      <c r="K146" s="193" t="s">
        <v>1</v>
      </c>
      <c r="L146" s="39"/>
      <c r="M146" s="198" t="s">
        <v>1</v>
      </c>
      <c r="N146" s="199" t="s">
        <v>40</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278</v>
      </c>
      <c r="AT146" s="202" t="s">
        <v>170</v>
      </c>
      <c r="AU146" s="202" t="s">
        <v>82</v>
      </c>
      <c r="AY146" s="17" t="s">
        <v>167</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278</v>
      </c>
      <c r="BM146" s="202" t="s">
        <v>1306</v>
      </c>
    </row>
    <row r="147" spans="1:65" s="14" customFormat="1">
      <c r="B147" s="220"/>
      <c r="C147" s="221"/>
      <c r="D147" s="211" t="s">
        <v>179</v>
      </c>
      <c r="E147" s="222" t="s">
        <v>1</v>
      </c>
      <c r="F147" s="223" t="s">
        <v>84</v>
      </c>
      <c r="G147" s="221"/>
      <c r="H147" s="224">
        <v>2</v>
      </c>
      <c r="I147" s="225"/>
      <c r="J147" s="221"/>
      <c r="K147" s="221"/>
      <c r="L147" s="226"/>
      <c r="M147" s="227"/>
      <c r="N147" s="228"/>
      <c r="O147" s="228"/>
      <c r="P147" s="228"/>
      <c r="Q147" s="228"/>
      <c r="R147" s="228"/>
      <c r="S147" s="228"/>
      <c r="T147" s="229"/>
      <c r="AT147" s="230" t="s">
        <v>179</v>
      </c>
      <c r="AU147" s="230" t="s">
        <v>82</v>
      </c>
      <c r="AV147" s="14" t="s">
        <v>84</v>
      </c>
      <c r="AW147" s="14" t="s">
        <v>31</v>
      </c>
      <c r="AX147" s="14" t="s">
        <v>75</v>
      </c>
      <c r="AY147" s="230" t="s">
        <v>167</v>
      </c>
    </row>
    <row r="148" spans="1:65" s="15" customFormat="1">
      <c r="B148" s="246"/>
      <c r="C148" s="247"/>
      <c r="D148" s="211" t="s">
        <v>179</v>
      </c>
      <c r="E148" s="248" t="s">
        <v>1</v>
      </c>
      <c r="F148" s="249" t="s">
        <v>1280</v>
      </c>
      <c r="G148" s="247"/>
      <c r="H148" s="250">
        <v>2</v>
      </c>
      <c r="I148" s="251"/>
      <c r="J148" s="247"/>
      <c r="K148" s="247"/>
      <c r="L148" s="252"/>
      <c r="M148" s="253"/>
      <c r="N148" s="254"/>
      <c r="O148" s="254"/>
      <c r="P148" s="254"/>
      <c r="Q148" s="254"/>
      <c r="R148" s="254"/>
      <c r="S148" s="254"/>
      <c r="T148" s="255"/>
      <c r="AT148" s="256" t="s">
        <v>179</v>
      </c>
      <c r="AU148" s="256" t="s">
        <v>82</v>
      </c>
      <c r="AV148" s="15" t="s">
        <v>175</v>
      </c>
      <c r="AW148" s="15" t="s">
        <v>31</v>
      </c>
      <c r="AX148" s="15" t="s">
        <v>82</v>
      </c>
      <c r="AY148" s="256" t="s">
        <v>167</v>
      </c>
    </row>
    <row r="149" spans="1:65" s="2" customFormat="1" ht="16.45" customHeight="1">
      <c r="A149" s="34"/>
      <c r="B149" s="35"/>
      <c r="C149" s="232" t="s">
        <v>239</v>
      </c>
      <c r="D149" s="232" t="s">
        <v>254</v>
      </c>
      <c r="E149" s="233" t="s">
        <v>1307</v>
      </c>
      <c r="F149" s="234" t="s">
        <v>1308</v>
      </c>
      <c r="G149" s="235" t="s">
        <v>1309</v>
      </c>
      <c r="H149" s="236">
        <v>1</v>
      </c>
      <c r="I149" s="237"/>
      <c r="J149" s="238">
        <f>ROUND(I149*H149,2)</f>
        <v>0</v>
      </c>
      <c r="K149" s="234" t="s">
        <v>1</v>
      </c>
      <c r="L149" s="239"/>
      <c r="M149" s="240" t="s">
        <v>1</v>
      </c>
      <c r="N149" s="241" t="s">
        <v>40</v>
      </c>
      <c r="O149" s="71"/>
      <c r="P149" s="200">
        <f>O149*H149</f>
        <v>0</v>
      </c>
      <c r="Q149" s="200">
        <v>2.3999999999999998E-3</v>
      </c>
      <c r="R149" s="200">
        <f>Q149*H149</f>
        <v>2.3999999999999998E-3</v>
      </c>
      <c r="S149" s="200">
        <v>0</v>
      </c>
      <c r="T149" s="201">
        <f>S149*H149</f>
        <v>0</v>
      </c>
      <c r="U149" s="34"/>
      <c r="V149" s="34"/>
      <c r="W149" s="34"/>
      <c r="X149" s="34"/>
      <c r="Y149" s="34"/>
      <c r="Z149" s="34"/>
      <c r="AA149" s="34"/>
      <c r="AB149" s="34"/>
      <c r="AC149" s="34"/>
      <c r="AD149" s="34"/>
      <c r="AE149" s="34"/>
      <c r="AR149" s="202" t="s">
        <v>393</v>
      </c>
      <c r="AT149" s="202" t="s">
        <v>254</v>
      </c>
      <c r="AU149" s="202" t="s">
        <v>82</v>
      </c>
      <c r="AY149" s="17" t="s">
        <v>167</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278</v>
      </c>
      <c r="BM149" s="202" t="s">
        <v>1310</v>
      </c>
    </row>
    <row r="150" spans="1:65" s="14" customFormat="1">
      <c r="B150" s="220"/>
      <c r="C150" s="221"/>
      <c r="D150" s="211" t="s">
        <v>179</v>
      </c>
      <c r="E150" s="222" t="s">
        <v>1</v>
      </c>
      <c r="F150" s="223" t="s">
        <v>82</v>
      </c>
      <c r="G150" s="221"/>
      <c r="H150" s="224">
        <v>1</v>
      </c>
      <c r="I150" s="225"/>
      <c r="J150" s="221"/>
      <c r="K150" s="221"/>
      <c r="L150" s="226"/>
      <c r="M150" s="227"/>
      <c r="N150" s="228"/>
      <c r="O150" s="228"/>
      <c r="P150" s="228"/>
      <c r="Q150" s="228"/>
      <c r="R150" s="228"/>
      <c r="S150" s="228"/>
      <c r="T150" s="229"/>
      <c r="AT150" s="230" t="s">
        <v>179</v>
      </c>
      <c r="AU150" s="230" t="s">
        <v>82</v>
      </c>
      <c r="AV150" s="14" t="s">
        <v>84</v>
      </c>
      <c r="AW150" s="14" t="s">
        <v>31</v>
      </c>
      <c r="AX150" s="14" t="s">
        <v>75</v>
      </c>
      <c r="AY150" s="230" t="s">
        <v>167</v>
      </c>
    </row>
    <row r="151" spans="1:65" s="15" customFormat="1">
      <c r="B151" s="246"/>
      <c r="C151" s="247"/>
      <c r="D151" s="211" t="s">
        <v>179</v>
      </c>
      <c r="E151" s="248" t="s">
        <v>1</v>
      </c>
      <c r="F151" s="249" t="s">
        <v>1280</v>
      </c>
      <c r="G151" s="247"/>
      <c r="H151" s="250">
        <v>1</v>
      </c>
      <c r="I151" s="251"/>
      <c r="J151" s="247"/>
      <c r="K151" s="247"/>
      <c r="L151" s="252"/>
      <c r="M151" s="253"/>
      <c r="N151" s="254"/>
      <c r="O151" s="254"/>
      <c r="P151" s="254"/>
      <c r="Q151" s="254"/>
      <c r="R151" s="254"/>
      <c r="S151" s="254"/>
      <c r="T151" s="255"/>
      <c r="AT151" s="256" t="s">
        <v>179</v>
      </c>
      <c r="AU151" s="256" t="s">
        <v>82</v>
      </c>
      <c r="AV151" s="15" t="s">
        <v>175</v>
      </c>
      <c r="AW151" s="15" t="s">
        <v>31</v>
      </c>
      <c r="AX151" s="15" t="s">
        <v>82</v>
      </c>
      <c r="AY151" s="256" t="s">
        <v>167</v>
      </c>
    </row>
    <row r="152" spans="1:65" s="2" customFormat="1" ht="16.45" customHeight="1">
      <c r="A152" s="34"/>
      <c r="B152" s="35"/>
      <c r="C152" s="191" t="s">
        <v>246</v>
      </c>
      <c r="D152" s="191" t="s">
        <v>170</v>
      </c>
      <c r="E152" s="192" t="s">
        <v>1311</v>
      </c>
      <c r="F152" s="193" t="s">
        <v>1312</v>
      </c>
      <c r="G152" s="194" t="s">
        <v>1309</v>
      </c>
      <c r="H152" s="195">
        <v>1</v>
      </c>
      <c r="I152" s="196"/>
      <c r="J152" s="197">
        <f>ROUND(I152*H152,2)</f>
        <v>0</v>
      </c>
      <c r="K152" s="193" t="s">
        <v>1</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278</v>
      </c>
      <c r="AT152" s="202" t="s">
        <v>170</v>
      </c>
      <c r="AU152" s="202" t="s">
        <v>82</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278</v>
      </c>
      <c r="BM152" s="202" t="s">
        <v>1313</v>
      </c>
    </row>
    <row r="153" spans="1:65" s="14" customFormat="1">
      <c r="B153" s="220"/>
      <c r="C153" s="221"/>
      <c r="D153" s="211" t="s">
        <v>179</v>
      </c>
      <c r="E153" s="222" t="s">
        <v>1</v>
      </c>
      <c r="F153" s="223" t="s">
        <v>82</v>
      </c>
      <c r="G153" s="221"/>
      <c r="H153" s="224">
        <v>1</v>
      </c>
      <c r="I153" s="225"/>
      <c r="J153" s="221"/>
      <c r="K153" s="221"/>
      <c r="L153" s="226"/>
      <c r="M153" s="227"/>
      <c r="N153" s="228"/>
      <c r="O153" s="228"/>
      <c r="P153" s="228"/>
      <c r="Q153" s="228"/>
      <c r="R153" s="228"/>
      <c r="S153" s="228"/>
      <c r="T153" s="229"/>
      <c r="AT153" s="230" t="s">
        <v>179</v>
      </c>
      <c r="AU153" s="230" t="s">
        <v>82</v>
      </c>
      <c r="AV153" s="14" t="s">
        <v>84</v>
      </c>
      <c r="AW153" s="14" t="s">
        <v>31</v>
      </c>
      <c r="AX153" s="14" t="s">
        <v>75</v>
      </c>
      <c r="AY153" s="230" t="s">
        <v>167</v>
      </c>
    </row>
    <row r="154" spans="1:65" s="15" customFormat="1">
      <c r="B154" s="246"/>
      <c r="C154" s="247"/>
      <c r="D154" s="211" t="s">
        <v>179</v>
      </c>
      <c r="E154" s="248" t="s">
        <v>1</v>
      </c>
      <c r="F154" s="249" t="s">
        <v>1280</v>
      </c>
      <c r="G154" s="247"/>
      <c r="H154" s="250">
        <v>1</v>
      </c>
      <c r="I154" s="251"/>
      <c r="J154" s="247"/>
      <c r="K154" s="247"/>
      <c r="L154" s="252"/>
      <c r="M154" s="253"/>
      <c r="N154" s="254"/>
      <c r="O154" s="254"/>
      <c r="P154" s="254"/>
      <c r="Q154" s="254"/>
      <c r="R154" s="254"/>
      <c r="S154" s="254"/>
      <c r="T154" s="255"/>
      <c r="AT154" s="256" t="s">
        <v>179</v>
      </c>
      <c r="AU154" s="256" t="s">
        <v>82</v>
      </c>
      <c r="AV154" s="15" t="s">
        <v>175</v>
      </c>
      <c r="AW154" s="15" t="s">
        <v>31</v>
      </c>
      <c r="AX154" s="15" t="s">
        <v>82</v>
      </c>
      <c r="AY154" s="256" t="s">
        <v>167</v>
      </c>
    </row>
    <row r="155" spans="1:65" s="2" customFormat="1" ht="16.45" customHeight="1">
      <c r="A155" s="34"/>
      <c r="B155" s="35"/>
      <c r="C155" s="191" t="s">
        <v>253</v>
      </c>
      <c r="D155" s="191" t="s">
        <v>170</v>
      </c>
      <c r="E155" s="192" t="s">
        <v>1314</v>
      </c>
      <c r="F155" s="193" t="s">
        <v>1315</v>
      </c>
      <c r="G155" s="194" t="s">
        <v>1251</v>
      </c>
      <c r="H155" s="195">
        <v>8</v>
      </c>
      <c r="I155" s="196"/>
      <c r="J155" s="197">
        <f>ROUND(I155*H155,2)</f>
        <v>0</v>
      </c>
      <c r="K155" s="193" t="s">
        <v>1</v>
      </c>
      <c r="L155" s="39"/>
      <c r="M155" s="198" t="s">
        <v>1</v>
      </c>
      <c r="N155" s="199" t="s">
        <v>40</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278</v>
      </c>
      <c r="AT155" s="202" t="s">
        <v>170</v>
      </c>
      <c r="AU155" s="202" t="s">
        <v>82</v>
      </c>
      <c r="AY155" s="17" t="s">
        <v>167</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278</v>
      </c>
      <c r="BM155" s="202" t="s">
        <v>1316</v>
      </c>
    </row>
    <row r="156" spans="1:65" s="14" customFormat="1">
      <c r="B156" s="220"/>
      <c r="C156" s="221"/>
      <c r="D156" s="211" t="s">
        <v>179</v>
      </c>
      <c r="E156" s="222" t="s">
        <v>1</v>
      </c>
      <c r="F156" s="223" t="s">
        <v>225</v>
      </c>
      <c r="G156" s="221"/>
      <c r="H156" s="224">
        <v>8</v>
      </c>
      <c r="I156" s="225"/>
      <c r="J156" s="221"/>
      <c r="K156" s="221"/>
      <c r="L156" s="226"/>
      <c r="M156" s="227"/>
      <c r="N156" s="228"/>
      <c r="O156" s="228"/>
      <c r="P156" s="228"/>
      <c r="Q156" s="228"/>
      <c r="R156" s="228"/>
      <c r="S156" s="228"/>
      <c r="T156" s="229"/>
      <c r="AT156" s="230" t="s">
        <v>179</v>
      </c>
      <c r="AU156" s="230" t="s">
        <v>82</v>
      </c>
      <c r="AV156" s="14" t="s">
        <v>84</v>
      </c>
      <c r="AW156" s="14" t="s">
        <v>31</v>
      </c>
      <c r="AX156" s="14" t="s">
        <v>75</v>
      </c>
      <c r="AY156" s="230" t="s">
        <v>167</v>
      </c>
    </row>
    <row r="157" spans="1:65" s="15" customFormat="1">
      <c r="B157" s="246"/>
      <c r="C157" s="247"/>
      <c r="D157" s="211" t="s">
        <v>179</v>
      </c>
      <c r="E157" s="248" t="s">
        <v>1</v>
      </c>
      <c r="F157" s="249" t="s">
        <v>1280</v>
      </c>
      <c r="G157" s="247"/>
      <c r="H157" s="250">
        <v>8</v>
      </c>
      <c r="I157" s="251"/>
      <c r="J157" s="247"/>
      <c r="K157" s="247"/>
      <c r="L157" s="252"/>
      <c r="M157" s="253"/>
      <c r="N157" s="254"/>
      <c r="O157" s="254"/>
      <c r="P157" s="254"/>
      <c r="Q157" s="254"/>
      <c r="R157" s="254"/>
      <c r="S157" s="254"/>
      <c r="T157" s="255"/>
      <c r="AT157" s="256" t="s">
        <v>179</v>
      </c>
      <c r="AU157" s="256" t="s">
        <v>82</v>
      </c>
      <c r="AV157" s="15" t="s">
        <v>175</v>
      </c>
      <c r="AW157" s="15" t="s">
        <v>31</v>
      </c>
      <c r="AX157" s="15" t="s">
        <v>82</v>
      </c>
      <c r="AY157" s="256" t="s">
        <v>167</v>
      </c>
    </row>
    <row r="158" spans="1:65" s="2" customFormat="1" ht="16.45" customHeight="1">
      <c r="A158" s="34"/>
      <c r="B158" s="35"/>
      <c r="C158" s="191" t="s">
        <v>259</v>
      </c>
      <c r="D158" s="191" t="s">
        <v>170</v>
      </c>
      <c r="E158" s="192" t="s">
        <v>1317</v>
      </c>
      <c r="F158" s="193" t="s">
        <v>1318</v>
      </c>
      <c r="G158" s="194" t="s">
        <v>1251</v>
      </c>
      <c r="H158" s="195">
        <v>4</v>
      </c>
      <c r="I158" s="196"/>
      <c r="J158" s="197">
        <f>ROUND(I158*H158,2)</f>
        <v>0</v>
      </c>
      <c r="K158" s="193" t="s">
        <v>1</v>
      </c>
      <c r="L158" s="39"/>
      <c r="M158" s="198" t="s">
        <v>1</v>
      </c>
      <c r="N158" s="199" t="s">
        <v>40</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278</v>
      </c>
      <c r="AT158" s="202" t="s">
        <v>170</v>
      </c>
      <c r="AU158" s="202" t="s">
        <v>82</v>
      </c>
      <c r="AY158" s="17" t="s">
        <v>167</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278</v>
      </c>
      <c r="BM158" s="202" t="s">
        <v>1319</v>
      </c>
    </row>
    <row r="159" spans="1:65" s="14" customFormat="1">
      <c r="B159" s="220"/>
      <c r="C159" s="221"/>
      <c r="D159" s="211" t="s">
        <v>179</v>
      </c>
      <c r="E159" s="222" t="s">
        <v>1</v>
      </c>
      <c r="F159" s="223" t="s">
        <v>175</v>
      </c>
      <c r="G159" s="221"/>
      <c r="H159" s="224">
        <v>4</v>
      </c>
      <c r="I159" s="225"/>
      <c r="J159" s="221"/>
      <c r="K159" s="221"/>
      <c r="L159" s="226"/>
      <c r="M159" s="227"/>
      <c r="N159" s="228"/>
      <c r="O159" s="228"/>
      <c r="P159" s="228"/>
      <c r="Q159" s="228"/>
      <c r="R159" s="228"/>
      <c r="S159" s="228"/>
      <c r="T159" s="229"/>
      <c r="AT159" s="230" t="s">
        <v>179</v>
      </c>
      <c r="AU159" s="230" t="s">
        <v>82</v>
      </c>
      <c r="AV159" s="14" t="s">
        <v>84</v>
      </c>
      <c r="AW159" s="14" t="s">
        <v>31</v>
      </c>
      <c r="AX159" s="14" t="s">
        <v>75</v>
      </c>
      <c r="AY159" s="230" t="s">
        <v>167</v>
      </c>
    </row>
    <row r="160" spans="1:65" s="15" customFormat="1">
      <c r="B160" s="246"/>
      <c r="C160" s="247"/>
      <c r="D160" s="211" t="s">
        <v>179</v>
      </c>
      <c r="E160" s="248" t="s">
        <v>1</v>
      </c>
      <c r="F160" s="249" t="s">
        <v>1280</v>
      </c>
      <c r="G160" s="247"/>
      <c r="H160" s="250">
        <v>4</v>
      </c>
      <c r="I160" s="251"/>
      <c r="J160" s="247"/>
      <c r="K160" s="247"/>
      <c r="L160" s="252"/>
      <c r="M160" s="253"/>
      <c r="N160" s="254"/>
      <c r="O160" s="254"/>
      <c r="P160" s="254"/>
      <c r="Q160" s="254"/>
      <c r="R160" s="254"/>
      <c r="S160" s="254"/>
      <c r="T160" s="255"/>
      <c r="AT160" s="256" t="s">
        <v>179</v>
      </c>
      <c r="AU160" s="256" t="s">
        <v>82</v>
      </c>
      <c r="AV160" s="15" t="s">
        <v>175</v>
      </c>
      <c r="AW160" s="15" t="s">
        <v>31</v>
      </c>
      <c r="AX160" s="15" t="s">
        <v>82</v>
      </c>
      <c r="AY160" s="256" t="s">
        <v>167</v>
      </c>
    </row>
    <row r="161" spans="1:65" s="2" customFormat="1" ht="16.45" customHeight="1">
      <c r="A161" s="34"/>
      <c r="B161" s="35"/>
      <c r="C161" s="191" t="s">
        <v>265</v>
      </c>
      <c r="D161" s="191" t="s">
        <v>170</v>
      </c>
      <c r="E161" s="192" t="s">
        <v>1320</v>
      </c>
      <c r="F161" s="193" t="s">
        <v>1321</v>
      </c>
      <c r="G161" s="194" t="s">
        <v>1251</v>
      </c>
      <c r="H161" s="195">
        <v>8</v>
      </c>
      <c r="I161" s="196"/>
      <c r="J161" s="197">
        <f>ROUND(I161*H161,2)</f>
        <v>0</v>
      </c>
      <c r="K161" s="193" t="s">
        <v>1</v>
      </c>
      <c r="L161" s="39"/>
      <c r="M161" s="198" t="s">
        <v>1</v>
      </c>
      <c r="N161" s="199" t="s">
        <v>40</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278</v>
      </c>
      <c r="AT161" s="202" t="s">
        <v>170</v>
      </c>
      <c r="AU161" s="202" t="s">
        <v>82</v>
      </c>
      <c r="AY161" s="17" t="s">
        <v>167</v>
      </c>
      <c r="BE161" s="203">
        <f>IF(N161="základní",J161,0)</f>
        <v>0</v>
      </c>
      <c r="BF161" s="203">
        <f>IF(N161="snížená",J161,0)</f>
        <v>0</v>
      </c>
      <c r="BG161" s="203">
        <f>IF(N161="zákl. přenesená",J161,0)</f>
        <v>0</v>
      </c>
      <c r="BH161" s="203">
        <f>IF(N161="sníž. přenesená",J161,0)</f>
        <v>0</v>
      </c>
      <c r="BI161" s="203">
        <f>IF(N161="nulová",J161,0)</f>
        <v>0</v>
      </c>
      <c r="BJ161" s="17" t="s">
        <v>82</v>
      </c>
      <c r="BK161" s="203">
        <f>ROUND(I161*H161,2)</f>
        <v>0</v>
      </c>
      <c r="BL161" s="17" t="s">
        <v>278</v>
      </c>
      <c r="BM161" s="202" t="s">
        <v>1322</v>
      </c>
    </row>
    <row r="162" spans="1:65" s="14" customFormat="1">
      <c r="B162" s="220"/>
      <c r="C162" s="221"/>
      <c r="D162" s="211" t="s">
        <v>179</v>
      </c>
      <c r="E162" s="222" t="s">
        <v>1</v>
      </c>
      <c r="F162" s="223" t="s">
        <v>225</v>
      </c>
      <c r="G162" s="221"/>
      <c r="H162" s="224">
        <v>8</v>
      </c>
      <c r="I162" s="225"/>
      <c r="J162" s="221"/>
      <c r="K162" s="221"/>
      <c r="L162" s="226"/>
      <c r="M162" s="227"/>
      <c r="N162" s="228"/>
      <c r="O162" s="228"/>
      <c r="P162" s="228"/>
      <c r="Q162" s="228"/>
      <c r="R162" s="228"/>
      <c r="S162" s="228"/>
      <c r="T162" s="229"/>
      <c r="AT162" s="230" t="s">
        <v>179</v>
      </c>
      <c r="AU162" s="230" t="s">
        <v>82</v>
      </c>
      <c r="AV162" s="14" t="s">
        <v>84</v>
      </c>
      <c r="AW162" s="14" t="s">
        <v>31</v>
      </c>
      <c r="AX162" s="14" t="s">
        <v>75</v>
      </c>
      <c r="AY162" s="230" t="s">
        <v>167</v>
      </c>
    </row>
    <row r="163" spans="1:65" s="15" customFormat="1">
      <c r="B163" s="246"/>
      <c r="C163" s="247"/>
      <c r="D163" s="211" t="s">
        <v>179</v>
      </c>
      <c r="E163" s="248" t="s">
        <v>1</v>
      </c>
      <c r="F163" s="249" t="s">
        <v>1280</v>
      </c>
      <c r="G163" s="247"/>
      <c r="H163" s="250">
        <v>8</v>
      </c>
      <c r="I163" s="251"/>
      <c r="J163" s="247"/>
      <c r="K163" s="247"/>
      <c r="L163" s="252"/>
      <c r="M163" s="253"/>
      <c r="N163" s="254"/>
      <c r="O163" s="254"/>
      <c r="P163" s="254"/>
      <c r="Q163" s="254"/>
      <c r="R163" s="254"/>
      <c r="S163" s="254"/>
      <c r="T163" s="255"/>
      <c r="AT163" s="256" t="s">
        <v>179</v>
      </c>
      <c r="AU163" s="256" t="s">
        <v>82</v>
      </c>
      <c r="AV163" s="15" t="s">
        <v>175</v>
      </c>
      <c r="AW163" s="15" t="s">
        <v>31</v>
      </c>
      <c r="AX163" s="15" t="s">
        <v>82</v>
      </c>
      <c r="AY163" s="256" t="s">
        <v>167</v>
      </c>
    </row>
    <row r="164" spans="1:65" s="2" customFormat="1" ht="16.45" customHeight="1">
      <c r="A164" s="34"/>
      <c r="B164" s="35"/>
      <c r="C164" s="191" t="s">
        <v>8</v>
      </c>
      <c r="D164" s="191" t="s">
        <v>170</v>
      </c>
      <c r="E164" s="192" t="s">
        <v>1323</v>
      </c>
      <c r="F164" s="193" t="s">
        <v>1324</v>
      </c>
      <c r="G164" s="194" t="s">
        <v>1251</v>
      </c>
      <c r="H164" s="195">
        <v>3</v>
      </c>
      <c r="I164" s="196"/>
      <c r="J164" s="197">
        <f>ROUND(I164*H164,2)</f>
        <v>0</v>
      </c>
      <c r="K164" s="193" t="s">
        <v>1</v>
      </c>
      <c r="L164" s="39"/>
      <c r="M164" s="198" t="s">
        <v>1</v>
      </c>
      <c r="N164" s="199" t="s">
        <v>40</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278</v>
      </c>
      <c r="AT164" s="202" t="s">
        <v>170</v>
      </c>
      <c r="AU164" s="202" t="s">
        <v>82</v>
      </c>
      <c r="AY164" s="17" t="s">
        <v>167</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278</v>
      </c>
      <c r="BM164" s="202" t="s">
        <v>1325</v>
      </c>
    </row>
    <row r="165" spans="1:65" s="14" customFormat="1">
      <c r="B165" s="220"/>
      <c r="C165" s="221"/>
      <c r="D165" s="211" t="s">
        <v>179</v>
      </c>
      <c r="E165" s="222" t="s">
        <v>1</v>
      </c>
      <c r="F165" s="223" t="s">
        <v>168</v>
      </c>
      <c r="G165" s="221"/>
      <c r="H165" s="224">
        <v>3</v>
      </c>
      <c r="I165" s="225"/>
      <c r="J165" s="221"/>
      <c r="K165" s="221"/>
      <c r="L165" s="226"/>
      <c r="M165" s="227"/>
      <c r="N165" s="228"/>
      <c r="O165" s="228"/>
      <c r="P165" s="228"/>
      <c r="Q165" s="228"/>
      <c r="R165" s="228"/>
      <c r="S165" s="228"/>
      <c r="T165" s="229"/>
      <c r="AT165" s="230" t="s">
        <v>179</v>
      </c>
      <c r="AU165" s="230" t="s">
        <v>82</v>
      </c>
      <c r="AV165" s="14" t="s">
        <v>84</v>
      </c>
      <c r="AW165" s="14" t="s">
        <v>31</v>
      </c>
      <c r="AX165" s="14" t="s">
        <v>75</v>
      </c>
      <c r="AY165" s="230" t="s">
        <v>167</v>
      </c>
    </row>
    <row r="166" spans="1:65" s="15" customFormat="1">
      <c r="B166" s="246"/>
      <c r="C166" s="247"/>
      <c r="D166" s="211" t="s">
        <v>179</v>
      </c>
      <c r="E166" s="248" t="s">
        <v>1</v>
      </c>
      <c r="F166" s="249" t="s">
        <v>1280</v>
      </c>
      <c r="G166" s="247"/>
      <c r="H166" s="250">
        <v>3</v>
      </c>
      <c r="I166" s="251"/>
      <c r="J166" s="247"/>
      <c r="K166" s="247"/>
      <c r="L166" s="252"/>
      <c r="M166" s="253"/>
      <c r="N166" s="254"/>
      <c r="O166" s="254"/>
      <c r="P166" s="254"/>
      <c r="Q166" s="254"/>
      <c r="R166" s="254"/>
      <c r="S166" s="254"/>
      <c r="T166" s="255"/>
      <c r="AT166" s="256" t="s">
        <v>179</v>
      </c>
      <c r="AU166" s="256" t="s">
        <v>82</v>
      </c>
      <c r="AV166" s="15" t="s">
        <v>175</v>
      </c>
      <c r="AW166" s="15" t="s">
        <v>31</v>
      </c>
      <c r="AX166" s="15" t="s">
        <v>82</v>
      </c>
      <c r="AY166" s="256" t="s">
        <v>167</v>
      </c>
    </row>
    <row r="167" spans="1:65" s="2" customFormat="1" ht="16.45" customHeight="1">
      <c r="A167" s="34"/>
      <c r="B167" s="35"/>
      <c r="C167" s="191" t="s">
        <v>278</v>
      </c>
      <c r="D167" s="191" t="s">
        <v>170</v>
      </c>
      <c r="E167" s="192" t="s">
        <v>1326</v>
      </c>
      <c r="F167" s="193" t="s">
        <v>1327</v>
      </c>
      <c r="G167" s="194" t="s">
        <v>1251</v>
      </c>
      <c r="H167" s="195">
        <v>4</v>
      </c>
      <c r="I167" s="196"/>
      <c r="J167" s="197">
        <f>ROUND(I167*H167,2)</f>
        <v>0</v>
      </c>
      <c r="K167" s="193" t="s">
        <v>1</v>
      </c>
      <c r="L167" s="39"/>
      <c r="M167" s="198" t="s">
        <v>1</v>
      </c>
      <c r="N167" s="199" t="s">
        <v>40</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278</v>
      </c>
      <c r="AT167" s="202" t="s">
        <v>170</v>
      </c>
      <c r="AU167" s="202" t="s">
        <v>82</v>
      </c>
      <c r="AY167" s="17" t="s">
        <v>167</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278</v>
      </c>
      <c r="BM167" s="202" t="s">
        <v>1328</v>
      </c>
    </row>
    <row r="168" spans="1:65" s="14" customFormat="1">
      <c r="B168" s="220"/>
      <c r="C168" s="221"/>
      <c r="D168" s="211" t="s">
        <v>179</v>
      </c>
      <c r="E168" s="222" t="s">
        <v>1</v>
      </c>
      <c r="F168" s="223" t="s">
        <v>175</v>
      </c>
      <c r="G168" s="221"/>
      <c r="H168" s="224">
        <v>4</v>
      </c>
      <c r="I168" s="225"/>
      <c r="J168" s="221"/>
      <c r="K168" s="221"/>
      <c r="L168" s="226"/>
      <c r="M168" s="227"/>
      <c r="N168" s="228"/>
      <c r="O168" s="228"/>
      <c r="P168" s="228"/>
      <c r="Q168" s="228"/>
      <c r="R168" s="228"/>
      <c r="S168" s="228"/>
      <c r="T168" s="229"/>
      <c r="AT168" s="230" t="s">
        <v>179</v>
      </c>
      <c r="AU168" s="230" t="s">
        <v>82</v>
      </c>
      <c r="AV168" s="14" t="s">
        <v>84</v>
      </c>
      <c r="AW168" s="14" t="s">
        <v>31</v>
      </c>
      <c r="AX168" s="14" t="s">
        <v>75</v>
      </c>
      <c r="AY168" s="230" t="s">
        <v>167</v>
      </c>
    </row>
    <row r="169" spans="1:65" s="15" customFormat="1">
      <c r="B169" s="246"/>
      <c r="C169" s="247"/>
      <c r="D169" s="211" t="s">
        <v>179</v>
      </c>
      <c r="E169" s="248" t="s">
        <v>1</v>
      </c>
      <c r="F169" s="249" t="s">
        <v>1280</v>
      </c>
      <c r="G169" s="247"/>
      <c r="H169" s="250">
        <v>4</v>
      </c>
      <c r="I169" s="251"/>
      <c r="J169" s="247"/>
      <c r="K169" s="247"/>
      <c r="L169" s="252"/>
      <c r="M169" s="253"/>
      <c r="N169" s="254"/>
      <c r="O169" s="254"/>
      <c r="P169" s="254"/>
      <c r="Q169" s="254"/>
      <c r="R169" s="254"/>
      <c r="S169" s="254"/>
      <c r="T169" s="255"/>
      <c r="AT169" s="256" t="s">
        <v>179</v>
      </c>
      <c r="AU169" s="256" t="s">
        <v>82</v>
      </c>
      <c r="AV169" s="15" t="s">
        <v>175</v>
      </c>
      <c r="AW169" s="15" t="s">
        <v>31</v>
      </c>
      <c r="AX169" s="15" t="s">
        <v>82</v>
      </c>
      <c r="AY169" s="256" t="s">
        <v>167</v>
      </c>
    </row>
    <row r="170" spans="1:65" s="2" customFormat="1" ht="16.45" customHeight="1">
      <c r="A170" s="34"/>
      <c r="B170" s="35"/>
      <c r="C170" s="191" t="s">
        <v>286</v>
      </c>
      <c r="D170" s="191" t="s">
        <v>170</v>
      </c>
      <c r="E170" s="192" t="s">
        <v>1329</v>
      </c>
      <c r="F170" s="193" t="s">
        <v>1330</v>
      </c>
      <c r="G170" s="194" t="s">
        <v>1251</v>
      </c>
      <c r="H170" s="195">
        <v>15</v>
      </c>
      <c r="I170" s="196"/>
      <c r="J170" s="197">
        <f>ROUND(I170*H170,2)</f>
        <v>0</v>
      </c>
      <c r="K170" s="193" t="s">
        <v>1</v>
      </c>
      <c r="L170" s="39"/>
      <c r="M170" s="198" t="s">
        <v>1</v>
      </c>
      <c r="N170" s="199" t="s">
        <v>40</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278</v>
      </c>
      <c r="AT170" s="202" t="s">
        <v>170</v>
      </c>
      <c r="AU170" s="202" t="s">
        <v>82</v>
      </c>
      <c r="AY170" s="17" t="s">
        <v>167</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278</v>
      </c>
      <c r="BM170" s="202" t="s">
        <v>1331</v>
      </c>
    </row>
    <row r="171" spans="1:65" s="14" customFormat="1">
      <c r="B171" s="220"/>
      <c r="C171" s="221"/>
      <c r="D171" s="211" t="s">
        <v>179</v>
      </c>
      <c r="E171" s="222" t="s">
        <v>1</v>
      </c>
      <c r="F171" s="223" t="s">
        <v>8</v>
      </c>
      <c r="G171" s="221"/>
      <c r="H171" s="224">
        <v>15</v>
      </c>
      <c r="I171" s="225"/>
      <c r="J171" s="221"/>
      <c r="K171" s="221"/>
      <c r="L171" s="226"/>
      <c r="M171" s="227"/>
      <c r="N171" s="228"/>
      <c r="O171" s="228"/>
      <c r="P171" s="228"/>
      <c r="Q171" s="228"/>
      <c r="R171" s="228"/>
      <c r="S171" s="228"/>
      <c r="T171" s="229"/>
      <c r="AT171" s="230" t="s">
        <v>179</v>
      </c>
      <c r="AU171" s="230" t="s">
        <v>82</v>
      </c>
      <c r="AV171" s="14" t="s">
        <v>84</v>
      </c>
      <c r="AW171" s="14" t="s">
        <v>31</v>
      </c>
      <c r="AX171" s="14" t="s">
        <v>75</v>
      </c>
      <c r="AY171" s="230" t="s">
        <v>167</v>
      </c>
    </row>
    <row r="172" spans="1:65" s="15" customFormat="1">
      <c r="B172" s="246"/>
      <c r="C172" s="247"/>
      <c r="D172" s="211" t="s">
        <v>179</v>
      </c>
      <c r="E172" s="248" t="s">
        <v>1</v>
      </c>
      <c r="F172" s="249" t="s">
        <v>1280</v>
      </c>
      <c r="G172" s="247"/>
      <c r="H172" s="250">
        <v>15</v>
      </c>
      <c r="I172" s="251"/>
      <c r="J172" s="247"/>
      <c r="K172" s="247"/>
      <c r="L172" s="252"/>
      <c r="M172" s="253"/>
      <c r="N172" s="254"/>
      <c r="O172" s="254"/>
      <c r="P172" s="254"/>
      <c r="Q172" s="254"/>
      <c r="R172" s="254"/>
      <c r="S172" s="254"/>
      <c r="T172" s="255"/>
      <c r="AT172" s="256" t="s">
        <v>179</v>
      </c>
      <c r="AU172" s="256" t="s">
        <v>82</v>
      </c>
      <c r="AV172" s="15" t="s">
        <v>175</v>
      </c>
      <c r="AW172" s="15" t="s">
        <v>31</v>
      </c>
      <c r="AX172" s="15" t="s">
        <v>82</v>
      </c>
      <c r="AY172" s="256" t="s">
        <v>167</v>
      </c>
    </row>
    <row r="173" spans="1:65" s="2" customFormat="1" ht="16.45" customHeight="1">
      <c r="A173" s="34"/>
      <c r="B173" s="35"/>
      <c r="C173" s="191" t="s">
        <v>296</v>
      </c>
      <c r="D173" s="191" t="s">
        <v>170</v>
      </c>
      <c r="E173" s="192" t="s">
        <v>1332</v>
      </c>
      <c r="F173" s="193" t="s">
        <v>1333</v>
      </c>
      <c r="G173" s="194" t="s">
        <v>1305</v>
      </c>
      <c r="H173" s="195">
        <v>2</v>
      </c>
      <c r="I173" s="196"/>
      <c r="J173" s="197">
        <f>ROUND(I173*H173,2)</f>
        <v>0</v>
      </c>
      <c r="K173" s="193" t="s">
        <v>1</v>
      </c>
      <c r="L173" s="39"/>
      <c r="M173" s="198" t="s">
        <v>1</v>
      </c>
      <c r="N173" s="199" t="s">
        <v>40</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278</v>
      </c>
      <c r="AT173" s="202" t="s">
        <v>170</v>
      </c>
      <c r="AU173" s="202" t="s">
        <v>82</v>
      </c>
      <c r="AY173" s="17" t="s">
        <v>167</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278</v>
      </c>
      <c r="BM173" s="202" t="s">
        <v>1334</v>
      </c>
    </row>
    <row r="174" spans="1:65" s="14" customFormat="1">
      <c r="B174" s="220"/>
      <c r="C174" s="221"/>
      <c r="D174" s="211" t="s">
        <v>179</v>
      </c>
      <c r="E174" s="222" t="s">
        <v>1</v>
      </c>
      <c r="F174" s="223" t="s">
        <v>84</v>
      </c>
      <c r="G174" s="221"/>
      <c r="H174" s="224">
        <v>2</v>
      </c>
      <c r="I174" s="225"/>
      <c r="J174" s="221"/>
      <c r="K174" s="221"/>
      <c r="L174" s="226"/>
      <c r="M174" s="227"/>
      <c r="N174" s="228"/>
      <c r="O174" s="228"/>
      <c r="P174" s="228"/>
      <c r="Q174" s="228"/>
      <c r="R174" s="228"/>
      <c r="S174" s="228"/>
      <c r="T174" s="229"/>
      <c r="AT174" s="230" t="s">
        <v>179</v>
      </c>
      <c r="AU174" s="230" t="s">
        <v>82</v>
      </c>
      <c r="AV174" s="14" t="s">
        <v>84</v>
      </c>
      <c r="AW174" s="14" t="s">
        <v>31</v>
      </c>
      <c r="AX174" s="14" t="s">
        <v>75</v>
      </c>
      <c r="AY174" s="230" t="s">
        <v>167</v>
      </c>
    </row>
    <row r="175" spans="1:65" s="15" customFormat="1">
      <c r="B175" s="246"/>
      <c r="C175" s="247"/>
      <c r="D175" s="211" t="s">
        <v>179</v>
      </c>
      <c r="E175" s="248" t="s">
        <v>1</v>
      </c>
      <c r="F175" s="249" t="s">
        <v>1280</v>
      </c>
      <c r="G175" s="247"/>
      <c r="H175" s="250">
        <v>2</v>
      </c>
      <c r="I175" s="251"/>
      <c r="J175" s="247"/>
      <c r="K175" s="247"/>
      <c r="L175" s="252"/>
      <c r="M175" s="257"/>
      <c r="N175" s="258"/>
      <c r="O175" s="258"/>
      <c r="P175" s="258"/>
      <c r="Q175" s="258"/>
      <c r="R175" s="258"/>
      <c r="S175" s="258"/>
      <c r="T175" s="259"/>
      <c r="AT175" s="256" t="s">
        <v>179</v>
      </c>
      <c r="AU175" s="256" t="s">
        <v>82</v>
      </c>
      <c r="AV175" s="15" t="s">
        <v>175</v>
      </c>
      <c r="AW175" s="15" t="s">
        <v>31</v>
      </c>
      <c r="AX175" s="15" t="s">
        <v>82</v>
      </c>
      <c r="AY175" s="256" t="s">
        <v>167</v>
      </c>
    </row>
    <row r="176" spans="1:65" s="2" customFormat="1" ht="6.9" customHeight="1">
      <c r="A176" s="34"/>
      <c r="B176" s="54"/>
      <c r="C176" s="55"/>
      <c r="D176" s="55"/>
      <c r="E176" s="55"/>
      <c r="F176" s="55"/>
      <c r="G176" s="55"/>
      <c r="H176" s="55"/>
      <c r="I176" s="55"/>
      <c r="J176" s="55"/>
      <c r="K176" s="55"/>
      <c r="L176" s="39"/>
      <c r="M176" s="34"/>
      <c r="O176" s="34"/>
      <c r="P176" s="34"/>
      <c r="Q176" s="34"/>
      <c r="R176" s="34"/>
      <c r="S176" s="34"/>
      <c r="T176" s="34"/>
      <c r="U176" s="34"/>
      <c r="V176" s="34"/>
      <c r="W176" s="34"/>
      <c r="X176" s="34"/>
      <c r="Y176" s="34"/>
      <c r="Z176" s="34"/>
      <c r="AA176" s="34"/>
      <c r="AB176" s="34"/>
      <c r="AC176" s="34"/>
      <c r="AD176" s="34"/>
      <c r="AE176" s="34"/>
    </row>
  </sheetData>
  <sheetProtection algorithmName="SHA-512" hashValue="D+LRuiPhmdDhBIKfuyoARLM2tiQdEY8vb6Peio1rEq4DhhbtYg9mCfq60PMTDvS72h6aOS59dbxwdS5xY9vjRw==" saltValue="j1bUNKZiYD4fKZahIs4LRug5VTv09fBX4swqFj8EuO48qezi3X+Df8GMtgUMZVt/l8eyVIWF37r1joTZBdJ34Q==" spinCount="100000" sheet="1" objects="1" scenarios="1" formatColumns="0" formatRows="0" autoFilter="0"/>
  <autoFilter ref="C120:K175"/>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4"/>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98</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1335</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1336</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ROUND(J126,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ROUND((SUM(BE126:BE233)),  2)</f>
        <v>0</v>
      </c>
      <c r="G35" s="34"/>
      <c r="H35" s="34"/>
      <c r="I35" s="130">
        <v>0.21</v>
      </c>
      <c r="J35" s="129">
        <f>ROUND(((SUM(BE126:BE233))*I35),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ROUND((SUM(BF126:BF233)),  2)</f>
        <v>0</v>
      </c>
      <c r="G36" s="34"/>
      <c r="H36" s="34"/>
      <c r="I36" s="130">
        <v>0.15</v>
      </c>
      <c r="J36" s="129">
        <f>ROUND(((SUM(BF126:BF233))*I36),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ROUND((SUM(BG126:BG233)),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ROUND((SUM(BH126:BH233)),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ROUND((SUM(BI126:BI233)),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D1_01_4e - Zdravotně technické instalace</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Ing. Brožová</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1337</v>
      </c>
      <c r="E99" s="156"/>
      <c r="F99" s="156"/>
      <c r="G99" s="156"/>
      <c r="H99" s="156"/>
      <c r="I99" s="156"/>
      <c r="J99" s="157">
        <f>J127</f>
        <v>0</v>
      </c>
      <c r="K99" s="154"/>
      <c r="L99" s="158"/>
    </row>
    <row r="100" spans="1:47" s="10" customFormat="1" ht="19.899999999999999" customHeight="1">
      <c r="B100" s="159"/>
      <c r="C100" s="104"/>
      <c r="D100" s="160" t="s">
        <v>1338</v>
      </c>
      <c r="E100" s="161"/>
      <c r="F100" s="161"/>
      <c r="G100" s="161"/>
      <c r="H100" s="161"/>
      <c r="I100" s="161"/>
      <c r="J100" s="162">
        <f>J128</f>
        <v>0</v>
      </c>
      <c r="K100" s="104"/>
      <c r="L100" s="163"/>
    </row>
    <row r="101" spans="1:47" s="10" customFormat="1" ht="19.899999999999999" customHeight="1">
      <c r="B101" s="159"/>
      <c r="C101" s="104"/>
      <c r="D101" s="160" t="s">
        <v>1339</v>
      </c>
      <c r="E101" s="161"/>
      <c r="F101" s="161"/>
      <c r="G101" s="161"/>
      <c r="H101" s="161"/>
      <c r="I101" s="161"/>
      <c r="J101" s="162">
        <f>J154</f>
        <v>0</v>
      </c>
      <c r="K101" s="104"/>
      <c r="L101" s="163"/>
    </row>
    <row r="102" spans="1:47" s="10" customFormat="1" ht="19.899999999999999" customHeight="1">
      <c r="B102" s="159"/>
      <c r="C102" s="104"/>
      <c r="D102" s="160" t="s">
        <v>1340</v>
      </c>
      <c r="E102" s="161"/>
      <c r="F102" s="161"/>
      <c r="G102" s="161"/>
      <c r="H102" s="161"/>
      <c r="I102" s="161"/>
      <c r="J102" s="162">
        <f>J204</f>
        <v>0</v>
      </c>
      <c r="K102" s="104"/>
      <c r="L102" s="163"/>
    </row>
    <row r="103" spans="1:47" s="10" customFormat="1" ht="19.899999999999999" customHeight="1">
      <c r="B103" s="159"/>
      <c r="C103" s="104"/>
      <c r="D103" s="160" t="s">
        <v>1341</v>
      </c>
      <c r="E103" s="161"/>
      <c r="F103" s="161"/>
      <c r="G103" s="161"/>
      <c r="H103" s="161"/>
      <c r="I103" s="161"/>
      <c r="J103" s="162">
        <f>J222</f>
        <v>0</v>
      </c>
      <c r="K103" s="104"/>
      <c r="L103" s="163"/>
    </row>
    <row r="104" spans="1:47" s="10" customFormat="1" ht="19.899999999999999" customHeight="1">
      <c r="B104" s="159"/>
      <c r="C104" s="104"/>
      <c r="D104" s="160" t="s">
        <v>1342</v>
      </c>
      <c r="E104" s="161"/>
      <c r="F104" s="161"/>
      <c r="G104" s="161"/>
      <c r="H104" s="161"/>
      <c r="I104" s="161"/>
      <c r="J104" s="162">
        <f>J227</f>
        <v>0</v>
      </c>
      <c r="K104" s="104"/>
      <c r="L104" s="163"/>
    </row>
    <row r="105" spans="1:47" s="2" customFormat="1" ht="21.8"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 customHeight="1">
      <c r="A111" s="34"/>
      <c r="B111" s="35"/>
      <c r="C111" s="23" t="s">
        <v>152</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3" s="2" customFormat="1" ht="12.05"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3" s="2" customFormat="1" ht="26.3" customHeight="1">
      <c r="A114" s="34"/>
      <c r="B114" s="35"/>
      <c r="C114" s="36"/>
      <c r="D114" s="36"/>
      <c r="E114" s="312" t="str">
        <f>E7</f>
        <v>Nemocnice Nové Město na Moravě - 2 ultrazvukové vyšetřovny na RDG</v>
      </c>
      <c r="F114" s="313"/>
      <c r="G114" s="313"/>
      <c r="H114" s="313"/>
      <c r="I114" s="36"/>
      <c r="J114" s="36"/>
      <c r="K114" s="36"/>
      <c r="L114" s="51"/>
      <c r="S114" s="34"/>
      <c r="T114" s="34"/>
      <c r="U114" s="34"/>
      <c r="V114" s="34"/>
      <c r="W114" s="34"/>
      <c r="X114" s="34"/>
      <c r="Y114" s="34"/>
      <c r="Z114" s="34"/>
      <c r="AA114" s="34"/>
      <c r="AB114" s="34"/>
      <c r="AC114" s="34"/>
      <c r="AD114" s="34"/>
      <c r="AE114" s="34"/>
    </row>
    <row r="115" spans="1:63" s="1" customFormat="1" ht="12.05" customHeight="1">
      <c r="B115" s="21"/>
      <c r="C115" s="29" t="s">
        <v>115</v>
      </c>
      <c r="D115" s="22"/>
      <c r="E115" s="22"/>
      <c r="F115" s="22"/>
      <c r="G115" s="22"/>
      <c r="H115" s="22"/>
      <c r="I115" s="22"/>
      <c r="J115" s="22"/>
      <c r="K115" s="22"/>
      <c r="L115" s="20"/>
    </row>
    <row r="116" spans="1:63" s="2" customFormat="1" ht="16.45" customHeight="1">
      <c r="A116" s="34"/>
      <c r="B116" s="35"/>
      <c r="C116" s="36"/>
      <c r="D116" s="36"/>
      <c r="E116" s="312" t="s">
        <v>116</v>
      </c>
      <c r="F116" s="311"/>
      <c r="G116" s="311"/>
      <c r="H116" s="311"/>
      <c r="I116" s="36"/>
      <c r="J116" s="36"/>
      <c r="K116" s="36"/>
      <c r="L116" s="51"/>
      <c r="S116" s="34"/>
      <c r="T116" s="34"/>
      <c r="U116" s="34"/>
      <c r="V116" s="34"/>
      <c r="W116" s="34"/>
      <c r="X116" s="34"/>
      <c r="Y116" s="34"/>
      <c r="Z116" s="34"/>
      <c r="AA116" s="34"/>
      <c r="AB116" s="34"/>
      <c r="AC116" s="34"/>
      <c r="AD116" s="34"/>
      <c r="AE116" s="34"/>
    </row>
    <row r="117" spans="1:63" s="2" customFormat="1" ht="12.05" customHeight="1">
      <c r="A117" s="34"/>
      <c r="B117" s="35"/>
      <c r="C117" s="29" t="s">
        <v>117</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3" s="2" customFormat="1" ht="16.45" customHeight="1">
      <c r="A118" s="34"/>
      <c r="B118" s="35"/>
      <c r="C118" s="36"/>
      <c r="D118" s="36"/>
      <c r="E118" s="294" t="str">
        <f>E11</f>
        <v>D1_01_4e - Zdravotně technické instalace</v>
      </c>
      <c r="F118" s="311"/>
      <c r="G118" s="311"/>
      <c r="H118" s="311"/>
      <c r="I118" s="36"/>
      <c r="J118" s="36"/>
      <c r="K118" s="36"/>
      <c r="L118" s="51"/>
      <c r="S118" s="34"/>
      <c r="T118" s="34"/>
      <c r="U118" s="34"/>
      <c r="V118" s="34"/>
      <c r="W118" s="34"/>
      <c r="X118" s="34"/>
      <c r="Y118" s="34"/>
      <c r="Z118" s="34"/>
      <c r="AA118" s="34"/>
      <c r="AB118" s="34"/>
      <c r="AC118" s="34"/>
      <c r="AD118" s="34"/>
      <c r="AE118" s="34"/>
    </row>
    <row r="119" spans="1:63" s="2" customFormat="1" ht="6.9"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3" s="2" customFormat="1" ht="12.05" customHeight="1">
      <c r="A120" s="34"/>
      <c r="B120" s="35"/>
      <c r="C120" s="29" t="s">
        <v>20</v>
      </c>
      <c r="D120" s="36"/>
      <c r="E120" s="36"/>
      <c r="F120" s="27" t="str">
        <f>F14</f>
        <v>Nové Město na Moravě</v>
      </c>
      <c r="G120" s="36"/>
      <c r="H120" s="36"/>
      <c r="I120" s="29" t="s">
        <v>22</v>
      </c>
      <c r="J120" s="66">
        <f>IF(J14="","",J14)</f>
        <v>0</v>
      </c>
      <c r="K120" s="36"/>
      <c r="L120" s="51"/>
      <c r="S120" s="34"/>
      <c r="T120" s="34"/>
      <c r="U120" s="34"/>
      <c r="V120" s="34"/>
      <c r="W120" s="34"/>
      <c r="X120" s="34"/>
      <c r="Y120" s="34"/>
      <c r="Z120" s="34"/>
      <c r="AA120" s="34"/>
      <c r="AB120" s="34"/>
      <c r="AC120" s="34"/>
      <c r="AD120" s="34"/>
      <c r="AE120" s="34"/>
    </row>
    <row r="121" spans="1:63" s="2" customFormat="1" ht="6.9"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3" s="2" customFormat="1" ht="25.7" customHeight="1">
      <c r="A122" s="34"/>
      <c r="B122" s="35"/>
      <c r="C122" s="29" t="s">
        <v>23</v>
      </c>
      <c r="D122" s="36"/>
      <c r="E122" s="36"/>
      <c r="F122" s="27" t="str">
        <f>E17</f>
        <v>Kraj Vysočina, Žižkova 57, Jihlava</v>
      </c>
      <c r="G122" s="36"/>
      <c r="H122" s="36"/>
      <c r="I122" s="29" t="s">
        <v>29</v>
      </c>
      <c r="J122" s="32" t="str">
        <f>E23</f>
        <v>Penta Projekt s.r.o., Mrštíkova 12, Jihlava</v>
      </c>
      <c r="K122" s="36"/>
      <c r="L122" s="51"/>
      <c r="S122" s="34"/>
      <c r="T122" s="34"/>
      <c r="U122" s="34"/>
      <c r="V122" s="34"/>
      <c r="W122" s="34"/>
      <c r="X122" s="34"/>
      <c r="Y122" s="34"/>
      <c r="Z122" s="34"/>
      <c r="AA122" s="34"/>
      <c r="AB122" s="34"/>
      <c r="AC122" s="34"/>
      <c r="AD122" s="34"/>
      <c r="AE122" s="34"/>
    </row>
    <row r="123" spans="1:63" s="2" customFormat="1" ht="15.2" customHeight="1">
      <c r="A123" s="34"/>
      <c r="B123" s="35"/>
      <c r="C123" s="29" t="s">
        <v>27</v>
      </c>
      <c r="D123" s="36"/>
      <c r="E123" s="36"/>
      <c r="F123" s="27" t="str">
        <f>IF(E20="","",E20)</f>
        <v>Vyplň údaj</v>
      </c>
      <c r="G123" s="36"/>
      <c r="H123" s="36"/>
      <c r="I123" s="29" t="s">
        <v>32</v>
      </c>
      <c r="J123" s="32" t="str">
        <f>E26</f>
        <v>Ing. Brožová</v>
      </c>
      <c r="K123" s="36"/>
      <c r="L123" s="51"/>
      <c r="S123" s="34"/>
      <c r="T123" s="34"/>
      <c r="U123" s="34"/>
      <c r="V123" s="34"/>
      <c r="W123" s="34"/>
      <c r="X123" s="34"/>
      <c r="Y123" s="34"/>
      <c r="Z123" s="34"/>
      <c r="AA123" s="34"/>
      <c r="AB123" s="34"/>
      <c r="AC123" s="34"/>
      <c r="AD123" s="34"/>
      <c r="AE123" s="34"/>
    </row>
    <row r="124" spans="1:63"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3" s="11" customFormat="1" ht="29.3" customHeight="1">
      <c r="A125" s="164"/>
      <c r="B125" s="165"/>
      <c r="C125" s="166" t="s">
        <v>153</v>
      </c>
      <c r="D125" s="167" t="s">
        <v>60</v>
      </c>
      <c r="E125" s="167" t="s">
        <v>56</v>
      </c>
      <c r="F125" s="167" t="s">
        <v>57</v>
      </c>
      <c r="G125" s="167" t="s">
        <v>154</v>
      </c>
      <c r="H125" s="167" t="s">
        <v>155</v>
      </c>
      <c r="I125" s="167" t="s">
        <v>156</v>
      </c>
      <c r="J125" s="167" t="s">
        <v>121</v>
      </c>
      <c r="K125" s="168" t="s">
        <v>157</v>
      </c>
      <c r="L125" s="169"/>
      <c r="M125" s="75" t="s">
        <v>1</v>
      </c>
      <c r="N125" s="76" t="s">
        <v>39</v>
      </c>
      <c r="O125" s="76" t="s">
        <v>158</v>
      </c>
      <c r="P125" s="76" t="s">
        <v>159</v>
      </c>
      <c r="Q125" s="76" t="s">
        <v>160</v>
      </c>
      <c r="R125" s="76" t="s">
        <v>161</v>
      </c>
      <c r="S125" s="76" t="s">
        <v>162</v>
      </c>
      <c r="T125" s="77" t="s">
        <v>163</v>
      </c>
      <c r="U125" s="164"/>
      <c r="V125" s="164"/>
      <c r="W125" s="164"/>
      <c r="X125" s="164"/>
      <c r="Y125" s="164"/>
      <c r="Z125" s="164"/>
      <c r="AA125" s="164"/>
      <c r="AB125" s="164"/>
      <c r="AC125" s="164"/>
      <c r="AD125" s="164"/>
      <c r="AE125" s="164"/>
    </row>
    <row r="126" spans="1:63" s="2" customFormat="1" ht="22.85" customHeight="1">
      <c r="A126" s="34"/>
      <c r="B126" s="35"/>
      <c r="C126" s="82" t="s">
        <v>164</v>
      </c>
      <c r="D126" s="36"/>
      <c r="E126" s="36"/>
      <c r="F126" s="36"/>
      <c r="G126" s="36"/>
      <c r="H126" s="36"/>
      <c r="I126" s="36"/>
      <c r="J126" s="170">
        <f>BK126</f>
        <v>0</v>
      </c>
      <c r="K126" s="36"/>
      <c r="L126" s="39"/>
      <c r="M126" s="78"/>
      <c r="N126" s="171"/>
      <c r="O126" s="79"/>
      <c r="P126" s="172">
        <f>P127</f>
        <v>0</v>
      </c>
      <c r="Q126" s="79"/>
      <c r="R126" s="172">
        <f>R127</f>
        <v>0.14518999999999999</v>
      </c>
      <c r="S126" s="79"/>
      <c r="T126" s="173">
        <f>T127</f>
        <v>0</v>
      </c>
      <c r="U126" s="34"/>
      <c r="V126" s="34"/>
      <c r="W126" s="34"/>
      <c r="X126" s="34"/>
      <c r="Y126" s="34"/>
      <c r="Z126" s="34"/>
      <c r="AA126" s="34"/>
      <c r="AB126" s="34"/>
      <c r="AC126" s="34"/>
      <c r="AD126" s="34"/>
      <c r="AE126" s="34"/>
      <c r="AT126" s="17" t="s">
        <v>74</v>
      </c>
      <c r="AU126" s="17" t="s">
        <v>123</v>
      </c>
      <c r="BK126" s="174">
        <f>BK127</f>
        <v>0</v>
      </c>
    </row>
    <row r="127" spans="1:63" s="12" customFormat="1" ht="25.85" customHeight="1">
      <c r="B127" s="175"/>
      <c r="C127" s="176"/>
      <c r="D127" s="177" t="s">
        <v>74</v>
      </c>
      <c r="E127" s="178" t="s">
        <v>1343</v>
      </c>
      <c r="F127" s="178" t="s">
        <v>97</v>
      </c>
      <c r="G127" s="176"/>
      <c r="H127" s="176"/>
      <c r="I127" s="179"/>
      <c r="J127" s="180">
        <f>BK127</f>
        <v>0</v>
      </c>
      <c r="K127" s="176"/>
      <c r="L127" s="181"/>
      <c r="M127" s="182"/>
      <c r="N127" s="183"/>
      <c r="O127" s="183"/>
      <c r="P127" s="184">
        <f>P128+P154+P204+P222+P227</f>
        <v>0</v>
      </c>
      <c r="Q127" s="183"/>
      <c r="R127" s="184">
        <f>R128+R154+R204+R222+R227</f>
        <v>0.14518999999999999</v>
      </c>
      <c r="S127" s="183"/>
      <c r="T127" s="185">
        <f>T128+T154+T204+T222+T227</f>
        <v>0</v>
      </c>
      <c r="AR127" s="186" t="s">
        <v>84</v>
      </c>
      <c r="AT127" s="187" t="s">
        <v>74</v>
      </c>
      <c r="AU127" s="187" t="s">
        <v>75</v>
      </c>
      <c r="AY127" s="186" t="s">
        <v>167</v>
      </c>
      <c r="BK127" s="188">
        <f>BK128+BK154+BK204+BK222+BK227</f>
        <v>0</v>
      </c>
    </row>
    <row r="128" spans="1:63" s="12" customFormat="1" ht="22.85" customHeight="1">
      <c r="B128" s="175"/>
      <c r="C128" s="176"/>
      <c r="D128" s="177" t="s">
        <v>74</v>
      </c>
      <c r="E128" s="189" t="s">
        <v>1344</v>
      </c>
      <c r="F128" s="189" t="s">
        <v>1345</v>
      </c>
      <c r="G128" s="176"/>
      <c r="H128" s="176"/>
      <c r="I128" s="179"/>
      <c r="J128" s="190">
        <f>BK128</f>
        <v>0</v>
      </c>
      <c r="K128" s="176"/>
      <c r="L128" s="181"/>
      <c r="M128" s="182"/>
      <c r="N128" s="183"/>
      <c r="O128" s="183"/>
      <c r="P128" s="184">
        <f>SUM(P129:P153)</f>
        <v>0</v>
      </c>
      <c r="Q128" s="183"/>
      <c r="R128" s="184">
        <f>SUM(R129:R153)</f>
        <v>1.8440000000000002E-2</v>
      </c>
      <c r="S128" s="183"/>
      <c r="T128" s="185">
        <f>SUM(T129:T153)</f>
        <v>0</v>
      </c>
      <c r="AR128" s="186" t="s">
        <v>84</v>
      </c>
      <c r="AT128" s="187" t="s">
        <v>74</v>
      </c>
      <c r="AU128" s="187" t="s">
        <v>82</v>
      </c>
      <c r="AY128" s="186" t="s">
        <v>167</v>
      </c>
      <c r="BK128" s="188">
        <f>SUM(BK129:BK153)</f>
        <v>0</v>
      </c>
    </row>
    <row r="129" spans="1:65" s="2" customFormat="1" ht="16.45" customHeight="1">
      <c r="A129" s="34"/>
      <c r="B129" s="35"/>
      <c r="C129" s="191" t="s">
        <v>82</v>
      </c>
      <c r="D129" s="191" t="s">
        <v>170</v>
      </c>
      <c r="E129" s="192" t="s">
        <v>1346</v>
      </c>
      <c r="F129" s="193" t="s">
        <v>1347</v>
      </c>
      <c r="G129" s="194" t="s">
        <v>274</v>
      </c>
      <c r="H129" s="195">
        <v>1</v>
      </c>
      <c r="I129" s="196"/>
      <c r="J129" s="197">
        <f>ROUND(I129*H129,2)</f>
        <v>0</v>
      </c>
      <c r="K129" s="193" t="s">
        <v>174</v>
      </c>
      <c r="L129" s="39"/>
      <c r="M129" s="198" t="s">
        <v>1</v>
      </c>
      <c r="N129" s="199" t="s">
        <v>40</v>
      </c>
      <c r="O129" s="71"/>
      <c r="P129" s="200">
        <f>O129*H129</f>
        <v>0</v>
      </c>
      <c r="Q129" s="200">
        <v>1.7899999999999999E-3</v>
      </c>
      <c r="R129" s="200">
        <f>Q129*H129</f>
        <v>1.7899999999999999E-3</v>
      </c>
      <c r="S129" s="200">
        <v>0</v>
      </c>
      <c r="T129" s="201">
        <f>S129*H129</f>
        <v>0</v>
      </c>
      <c r="U129" s="34"/>
      <c r="V129" s="34"/>
      <c r="W129" s="34"/>
      <c r="X129" s="34"/>
      <c r="Y129" s="34"/>
      <c r="Z129" s="34"/>
      <c r="AA129" s="34"/>
      <c r="AB129" s="34"/>
      <c r="AC129" s="34"/>
      <c r="AD129" s="34"/>
      <c r="AE129" s="34"/>
      <c r="AR129" s="202" t="s">
        <v>278</v>
      </c>
      <c r="AT129" s="202" t="s">
        <v>170</v>
      </c>
      <c r="AU129" s="202" t="s">
        <v>84</v>
      </c>
      <c r="AY129" s="17" t="s">
        <v>167</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278</v>
      </c>
      <c r="BM129" s="202" t="s">
        <v>1348</v>
      </c>
    </row>
    <row r="130" spans="1:65" s="2" customFormat="1">
      <c r="A130" s="34"/>
      <c r="B130" s="35"/>
      <c r="C130" s="36"/>
      <c r="D130" s="204" t="s">
        <v>177</v>
      </c>
      <c r="E130" s="36"/>
      <c r="F130" s="205" t="s">
        <v>1349</v>
      </c>
      <c r="G130" s="36"/>
      <c r="H130" s="36"/>
      <c r="I130" s="206"/>
      <c r="J130" s="36"/>
      <c r="K130" s="36"/>
      <c r="L130" s="39"/>
      <c r="M130" s="207"/>
      <c r="N130" s="208"/>
      <c r="O130" s="71"/>
      <c r="P130" s="71"/>
      <c r="Q130" s="71"/>
      <c r="R130" s="71"/>
      <c r="S130" s="71"/>
      <c r="T130" s="72"/>
      <c r="U130" s="34"/>
      <c r="V130" s="34"/>
      <c r="W130" s="34"/>
      <c r="X130" s="34"/>
      <c r="Y130" s="34"/>
      <c r="Z130" s="34"/>
      <c r="AA130" s="34"/>
      <c r="AB130" s="34"/>
      <c r="AC130" s="34"/>
      <c r="AD130" s="34"/>
      <c r="AE130" s="34"/>
      <c r="AT130" s="17" t="s">
        <v>177</v>
      </c>
      <c r="AU130" s="17" t="s">
        <v>84</v>
      </c>
    </row>
    <row r="131" spans="1:65" s="14" customFormat="1">
      <c r="B131" s="220"/>
      <c r="C131" s="221"/>
      <c r="D131" s="211" t="s">
        <v>179</v>
      </c>
      <c r="E131" s="222" t="s">
        <v>1</v>
      </c>
      <c r="F131" s="223" t="s">
        <v>82</v>
      </c>
      <c r="G131" s="221"/>
      <c r="H131" s="224">
        <v>1</v>
      </c>
      <c r="I131" s="225"/>
      <c r="J131" s="221"/>
      <c r="K131" s="221"/>
      <c r="L131" s="226"/>
      <c r="M131" s="227"/>
      <c r="N131" s="228"/>
      <c r="O131" s="228"/>
      <c r="P131" s="228"/>
      <c r="Q131" s="228"/>
      <c r="R131" s="228"/>
      <c r="S131" s="228"/>
      <c r="T131" s="229"/>
      <c r="AT131" s="230" t="s">
        <v>179</v>
      </c>
      <c r="AU131" s="230" t="s">
        <v>84</v>
      </c>
      <c r="AV131" s="14" t="s">
        <v>84</v>
      </c>
      <c r="AW131" s="14" t="s">
        <v>31</v>
      </c>
      <c r="AX131" s="14" t="s">
        <v>75</v>
      </c>
      <c r="AY131" s="230" t="s">
        <v>167</v>
      </c>
    </row>
    <row r="132" spans="1:65" s="2" customFormat="1" ht="16.45" customHeight="1">
      <c r="A132" s="34"/>
      <c r="B132" s="35"/>
      <c r="C132" s="191" t="s">
        <v>84</v>
      </c>
      <c r="D132" s="191" t="s">
        <v>170</v>
      </c>
      <c r="E132" s="192" t="s">
        <v>1350</v>
      </c>
      <c r="F132" s="193" t="s">
        <v>1351</v>
      </c>
      <c r="G132" s="194" t="s">
        <v>274</v>
      </c>
      <c r="H132" s="195">
        <v>1</v>
      </c>
      <c r="I132" s="196"/>
      <c r="J132" s="197">
        <f>ROUND(I132*H132,2)</f>
        <v>0</v>
      </c>
      <c r="K132" s="193" t="s">
        <v>174</v>
      </c>
      <c r="L132" s="39"/>
      <c r="M132" s="198" t="s">
        <v>1</v>
      </c>
      <c r="N132" s="199" t="s">
        <v>40</v>
      </c>
      <c r="O132" s="71"/>
      <c r="P132" s="200">
        <f>O132*H132</f>
        <v>0</v>
      </c>
      <c r="Q132" s="200">
        <v>2.7E-4</v>
      </c>
      <c r="R132" s="200">
        <f>Q132*H132</f>
        <v>2.7E-4</v>
      </c>
      <c r="S132" s="200">
        <v>0</v>
      </c>
      <c r="T132" s="201">
        <f>S132*H132</f>
        <v>0</v>
      </c>
      <c r="U132" s="34"/>
      <c r="V132" s="34"/>
      <c r="W132" s="34"/>
      <c r="X132" s="34"/>
      <c r="Y132" s="34"/>
      <c r="Z132" s="34"/>
      <c r="AA132" s="34"/>
      <c r="AB132" s="34"/>
      <c r="AC132" s="34"/>
      <c r="AD132" s="34"/>
      <c r="AE132" s="34"/>
      <c r="AR132" s="202" t="s">
        <v>278</v>
      </c>
      <c r="AT132" s="202" t="s">
        <v>170</v>
      </c>
      <c r="AU132" s="202" t="s">
        <v>84</v>
      </c>
      <c r="AY132" s="17" t="s">
        <v>167</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278</v>
      </c>
      <c r="BM132" s="202" t="s">
        <v>1352</v>
      </c>
    </row>
    <row r="133" spans="1:65" s="2" customFormat="1">
      <c r="A133" s="34"/>
      <c r="B133" s="35"/>
      <c r="C133" s="36"/>
      <c r="D133" s="204" t="s">
        <v>177</v>
      </c>
      <c r="E133" s="36"/>
      <c r="F133" s="205" t="s">
        <v>1353</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177</v>
      </c>
      <c r="AU133" s="17" t="s">
        <v>84</v>
      </c>
    </row>
    <row r="134" spans="1:65" s="14" customFormat="1">
      <c r="B134" s="220"/>
      <c r="C134" s="221"/>
      <c r="D134" s="211" t="s">
        <v>179</v>
      </c>
      <c r="E134" s="222" t="s">
        <v>1</v>
      </c>
      <c r="F134" s="223" t="s">
        <v>82</v>
      </c>
      <c r="G134" s="221"/>
      <c r="H134" s="224">
        <v>1</v>
      </c>
      <c r="I134" s="225"/>
      <c r="J134" s="221"/>
      <c r="K134" s="221"/>
      <c r="L134" s="226"/>
      <c r="M134" s="227"/>
      <c r="N134" s="228"/>
      <c r="O134" s="228"/>
      <c r="P134" s="228"/>
      <c r="Q134" s="228"/>
      <c r="R134" s="228"/>
      <c r="S134" s="228"/>
      <c r="T134" s="229"/>
      <c r="AT134" s="230" t="s">
        <v>179</v>
      </c>
      <c r="AU134" s="230" t="s">
        <v>84</v>
      </c>
      <c r="AV134" s="14" t="s">
        <v>84</v>
      </c>
      <c r="AW134" s="14" t="s">
        <v>31</v>
      </c>
      <c r="AX134" s="14" t="s">
        <v>75</v>
      </c>
      <c r="AY134" s="230" t="s">
        <v>167</v>
      </c>
    </row>
    <row r="135" spans="1:65" s="2" customFormat="1" ht="16.45" customHeight="1">
      <c r="A135" s="34"/>
      <c r="B135" s="35"/>
      <c r="C135" s="191" t="s">
        <v>168</v>
      </c>
      <c r="D135" s="191" t="s">
        <v>170</v>
      </c>
      <c r="E135" s="192" t="s">
        <v>1354</v>
      </c>
      <c r="F135" s="193" t="s">
        <v>1355</v>
      </c>
      <c r="G135" s="194" t="s">
        <v>186</v>
      </c>
      <c r="H135" s="195">
        <v>10</v>
      </c>
      <c r="I135" s="196"/>
      <c r="J135" s="197">
        <f>ROUND(I135*H135,2)</f>
        <v>0</v>
      </c>
      <c r="K135" s="193" t="s">
        <v>174</v>
      </c>
      <c r="L135" s="39"/>
      <c r="M135" s="198" t="s">
        <v>1</v>
      </c>
      <c r="N135" s="199" t="s">
        <v>40</v>
      </c>
      <c r="O135" s="71"/>
      <c r="P135" s="200">
        <f>O135*H135</f>
        <v>0</v>
      </c>
      <c r="Q135" s="200">
        <v>5.9000000000000003E-4</v>
      </c>
      <c r="R135" s="200">
        <f>Q135*H135</f>
        <v>5.9000000000000007E-3</v>
      </c>
      <c r="S135" s="200">
        <v>0</v>
      </c>
      <c r="T135" s="201">
        <f>S135*H135</f>
        <v>0</v>
      </c>
      <c r="U135" s="34"/>
      <c r="V135" s="34"/>
      <c r="W135" s="34"/>
      <c r="X135" s="34"/>
      <c r="Y135" s="34"/>
      <c r="Z135" s="34"/>
      <c r="AA135" s="34"/>
      <c r="AB135" s="34"/>
      <c r="AC135" s="34"/>
      <c r="AD135" s="34"/>
      <c r="AE135" s="34"/>
      <c r="AR135" s="202" t="s">
        <v>278</v>
      </c>
      <c r="AT135" s="202" t="s">
        <v>170</v>
      </c>
      <c r="AU135" s="202" t="s">
        <v>84</v>
      </c>
      <c r="AY135" s="17" t="s">
        <v>167</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278</v>
      </c>
      <c r="BM135" s="202" t="s">
        <v>1356</v>
      </c>
    </row>
    <row r="136" spans="1:65" s="2" customFormat="1">
      <c r="A136" s="34"/>
      <c r="B136" s="35"/>
      <c r="C136" s="36"/>
      <c r="D136" s="204" t="s">
        <v>177</v>
      </c>
      <c r="E136" s="36"/>
      <c r="F136" s="205" t="s">
        <v>1357</v>
      </c>
      <c r="G136" s="36"/>
      <c r="H136" s="36"/>
      <c r="I136" s="206"/>
      <c r="J136" s="36"/>
      <c r="K136" s="36"/>
      <c r="L136" s="39"/>
      <c r="M136" s="207"/>
      <c r="N136" s="208"/>
      <c r="O136" s="71"/>
      <c r="P136" s="71"/>
      <c r="Q136" s="71"/>
      <c r="R136" s="71"/>
      <c r="S136" s="71"/>
      <c r="T136" s="72"/>
      <c r="U136" s="34"/>
      <c r="V136" s="34"/>
      <c r="W136" s="34"/>
      <c r="X136" s="34"/>
      <c r="Y136" s="34"/>
      <c r="Z136" s="34"/>
      <c r="AA136" s="34"/>
      <c r="AB136" s="34"/>
      <c r="AC136" s="34"/>
      <c r="AD136" s="34"/>
      <c r="AE136" s="34"/>
      <c r="AT136" s="17" t="s">
        <v>177</v>
      </c>
      <c r="AU136" s="17" t="s">
        <v>84</v>
      </c>
    </row>
    <row r="137" spans="1:65" s="14" customFormat="1">
      <c r="B137" s="220"/>
      <c r="C137" s="221"/>
      <c r="D137" s="211" t="s">
        <v>179</v>
      </c>
      <c r="E137" s="222" t="s">
        <v>1</v>
      </c>
      <c r="F137" s="223" t="s">
        <v>239</v>
      </c>
      <c r="G137" s="221"/>
      <c r="H137" s="224">
        <v>10</v>
      </c>
      <c r="I137" s="225"/>
      <c r="J137" s="221"/>
      <c r="K137" s="221"/>
      <c r="L137" s="226"/>
      <c r="M137" s="227"/>
      <c r="N137" s="228"/>
      <c r="O137" s="228"/>
      <c r="P137" s="228"/>
      <c r="Q137" s="228"/>
      <c r="R137" s="228"/>
      <c r="S137" s="228"/>
      <c r="T137" s="229"/>
      <c r="AT137" s="230" t="s">
        <v>179</v>
      </c>
      <c r="AU137" s="230" t="s">
        <v>84</v>
      </c>
      <c r="AV137" s="14" t="s">
        <v>84</v>
      </c>
      <c r="AW137" s="14" t="s">
        <v>31</v>
      </c>
      <c r="AX137" s="14" t="s">
        <v>75</v>
      </c>
      <c r="AY137" s="230" t="s">
        <v>167</v>
      </c>
    </row>
    <row r="138" spans="1:65" s="2" customFormat="1" ht="16.45" customHeight="1">
      <c r="A138" s="34"/>
      <c r="B138" s="35"/>
      <c r="C138" s="191" t="s">
        <v>175</v>
      </c>
      <c r="D138" s="191" t="s">
        <v>170</v>
      </c>
      <c r="E138" s="192" t="s">
        <v>1358</v>
      </c>
      <c r="F138" s="193" t="s">
        <v>1359</v>
      </c>
      <c r="G138" s="194" t="s">
        <v>186</v>
      </c>
      <c r="H138" s="195">
        <v>9</v>
      </c>
      <c r="I138" s="196"/>
      <c r="J138" s="197">
        <f>ROUND(I138*H138,2)</f>
        <v>0</v>
      </c>
      <c r="K138" s="193" t="s">
        <v>174</v>
      </c>
      <c r="L138" s="39"/>
      <c r="M138" s="198" t="s">
        <v>1</v>
      </c>
      <c r="N138" s="199" t="s">
        <v>40</v>
      </c>
      <c r="O138" s="71"/>
      <c r="P138" s="200">
        <f>O138*H138</f>
        <v>0</v>
      </c>
      <c r="Q138" s="200">
        <v>4.0000000000000002E-4</v>
      </c>
      <c r="R138" s="200">
        <f>Q138*H138</f>
        <v>3.6000000000000003E-3</v>
      </c>
      <c r="S138" s="200">
        <v>0</v>
      </c>
      <c r="T138" s="201">
        <f>S138*H138</f>
        <v>0</v>
      </c>
      <c r="U138" s="34"/>
      <c r="V138" s="34"/>
      <c r="W138" s="34"/>
      <c r="X138" s="34"/>
      <c r="Y138" s="34"/>
      <c r="Z138" s="34"/>
      <c r="AA138" s="34"/>
      <c r="AB138" s="34"/>
      <c r="AC138" s="34"/>
      <c r="AD138" s="34"/>
      <c r="AE138" s="34"/>
      <c r="AR138" s="202" t="s">
        <v>278</v>
      </c>
      <c r="AT138" s="202" t="s">
        <v>170</v>
      </c>
      <c r="AU138" s="202" t="s">
        <v>84</v>
      </c>
      <c r="AY138" s="17" t="s">
        <v>167</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278</v>
      </c>
      <c r="BM138" s="202" t="s">
        <v>1360</v>
      </c>
    </row>
    <row r="139" spans="1:65" s="2" customFormat="1">
      <c r="A139" s="34"/>
      <c r="B139" s="35"/>
      <c r="C139" s="36"/>
      <c r="D139" s="204" t="s">
        <v>177</v>
      </c>
      <c r="E139" s="36"/>
      <c r="F139" s="205" t="s">
        <v>1361</v>
      </c>
      <c r="G139" s="36"/>
      <c r="H139" s="36"/>
      <c r="I139" s="206"/>
      <c r="J139" s="36"/>
      <c r="K139" s="36"/>
      <c r="L139" s="39"/>
      <c r="M139" s="207"/>
      <c r="N139" s="208"/>
      <c r="O139" s="71"/>
      <c r="P139" s="71"/>
      <c r="Q139" s="71"/>
      <c r="R139" s="71"/>
      <c r="S139" s="71"/>
      <c r="T139" s="72"/>
      <c r="U139" s="34"/>
      <c r="V139" s="34"/>
      <c r="W139" s="34"/>
      <c r="X139" s="34"/>
      <c r="Y139" s="34"/>
      <c r="Z139" s="34"/>
      <c r="AA139" s="34"/>
      <c r="AB139" s="34"/>
      <c r="AC139" s="34"/>
      <c r="AD139" s="34"/>
      <c r="AE139" s="34"/>
      <c r="AT139" s="17" t="s">
        <v>177</v>
      </c>
      <c r="AU139" s="17" t="s">
        <v>84</v>
      </c>
    </row>
    <row r="140" spans="1:65" s="14" customFormat="1">
      <c r="B140" s="220"/>
      <c r="C140" s="221"/>
      <c r="D140" s="211" t="s">
        <v>179</v>
      </c>
      <c r="E140" s="222" t="s">
        <v>1</v>
      </c>
      <c r="F140" s="223" t="s">
        <v>231</v>
      </c>
      <c r="G140" s="221"/>
      <c r="H140" s="224">
        <v>9</v>
      </c>
      <c r="I140" s="225"/>
      <c r="J140" s="221"/>
      <c r="K140" s="221"/>
      <c r="L140" s="226"/>
      <c r="M140" s="227"/>
      <c r="N140" s="228"/>
      <c r="O140" s="228"/>
      <c r="P140" s="228"/>
      <c r="Q140" s="228"/>
      <c r="R140" s="228"/>
      <c r="S140" s="228"/>
      <c r="T140" s="229"/>
      <c r="AT140" s="230" t="s">
        <v>179</v>
      </c>
      <c r="AU140" s="230" t="s">
        <v>84</v>
      </c>
      <c r="AV140" s="14" t="s">
        <v>84</v>
      </c>
      <c r="AW140" s="14" t="s">
        <v>31</v>
      </c>
      <c r="AX140" s="14" t="s">
        <v>75</v>
      </c>
      <c r="AY140" s="230" t="s">
        <v>167</v>
      </c>
    </row>
    <row r="141" spans="1:65" s="2" customFormat="1" ht="16.45" customHeight="1">
      <c r="A141" s="34"/>
      <c r="B141" s="35"/>
      <c r="C141" s="191" t="s">
        <v>205</v>
      </c>
      <c r="D141" s="191" t="s">
        <v>170</v>
      </c>
      <c r="E141" s="192" t="s">
        <v>1362</v>
      </c>
      <c r="F141" s="193" t="s">
        <v>1363</v>
      </c>
      <c r="G141" s="194" t="s">
        <v>274</v>
      </c>
      <c r="H141" s="195">
        <v>4</v>
      </c>
      <c r="I141" s="196"/>
      <c r="J141" s="197">
        <f>ROUND(I141*H141,2)</f>
        <v>0</v>
      </c>
      <c r="K141" s="193" t="s">
        <v>174</v>
      </c>
      <c r="L141" s="39"/>
      <c r="M141" s="198" t="s">
        <v>1</v>
      </c>
      <c r="N141" s="199" t="s">
        <v>40</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278</v>
      </c>
      <c r="AT141" s="202" t="s">
        <v>170</v>
      </c>
      <c r="AU141" s="202" t="s">
        <v>84</v>
      </c>
      <c r="AY141" s="17" t="s">
        <v>167</v>
      </c>
      <c r="BE141" s="203">
        <f>IF(N141="základní",J141,0)</f>
        <v>0</v>
      </c>
      <c r="BF141" s="203">
        <f>IF(N141="snížená",J141,0)</f>
        <v>0</v>
      </c>
      <c r="BG141" s="203">
        <f>IF(N141="zákl. přenesená",J141,0)</f>
        <v>0</v>
      </c>
      <c r="BH141" s="203">
        <f>IF(N141="sníž. přenesená",J141,0)</f>
        <v>0</v>
      </c>
      <c r="BI141" s="203">
        <f>IF(N141="nulová",J141,0)</f>
        <v>0</v>
      </c>
      <c r="BJ141" s="17" t="s">
        <v>82</v>
      </c>
      <c r="BK141" s="203">
        <f>ROUND(I141*H141,2)</f>
        <v>0</v>
      </c>
      <c r="BL141" s="17" t="s">
        <v>278</v>
      </c>
      <c r="BM141" s="202" t="s">
        <v>1364</v>
      </c>
    </row>
    <row r="142" spans="1:65" s="2" customFormat="1">
      <c r="A142" s="34"/>
      <c r="B142" s="35"/>
      <c r="C142" s="36"/>
      <c r="D142" s="204" t="s">
        <v>177</v>
      </c>
      <c r="E142" s="36"/>
      <c r="F142" s="205" t="s">
        <v>1365</v>
      </c>
      <c r="G142" s="36"/>
      <c r="H142" s="36"/>
      <c r="I142" s="206"/>
      <c r="J142" s="36"/>
      <c r="K142" s="36"/>
      <c r="L142" s="39"/>
      <c r="M142" s="207"/>
      <c r="N142" s="208"/>
      <c r="O142" s="71"/>
      <c r="P142" s="71"/>
      <c r="Q142" s="71"/>
      <c r="R142" s="71"/>
      <c r="S142" s="71"/>
      <c r="T142" s="72"/>
      <c r="U142" s="34"/>
      <c r="V142" s="34"/>
      <c r="W142" s="34"/>
      <c r="X142" s="34"/>
      <c r="Y142" s="34"/>
      <c r="Z142" s="34"/>
      <c r="AA142" s="34"/>
      <c r="AB142" s="34"/>
      <c r="AC142" s="34"/>
      <c r="AD142" s="34"/>
      <c r="AE142" s="34"/>
      <c r="AT142" s="17" t="s">
        <v>177</v>
      </c>
      <c r="AU142" s="17" t="s">
        <v>84</v>
      </c>
    </row>
    <row r="143" spans="1:65" s="14" customFormat="1">
      <c r="B143" s="220"/>
      <c r="C143" s="221"/>
      <c r="D143" s="211" t="s">
        <v>179</v>
      </c>
      <c r="E143" s="222" t="s">
        <v>1</v>
      </c>
      <c r="F143" s="223" t="s">
        <v>175</v>
      </c>
      <c r="G143" s="221"/>
      <c r="H143" s="224">
        <v>4</v>
      </c>
      <c r="I143" s="225"/>
      <c r="J143" s="221"/>
      <c r="K143" s="221"/>
      <c r="L143" s="226"/>
      <c r="M143" s="227"/>
      <c r="N143" s="228"/>
      <c r="O143" s="228"/>
      <c r="P143" s="228"/>
      <c r="Q143" s="228"/>
      <c r="R143" s="228"/>
      <c r="S143" s="228"/>
      <c r="T143" s="229"/>
      <c r="AT143" s="230" t="s">
        <v>179</v>
      </c>
      <c r="AU143" s="230" t="s">
        <v>84</v>
      </c>
      <c r="AV143" s="14" t="s">
        <v>84</v>
      </c>
      <c r="AW143" s="14" t="s">
        <v>31</v>
      </c>
      <c r="AX143" s="14" t="s">
        <v>75</v>
      </c>
      <c r="AY143" s="230" t="s">
        <v>167</v>
      </c>
    </row>
    <row r="144" spans="1:65" s="2" customFormat="1" ht="16.45" customHeight="1">
      <c r="A144" s="34"/>
      <c r="B144" s="35"/>
      <c r="C144" s="191" t="s">
        <v>195</v>
      </c>
      <c r="D144" s="191" t="s">
        <v>170</v>
      </c>
      <c r="E144" s="192" t="s">
        <v>1366</v>
      </c>
      <c r="F144" s="193" t="s">
        <v>1367</v>
      </c>
      <c r="G144" s="194" t="s">
        <v>186</v>
      </c>
      <c r="H144" s="195">
        <v>12</v>
      </c>
      <c r="I144" s="196"/>
      <c r="J144" s="197">
        <f>ROUND(I144*H144,2)</f>
        <v>0</v>
      </c>
      <c r="K144" s="193" t="s">
        <v>1</v>
      </c>
      <c r="L144" s="39"/>
      <c r="M144" s="198" t="s">
        <v>1</v>
      </c>
      <c r="N144" s="199" t="s">
        <v>40</v>
      </c>
      <c r="O144" s="71"/>
      <c r="P144" s="200">
        <f>O144*H144</f>
        <v>0</v>
      </c>
      <c r="Q144" s="200">
        <v>4.8000000000000001E-4</v>
      </c>
      <c r="R144" s="200">
        <f>Q144*H144</f>
        <v>5.7600000000000004E-3</v>
      </c>
      <c r="S144" s="200">
        <v>0</v>
      </c>
      <c r="T144" s="201">
        <f>S144*H144</f>
        <v>0</v>
      </c>
      <c r="U144" s="34"/>
      <c r="V144" s="34"/>
      <c r="W144" s="34"/>
      <c r="X144" s="34"/>
      <c r="Y144" s="34"/>
      <c r="Z144" s="34"/>
      <c r="AA144" s="34"/>
      <c r="AB144" s="34"/>
      <c r="AC144" s="34"/>
      <c r="AD144" s="34"/>
      <c r="AE144" s="34"/>
      <c r="AR144" s="202" t="s">
        <v>175</v>
      </c>
      <c r="AT144" s="202" t="s">
        <v>170</v>
      </c>
      <c r="AU144" s="202" t="s">
        <v>84</v>
      </c>
      <c r="AY144" s="17" t="s">
        <v>167</v>
      </c>
      <c r="BE144" s="203">
        <f>IF(N144="základní",J144,0)</f>
        <v>0</v>
      </c>
      <c r="BF144" s="203">
        <f>IF(N144="snížená",J144,0)</f>
        <v>0</v>
      </c>
      <c r="BG144" s="203">
        <f>IF(N144="zákl. přenesená",J144,0)</f>
        <v>0</v>
      </c>
      <c r="BH144" s="203">
        <f>IF(N144="sníž. přenesená",J144,0)</f>
        <v>0</v>
      </c>
      <c r="BI144" s="203">
        <f>IF(N144="nulová",J144,0)</f>
        <v>0</v>
      </c>
      <c r="BJ144" s="17" t="s">
        <v>82</v>
      </c>
      <c r="BK144" s="203">
        <f>ROUND(I144*H144,2)</f>
        <v>0</v>
      </c>
      <c r="BL144" s="17" t="s">
        <v>175</v>
      </c>
      <c r="BM144" s="202" t="s">
        <v>1368</v>
      </c>
    </row>
    <row r="145" spans="1:65" s="14" customFormat="1">
      <c r="B145" s="220"/>
      <c r="C145" s="221"/>
      <c r="D145" s="211" t="s">
        <v>179</v>
      </c>
      <c r="E145" s="222" t="s">
        <v>1</v>
      </c>
      <c r="F145" s="223" t="s">
        <v>253</v>
      </c>
      <c r="G145" s="221"/>
      <c r="H145" s="224">
        <v>12</v>
      </c>
      <c r="I145" s="225"/>
      <c r="J145" s="221"/>
      <c r="K145" s="221"/>
      <c r="L145" s="226"/>
      <c r="M145" s="227"/>
      <c r="N145" s="228"/>
      <c r="O145" s="228"/>
      <c r="P145" s="228"/>
      <c r="Q145" s="228"/>
      <c r="R145" s="228"/>
      <c r="S145" s="228"/>
      <c r="T145" s="229"/>
      <c r="AT145" s="230" t="s">
        <v>179</v>
      </c>
      <c r="AU145" s="230" t="s">
        <v>84</v>
      </c>
      <c r="AV145" s="14" t="s">
        <v>84</v>
      </c>
      <c r="AW145" s="14" t="s">
        <v>31</v>
      </c>
      <c r="AX145" s="14" t="s">
        <v>75</v>
      </c>
      <c r="AY145" s="230" t="s">
        <v>167</v>
      </c>
    </row>
    <row r="146" spans="1:65" s="2" customFormat="1" ht="16.45" customHeight="1">
      <c r="A146" s="34"/>
      <c r="B146" s="35"/>
      <c r="C146" s="191" t="s">
        <v>217</v>
      </c>
      <c r="D146" s="191" t="s">
        <v>170</v>
      </c>
      <c r="E146" s="192" t="s">
        <v>1369</v>
      </c>
      <c r="F146" s="193" t="s">
        <v>1370</v>
      </c>
      <c r="G146" s="194" t="s">
        <v>274</v>
      </c>
      <c r="H146" s="195">
        <v>4</v>
      </c>
      <c r="I146" s="196"/>
      <c r="J146" s="197">
        <f>ROUND(I146*H146,2)</f>
        <v>0</v>
      </c>
      <c r="K146" s="193" t="s">
        <v>1</v>
      </c>
      <c r="L146" s="39"/>
      <c r="M146" s="198" t="s">
        <v>1</v>
      </c>
      <c r="N146" s="199" t="s">
        <v>40</v>
      </c>
      <c r="O146" s="71"/>
      <c r="P146" s="200">
        <f>O146*H146</f>
        <v>0</v>
      </c>
      <c r="Q146" s="200">
        <v>2.7999999999999998E-4</v>
      </c>
      <c r="R146" s="200">
        <f>Q146*H146</f>
        <v>1.1199999999999999E-3</v>
      </c>
      <c r="S146" s="200">
        <v>0</v>
      </c>
      <c r="T146" s="201">
        <f>S146*H146</f>
        <v>0</v>
      </c>
      <c r="U146" s="34"/>
      <c r="V146" s="34"/>
      <c r="W146" s="34"/>
      <c r="X146" s="34"/>
      <c r="Y146" s="34"/>
      <c r="Z146" s="34"/>
      <c r="AA146" s="34"/>
      <c r="AB146" s="34"/>
      <c r="AC146" s="34"/>
      <c r="AD146" s="34"/>
      <c r="AE146" s="34"/>
      <c r="AR146" s="202" t="s">
        <v>175</v>
      </c>
      <c r="AT146" s="202" t="s">
        <v>170</v>
      </c>
      <c r="AU146" s="202" t="s">
        <v>84</v>
      </c>
      <c r="AY146" s="17" t="s">
        <v>167</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175</v>
      </c>
      <c r="BM146" s="202" t="s">
        <v>1371</v>
      </c>
    </row>
    <row r="147" spans="1:65" s="14" customFormat="1">
      <c r="B147" s="220"/>
      <c r="C147" s="221"/>
      <c r="D147" s="211" t="s">
        <v>179</v>
      </c>
      <c r="E147" s="222" t="s">
        <v>1</v>
      </c>
      <c r="F147" s="223" t="s">
        <v>175</v>
      </c>
      <c r="G147" s="221"/>
      <c r="H147" s="224">
        <v>4</v>
      </c>
      <c r="I147" s="225"/>
      <c r="J147" s="221"/>
      <c r="K147" s="221"/>
      <c r="L147" s="226"/>
      <c r="M147" s="227"/>
      <c r="N147" s="228"/>
      <c r="O147" s="228"/>
      <c r="P147" s="228"/>
      <c r="Q147" s="228"/>
      <c r="R147" s="228"/>
      <c r="S147" s="228"/>
      <c r="T147" s="229"/>
      <c r="AT147" s="230" t="s">
        <v>179</v>
      </c>
      <c r="AU147" s="230" t="s">
        <v>84</v>
      </c>
      <c r="AV147" s="14" t="s">
        <v>84</v>
      </c>
      <c r="AW147" s="14" t="s">
        <v>31</v>
      </c>
      <c r="AX147" s="14" t="s">
        <v>75</v>
      </c>
      <c r="AY147" s="230" t="s">
        <v>167</v>
      </c>
    </row>
    <row r="148" spans="1:65" s="2" customFormat="1" ht="44.3" customHeight="1">
      <c r="A148" s="34"/>
      <c r="B148" s="35"/>
      <c r="C148" s="191" t="s">
        <v>225</v>
      </c>
      <c r="D148" s="191" t="s">
        <v>170</v>
      </c>
      <c r="E148" s="192" t="s">
        <v>1372</v>
      </c>
      <c r="F148" s="193" t="s">
        <v>1373</v>
      </c>
      <c r="G148" s="194" t="s">
        <v>1202</v>
      </c>
      <c r="H148" s="195">
        <v>1</v>
      </c>
      <c r="I148" s="196"/>
      <c r="J148" s="197">
        <f>ROUND(I148*H148,2)</f>
        <v>0</v>
      </c>
      <c r="K148" s="193" t="s">
        <v>1</v>
      </c>
      <c r="L148" s="39"/>
      <c r="M148" s="198" t="s">
        <v>1</v>
      </c>
      <c r="N148" s="199" t="s">
        <v>40</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175</v>
      </c>
      <c r="AT148" s="202" t="s">
        <v>170</v>
      </c>
      <c r="AU148" s="202" t="s">
        <v>84</v>
      </c>
      <c r="AY148" s="17" t="s">
        <v>167</v>
      </c>
      <c r="BE148" s="203">
        <f>IF(N148="základní",J148,0)</f>
        <v>0</v>
      </c>
      <c r="BF148" s="203">
        <f>IF(N148="snížená",J148,0)</f>
        <v>0</v>
      </c>
      <c r="BG148" s="203">
        <f>IF(N148="zákl. přenesená",J148,0)</f>
        <v>0</v>
      </c>
      <c r="BH148" s="203">
        <f>IF(N148="sníž. přenesená",J148,0)</f>
        <v>0</v>
      </c>
      <c r="BI148" s="203">
        <f>IF(N148="nulová",J148,0)</f>
        <v>0</v>
      </c>
      <c r="BJ148" s="17" t="s">
        <v>82</v>
      </c>
      <c r="BK148" s="203">
        <f>ROUND(I148*H148,2)</f>
        <v>0</v>
      </c>
      <c r="BL148" s="17" t="s">
        <v>175</v>
      </c>
      <c r="BM148" s="202" t="s">
        <v>1374</v>
      </c>
    </row>
    <row r="149" spans="1:65" s="14" customFormat="1">
      <c r="B149" s="220"/>
      <c r="C149" s="221"/>
      <c r="D149" s="211" t="s">
        <v>179</v>
      </c>
      <c r="E149" s="222" t="s">
        <v>1</v>
      </c>
      <c r="F149" s="223" t="s">
        <v>82</v>
      </c>
      <c r="G149" s="221"/>
      <c r="H149" s="224">
        <v>1</v>
      </c>
      <c r="I149" s="225"/>
      <c r="J149" s="221"/>
      <c r="K149" s="221"/>
      <c r="L149" s="226"/>
      <c r="M149" s="227"/>
      <c r="N149" s="228"/>
      <c r="O149" s="228"/>
      <c r="P149" s="228"/>
      <c r="Q149" s="228"/>
      <c r="R149" s="228"/>
      <c r="S149" s="228"/>
      <c r="T149" s="229"/>
      <c r="AT149" s="230" t="s">
        <v>179</v>
      </c>
      <c r="AU149" s="230" t="s">
        <v>84</v>
      </c>
      <c r="AV149" s="14" t="s">
        <v>84</v>
      </c>
      <c r="AW149" s="14" t="s">
        <v>31</v>
      </c>
      <c r="AX149" s="14" t="s">
        <v>75</v>
      </c>
      <c r="AY149" s="230" t="s">
        <v>167</v>
      </c>
    </row>
    <row r="150" spans="1:65" s="2" customFormat="1" ht="16.45" customHeight="1">
      <c r="A150" s="34"/>
      <c r="B150" s="35"/>
      <c r="C150" s="191" t="s">
        <v>231</v>
      </c>
      <c r="D150" s="191" t="s">
        <v>170</v>
      </c>
      <c r="E150" s="192" t="s">
        <v>1375</v>
      </c>
      <c r="F150" s="193" t="s">
        <v>1376</v>
      </c>
      <c r="G150" s="194" t="s">
        <v>1202</v>
      </c>
      <c r="H150" s="195">
        <v>2</v>
      </c>
      <c r="I150" s="196"/>
      <c r="J150" s="197">
        <f>ROUND(I150*H150,2)</f>
        <v>0</v>
      </c>
      <c r="K150" s="193" t="s">
        <v>1</v>
      </c>
      <c r="L150" s="39"/>
      <c r="M150" s="198" t="s">
        <v>1</v>
      </c>
      <c r="N150" s="199" t="s">
        <v>40</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175</v>
      </c>
      <c r="AT150" s="202" t="s">
        <v>170</v>
      </c>
      <c r="AU150" s="202" t="s">
        <v>84</v>
      </c>
      <c r="AY150" s="17" t="s">
        <v>167</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175</v>
      </c>
      <c r="BM150" s="202" t="s">
        <v>1377</v>
      </c>
    </row>
    <row r="151" spans="1:65" s="14" customFormat="1">
      <c r="B151" s="220"/>
      <c r="C151" s="221"/>
      <c r="D151" s="211" t="s">
        <v>179</v>
      </c>
      <c r="E151" s="222" t="s">
        <v>1</v>
      </c>
      <c r="F151" s="223" t="s">
        <v>84</v>
      </c>
      <c r="G151" s="221"/>
      <c r="H151" s="224">
        <v>2</v>
      </c>
      <c r="I151" s="225"/>
      <c r="J151" s="221"/>
      <c r="K151" s="221"/>
      <c r="L151" s="226"/>
      <c r="M151" s="227"/>
      <c r="N151" s="228"/>
      <c r="O151" s="228"/>
      <c r="P151" s="228"/>
      <c r="Q151" s="228"/>
      <c r="R151" s="228"/>
      <c r="S151" s="228"/>
      <c r="T151" s="229"/>
      <c r="AT151" s="230" t="s">
        <v>179</v>
      </c>
      <c r="AU151" s="230" t="s">
        <v>84</v>
      </c>
      <c r="AV151" s="14" t="s">
        <v>84</v>
      </c>
      <c r="AW151" s="14" t="s">
        <v>31</v>
      </c>
      <c r="AX151" s="14" t="s">
        <v>75</v>
      </c>
      <c r="AY151" s="230" t="s">
        <v>167</v>
      </c>
    </row>
    <row r="152" spans="1:65" s="2" customFormat="1" ht="24.3" customHeight="1">
      <c r="A152" s="34"/>
      <c r="B152" s="35"/>
      <c r="C152" s="191" t="s">
        <v>239</v>
      </c>
      <c r="D152" s="191" t="s">
        <v>170</v>
      </c>
      <c r="E152" s="192" t="s">
        <v>1378</v>
      </c>
      <c r="F152" s="193" t="s">
        <v>1379</v>
      </c>
      <c r="G152" s="194" t="s">
        <v>654</v>
      </c>
      <c r="H152" s="242"/>
      <c r="I152" s="196"/>
      <c r="J152" s="197">
        <f>ROUND(I152*H152,2)</f>
        <v>0</v>
      </c>
      <c r="K152" s="193" t="s">
        <v>174</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278</v>
      </c>
      <c r="AT152" s="202" t="s">
        <v>170</v>
      </c>
      <c r="AU152" s="202" t="s">
        <v>84</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278</v>
      </c>
      <c r="BM152" s="202" t="s">
        <v>1380</v>
      </c>
    </row>
    <row r="153" spans="1:65" s="2" customFormat="1">
      <c r="A153" s="34"/>
      <c r="B153" s="35"/>
      <c r="C153" s="36"/>
      <c r="D153" s="204" t="s">
        <v>177</v>
      </c>
      <c r="E153" s="36"/>
      <c r="F153" s="205" t="s">
        <v>1381</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177</v>
      </c>
      <c r="AU153" s="17" t="s">
        <v>84</v>
      </c>
    </row>
    <row r="154" spans="1:65" s="12" customFormat="1" ht="22.85" customHeight="1">
      <c r="B154" s="175"/>
      <c r="C154" s="176"/>
      <c r="D154" s="177" t="s">
        <v>74</v>
      </c>
      <c r="E154" s="189" t="s">
        <v>1382</v>
      </c>
      <c r="F154" s="189" t="s">
        <v>1383</v>
      </c>
      <c r="G154" s="176"/>
      <c r="H154" s="176"/>
      <c r="I154" s="179"/>
      <c r="J154" s="190">
        <f>BK154</f>
        <v>0</v>
      </c>
      <c r="K154" s="176"/>
      <c r="L154" s="181"/>
      <c r="M154" s="182"/>
      <c r="N154" s="183"/>
      <c r="O154" s="183"/>
      <c r="P154" s="184">
        <f>SUM(P155:P203)</f>
        <v>0</v>
      </c>
      <c r="Q154" s="183"/>
      <c r="R154" s="184">
        <f>SUM(R155:R203)</f>
        <v>0.11241</v>
      </c>
      <c r="S154" s="183"/>
      <c r="T154" s="185">
        <f>SUM(T155:T203)</f>
        <v>0</v>
      </c>
      <c r="AR154" s="186" t="s">
        <v>84</v>
      </c>
      <c r="AT154" s="187" t="s">
        <v>74</v>
      </c>
      <c r="AU154" s="187" t="s">
        <v>82</v>
      </c>
      <c r="AY154" s="186" t="s">
        <v>167</v>
      </c>
      <c r="BK154" s="188">
        <f>SUM(BK155:BK203)</f>
        <v>0</v>
      </c>
    </row>
    <row r="155" spans="1:65" s="2" customFormat="1" ht="21.8" customHeight="1">
      <c r="A155" s="34"/>
      <c r="B155" s="35"/>
      <c r="C155" s="191" t="s">
        <v>246</v>
      </c>
      <c r="D155" s="191" t="s">
        <v>170</v>
      </c>
      <c r="E155" s="192" t="s">
        <v>1384</v>
      </c>
      <c r="F155" s="193" t="s">
        <v>1385</v>
      </c>
      <c r="G155" s="194" t="s">
        <v>274</v>
      </c>
      <c r="H155" s="195">
        <v>1</v>
      </c>
      <c r="I155" s="196"/>
      <c r="J155" s="197">
        <f>ROUND(I155*H155,2)</f>
        <v>0</v>
      </c>
      <c r="K155" s="193" t="s">
        <v>174</v>
      </c>
      <c r="L155" s="39"/>
      <c r="M155" s="198" t="s">
        <v>1</v>
      </c>
      <c r="N155" s="199" t="s">
        <v>40</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278</v>
      </c>
      <c r="AT155" s="202" t="s">
        <v>170</v>
      </c>
      <c r="AU155" s="202" t="s">
        <v>84</v>
      </c>
      <c r="AY155" s="17" t="s">
        <v>167</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278</v>
      </c>
      <c r="BM155" s="202" t="s">
        <v>1386</v>
      </c>
    </row>
    <row r="156" spans="1:65" s="2" customFormat="1">
      <c r="A156" s="34"/>
      <c r="B156" s="35"/>
      <c r="C156" s="36"/>
      <c r="D156" s="204" t="s">
        <v>177</v>
      </c>
      <c r="E156" s="36"/>
      <c r="F156" s="205" t="s">
        <v>1387</v>
      </c>
      <c r="G156" s="36"/>
      <c r="H156" s="36"/>
      <c r="I156" s="206"/>
      <c r="J156" s="36"/>
      <c r="K156" s="36"/>
      <c r="L156" s="39"/>
      <c r="M156" s="207"/>
      <c r="N156" s="208"/>
      <c r="O156" s="71"/>
      <c r="P156" s="71"/>
      <c r="Q156" s="71"/>
      <c r="R156" s="71"/>
      <c r="S156" s="71"/>
      <c r="T156" s="72"/>
      <c r="U156" s="34"/>
      <c r="V156" s="34"/>
      <c r="W156" s="34"/>
      <c r="X156" s="34"/>
      <c r="Y156" s="34"/>
      <c r="Z156" s="34"/>
      <c r="AA156" s="34"/>
      <c r="AB156" s="34"/>
      <c r="AC156" s="34"/>
      <c r="AD156" s="34"/>
      <c r="AE156" s="34"/>
      <c r="AT156" s="17" t="s">
        <v>177</v>
      </c>
      <c r="AU156" s="17" t="s">
        <v>84</v>
      </c>
    </row>
    <row r="157" spans="1:65" s="14" customFormat="1">
      <c r="B157" s="220"/>
      <c r="C157" s="221"/>
      <c r="D157" s="211" t="s">
        <v>179</v>
      </c>
      <c r="E157" s="222" t="s">
        <v>1</v>
      </c>
      <c r="F157" s="223" t="s">
        <v>82</v>
      </c>
      <c r="G157" s="221"/>
      <c r="H157" s="224">
        <v>1</v>
      </c>
      <c r="I157" s="225"/>
      <c r="J157" s="221"/>
      <c r="K157" s="221"/>
      <c r="L157" s="226"/>
      <c r="M157" s="227"/>
      <c r="N157" s="228"/>
      <c r="O157" s="228"/>
      <c r="P157" s="228"/>
      <c r="Q157" s="228"/>
      <c r="R157" s="228"/>
      <c r="S157" s="228"/>
      <c r="T157" s="229"/>
      <c r="AT157" s="230" t="s">
        <v>179</v>
      </c>
      <c r="AU157" s="230" t="s">
        <v>84</v>
      </c>
      <c r="AV157" s="14" t="s">
        <v>84</v>
      </c>
      <c r="AW157" s="14" t="s">
        <v>31</v>
      </c>
      <c r="AX157" s="14" t="s">
        <v>75</v>
      </c>
      <c r="AY157" s="230" t="s">
        <v>167</v>
      </c>
    </row>
    <row r="158" spans="1:65" s="2" customFormat="1" ht="21.8" customHeight="1">
      <c r="A158" s="34"/>
      <c r="B158" s="35"/>
      <c r="C158" s="191" t="s">
        <v>253</v>
      </c>
      <c r="D158" s="191" t="s">
        <v>170</v>
      </c>
      <c r="E158" s="192" t="s">
        <v>1388</v>
      </c>
      <c r="F158" s="193" t="s">
        <v>1389</v>
      </c>
      <c r="G158" s="194" t="s">
        <v>274</v>
      </c>
      <c r="H158" s="195">
        <v>2</v>
      </c>
      <c r="I158" s="196"/>
      <c r="J158" s="197">
        <f>ROUND(I158*H158,2)</f>
        <v>0</v>
      </c>
      <c r="K158" s="193" t="s">
        <v>174</v>
      </c>
      <c r="L158" s="39"/>
      <c r="M158" s="198" t="s">
        <v>1</v>
      </c>
      <c r="N158" s="199" t="s">
        <v>40</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278</v>
      </c>
      <c r="AT158" s="202" t="s">
        <v>170</v>
      </c>
      <c r="AU158" s="202" t="s">
        <v>84</v>
      </c>
      <c r="AY158" s="17" t="s">
        <v>167</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278</v>
      </c>
      <c r="BM158" s="202" t="s">
        <v>1390</v>
      </c>
    </row>
    <row r="159" spans="1:65" s="2" customFormat="1">
      <c r="A159" s="34"/>
      <c r="B159" s="35"/>
      <c r="C159" s="36"/>
      <c r="D159" s="204" t="s">
        <v>177</v>
      </c>
      <c r="E159" s="36"/>
      <c r="F159" s="205" t="s">
        <v>1391</v>
      </c>
      <c r="G159" s="36"/>
      <c r="H159" s="36"/>
      <c r="I159" s="206"/>
      <c r="J159" s="36"/>
      <c r="K159" s="36"/>
      <c r="L159" s="39"/>
      <c r="M159" s="207"/>
      <c r="N159" s="208"/>
      <c r="O159" s="71"/>
      <c r="P159" s="71"/>
      <c r="Q159" s="71"/>
      <c r="R159" s="71"/>
      <c r="S159" s="71"/>
      <c r="T159" s="72"/>
      <c r="U159" s="34"/>
      <c r="V159" s="34"/>
      <c r="W159" s="34"/>
      <c r="X159" s="34"/>
      <c r="Y159" s="34"/>
      <c r="Z159" s="34"/>
      <c r="AA159" s="34"/>
      <c r="AB159" s="34"/>
      <c r="AC159" s="34"/>
      <c r="AD159" s="34"/>
      <c r="AE159" s="34"/>
      <c r="AT159" s="17" t="s">
        <v>177</v>
      </c>
      <c r="AU159" s="17" t="s">
        <v>84</v>
      </c>
    </row>
    <row r="160" spans="1:65" s="14" customFormat="1">
      <c r="B160" s="220"/>
      <c r="C160" s="221"/>
      <c r="D160" s="211" t="s">
        <v>179</v>
      </c>
      <c r="E160" s="222" t="s">
        <v>1</v>
      </c>
      <c r="F160" s="223" t="s">
        <v>84</v>
      </c>
      <c r="G160" s="221"/>
      <c r="H160" s="224">
        <v>2</v>
      </c>
      <c r="I160" s="225"/>
      <c r="J160" s="221"/>
      <c r="K160" s="221"/>
      <c r="L160" s="226"/>
      <c r="M160" s="227"/>
      <c r="N160" s="228"/>
      <c r="O160" s="228"/>
      <c r="P160" s="228"/>
      <c r="Q160" s="228"/>
      <c r="R160" s="228"/>
      <c r="S160" s="228"/>
      <c r="T160" s="229"/>
      <c r="AT160" s="230" t="s">
        <v>179</v>
      </c>
      <c r="AU160" s="230" t="s">
        <v>84</v>
      </c>
      <c r="AV160" s="14" t="s">
        <v>84</v>
      </c>
      <c r="AW160" s="14" t="s">
        <v>31</v>
      </c>
      <c r="AX160" s="14" t="s">
        <v>75</v>
      </c>
      <c r="AY160" s="230" t="s">
        <v>167</v>
      </c>
    </row>
    <row r="161" spans="1:65" s="2" customFormat="1" ht="24.3" customHeight="1">
      <c r="A161" s="34"/>
      <c r="B161" s="35"/>
      <c r="C161" s="191" t="s">
        <v>259</v>
      </c>
      <c r="D161" s="191" t="s">
        <v>170</v>
      </c>
      <c r="E161" s="192" t="s">
        <v>1392</v>
      </c>
      <c r="F161" s="193" t="s">
        <v>1393</v>
      </c>
      <c r="G161" s="194" t="s">
        <v>274</v>
      </c>
      <c r="H161" s="195">
        <v>1</v>
      </c>
      <c r="I161" s="196"/>
      <c r="J161" s="197">
        <f>ROUND(I161*H161,2)</f>
        <v>0</v>
      </c>
      <c r="K161" s="193" t="s">
        <v>174</v>
      </c>
      <c r="L161" s="39"/>
      <c r="M161" s="198" t="s">
        <v>1</v>
      </c>
      <c r="N161" s="199" t="s">
        <v>40</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278</v>
      </c>
      <c r="AT161" s="202" t="s">
        <v>170</v>
      </c>
      <c r="AU161" s="202" t="s">
        <v>84</v>
      </c>
      <c r="AY161" s="17" t="s">
        <v>167</v>
      </c>
      <c r="BE161" s="203">
        <f>IF(N161="základní",J161,0)</f>
        <v>0</v>
      </c>
      <c r="BF161" s="203">
        <f>IF(N161="snížená",J161,0)</f>
        <v>0</v>
      </c>
      <c r="BG161" s="203">
        <f>IF(N161="zákl. přenesená",J161,0)</f>
        <v>0</v>
      </c>
      <c r="BH161" s="203">
        <f>IF(N161="sníž. přenesená",J161,0)</f>
        <v>0</v>
      </c>
      <c r="BI161" s="203">
        <f>IF(N161="nulová",J161,0)</f>
        <v>0</v>
      </c>
      <c r="BJ161" s="17" t="s">
        <v>82</v>
      </c>
      <c r="BK161" s="203">
        <f>ROUND(I161*H161,2)</f>
        <v>0</v>
      </c>
      <c r="BL161" s="17" t="s">
        <v>278</v>
      </c>
      <c r="BM161" s="202" t="s">
        <v>1394</v>
      </c>
    </row>
    <row r="162" spans="1:65" s="2" customFormat="1">
      <c r="A162" s="34"/>
      <c r="B162" s="35"/>
      <c r="C162" s="36"/>
      <c r="D162" s="204" t="s">
        <v>177</v>
      </c>
      <c r="E162" s="36"/>
      <c r="F162" s="205" t="s">
        <v>1395</v>
      </c>
      <c r="G162" s="36"/>
      <c r="H162" s="36"/>
      <c r="I162" s="206"/>
      <c r="J162" s="36"/>
      <c r="K162" s="36"/>
      <c r="L162" s="39"/>
      <c r="M162" s="207"/>
      <c r="N162" s="208"/>
      <c r="O162" s="71"/>
      <c r="P162" s="71"/>
      <c r="Q162" s="71"/>
      <c r="R162" s="71"/>
      <c r="S162" s="71"/>
      <c r="T162" s="72"/>
      <c r="U162" s="34"/>
      <c r="V162" s="34"/>
      <c r="W162" s="34"/>
      <c r="X162" s="34"/>
      <c r="Y162" s="34"/>
      <c r="Z162" s="34"/>
      <c r="AA162" s="34"/>
      <c r="AB162" s="34"/>
      <c r="AC162" s="34"/>
      <c r="AD162" s="34"/>
      <c r="AE162" s="34"/>
      <c r="AT162" s="17" t="s">
        <v>177</v>
      </c>
      <c r="AU162" s="17" t="s">
        <v>84</v>
      </c>
    </row>
    <row r="163" spans="1:65" s="14" customFormat="1">
      <c r="B163" s="220"/>
      <c r="C163" s="221"/>
      <c r="D163" s="211" t="s">
        <v>179</v>
      </c>
      <c r="E163" s="222" t="s">
        <v>1</v>
      </c>
      <c r="F163" s="223" t="s">
        <v>82</v>
      </c>
      <c r="G163" s="221"/>
      <c r="H163" s="224">
        <v>1</v>
      </c>
      <c r="I163" s="225"/>
      <c r="J163" s="221"/>
      <c r="K163" s="221"/>
      <c r="L163" s="226"/>
      <c r="M163" s="227"/>
      <c r="N163" s="228"/>
      <c r="O163" s="228"/>
      <c r="P163" s="228"/>
      <c r="Q163" s="228"/>
      <c r="R163" s="228"/>
      <c r="S163" s="228"/>
      <c r="T163" s="229"/>
      <c r="AT163" s="230" t="s">
        <v>179</v>
      </c>
      <c r="AU163" s="230" t="s">
        <v>84</v>
      </c>
      <c r="AV163" s="14" t="s">
        <v>84</v>
      </c>
      <c r="AW163" s="14" t="s">
        <v>31</v>
      </c>
      <c r="AX163" s="14" t="s">
        <v>75</v>
      </c>
      <c r="AY163" s="230" t="s">
        <v>167</v>
      </c>
    </row>
    <row r="164" spans="1:65" s="2" customFormat="1" ht="24.3" customHeight="1">
      <c r="A164" s="34"/>
      <c r="B164" s="35"/>
      <c r="C164" s="191" t="s">
        <v>265</v>
      </c>
      <c r="D164" s="191" t="s">
        <v>170</v>
      </c>
      <c r="E164" s="192" t="s">
        <v>1396</v>
      </c>
      <c r="F164" s="193" t="s">
        <v>1397</v>
      </c>
      <c r="G164" s="194" t="s">
        <v>274</v>
      </c>
      <c r="H164" s="195">
        <v>2</v>
      </c>
      <c r="I164" s="196"/>
      <c r="J164" s="197">
        <f>ROUND(I164*H164,2)</f>
        <v>0</v>
      </c>
      <c r="K164" s="193" t="s">
        <v>174</v>
      </c>
      <c r="L164" s="39"/>
      <c r="M164" s="198" t="s">
        <v>1</v>
      </c>
      <c r="N164" s="199" t="s">
        <v>40</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278</v>
      </c>
      <c r="AT164" s="202" t="s">
        <v>170</v>
      </c>
      <c r="AU164" s="202" t="s">
        <v>84</v>
      </c>
      <c r="AY164" s="17" t="s">
        <v>167</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278</v>
      </c>
      <c r="BM164" s="202" t="s">
        <v>1398</v>
      </c>
    </row>
    <row r="165" spans="1:65" s="2" customFormat="1">
      <c r="A165" s="34"/>
      <c r="B165" s="35"/>
      <c r="C165" s="36"/>
      <c r="D165" s="204" t="s">
        <v>177</v>
      </c>
      <c r="E165" s="36"/>
      <c r="F165" s="205" t="s">
        <v>1399</v>
      </c>
      <c r="G165" s="36"/>
      <c r="H165" s="36"/>
      <c r="I165" s="206"/>
      <c r="J165" s="36"/>
      <c r="K165" s="36"/>
      <c r="L165" s="39"/>
      <c r="M165" s="207"/>
      <c r="N165" s="208"/>
      <c r="O165" s="71"/>
      <c r="P165" s="71"/>
      <c r="Q165" s="71"/>
      <c r="R165" s="71"/>
      <c r="S165" s="71"/>
      <c r="T165" s="72"/>
      <c r="U165" s="34"/>
      <c r="V165" s="34"/>
      <c r="W165" s="34"/>
      <c r="X165" s="34"/>
      <c r="Y165" s="34"/>
      <c r="Z165" s="34"/>
      <c r="AA165" s="34"/>
      <c r="AB165" s="34"/>
      <c r="AC165" s="34"/>
      <c r="AD165" s="34"/>
      <c r="AE165" s="34"/>
      <c r="AT165" s="17" t="s">
        <v>177</v>
      </c>
      <c r="AU165" s="17" t="s">
        <v>84</v>
      </c>
    </row>
    <row r="166" spans="1:65" s="14" customFormat="1">
      <c r="B166" s="220"/>
      <c r="C166" s="221"/>
      <c r="D166" s="211" t="s">
        <v>179</v>
      </c>
      <c r="E166" s="222" t="s">
        <v>1</v>
      </c>
      <c r="F166" s="223" t="s">
        <v>84</v>
      </c>
      <c r="G166" s="221"/>
      <c r="H166" s="224">
        <v>2</v>
      </c>
      <c r="I166" s="225"/>
      <c r="J166" s="221"/>
      <c r="K166" s="221"/>
      <c r="L166" s="226"/>
      <c r="M166" s="227"/>
      <c r="N166" s="228"/>
      <c r="O166" s="228"/>
      <c r="P166" s="228"/>
      <c r="Q166" s="228"/>
      <c r="R166" s="228"/>
      <c r="S166" s="228"/>
      <c r="T166" s="229"/>
      <c r="AT166" s="230" t="s">
        <v>179</v>
      </c>
      <c r="AU166" s="230" t="s">
        <v>84</v>
      </c>
      <c r="AV166" s="14" t="s">
        <v>84</v>
      </c>
      <c r="AW166" s="14" t="s">
        <v>31</v>
      </c>
      <c r="AX166" s="14" t="s">
        <v>75</v>
      </c>
      <c r="AY166" s="230" t="s">
        <v>167</v>
      </c>
    </row>
    <row r="167" spans="1:65" s="2" customFormat="1" ht="24.3" customHeight="1">
      <c r="A167" s="34"/>
      <c r="B167" s="35"/>
      <c r="C167" s="191" t="s">
        <v>8</v>
      </c>
      <c r="D167" s="191" t="s">
        <v>170</v>
      </c>
      <c r="E167" s="192" t="s">
        <v>1400</v>
      </c>
      <c r="F167" s="193" t="s">
        <v>1401</v>
      </c>
      <c r="G167" s="194" t="s">
        <v>186</v>
      </c>
      <c r="H167" s="195">
        <v>39</v>
      </c>
      <c r="I167" s="196"/>
      <c r="J167" s="197">
        <f>ROUND(I167*H167,2)</f>
        <v>0</v>
      </c>
      <c r="K167" s="193" t="s">
        <v>174</v>
      </c>
      <c r="L167" s="39"/>
      <c r="M167" s="198" t="s">
        <v>1</v>
      </c>
      <c r="N167" s="199" t="s">
        <v>40</v>
      </c>
      <c r="O167" s="71"/>
      <c r="P167" s="200">
        <f>O167*H167</f>
        <v>0</v>
      </c>
      <c r="Q167" s="200">
        <v>9.7999999999999997E-4</v>
      </c>
      <c r="R167" s="200">
        <f>Q167*H167</f>
        <v>3.8219999999999997E-2</v>
      </c>
      <c r="S167" s="200">
        <v>0</v>
      </c>
      <c r="T167" s="201">
        <f>S167*H167</f>
        <v>0</v>
      </c>
      <c r="U167" s="34"/>
      <c r="V167" s="34"/>
      <c r="W167" s="34"/>
      <c r="X167" s="34"/>
      <c r="Y167" s="34"/>
      <c r="Z167" s="34"/>
      <c r="AA167" s="34"/>
      <c r="AB167" s="34"/>
      <c r="AC167" s="34"/>
      <c r="AD167" s="34"/>
      <c r="AE167" s="34"/>
      <c r="AR167" s="202" t="s">
        <v>278</v>
      </c>
      <c r="AT167" s="202" t="s">
        <v>170</v>
      </c>
      <c r="AU167" s="202" t="s">
        <v>84</v>
      </c>
      <c r="AY167" s="17" t="s">
        <v>167</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278</v>
      </c>
      <c r="BM167" s="202" t="s">
        <v>1402</v>
      </c>
    </row>
    <row r="168" spans="1:65" s="2" customFormat="1">
      <c r="A168" s="34"/>
      <c r="B168" s="35"/>
      <c r="C168" s="36"/>
      <c r="D168" s="204" t="s">
        <v>177</v>
      </c>
      <c r="E168" s="36"/>
      <c r="F168" s="205" t="s">
        <v>1403</v>
      </c>
      <c r="G168" s="36"/>
      <c r="H168" s="36"/>
      <c r="I168" s="206"/>
      <c r="J168" s="36"/>
      <c r="K168" s="36"/>
      <c r="L168" s="39"/>
      <c r="M168" s="207"/>
      <c r="N168" s="208"/>
      <c r="O168" s="71"/>
      <c r="P168" s="71"/>
      <c r="Q168" s="71"/>
      <c r="R168" s="71"/>
      <c r="S168" s="71"/>
      <c r="T168" s="72"/>
      <c r="U168" s="34"/>
      <c r="V168" s="34"/>
      <c r="W168" s="34"/>
      <c r="X168" s="34"/>
      <c r="Y168" s="34"/>
      <c r="Z168" s="34"/>
      <c r="AA168" s="34"/>
      <c r="AB168" s="34"/>
      <c r="AC168" s="34"/>
      <c r="AD168" s="34"/>
      <c r="AE168" s="34"/>
      <c r="AT168" s="17" t="s">
        <v>177</v>
      </c>
      <c r="AU168" s="17" t="s">
        <v>84</v>
      </c>
    </row>
    <row r="169" spans="1:65" s="14" customFormat="1">
      <c r="B169" s="220"/>
      <c r="C169" s="221"/>
      <c r="D169" s="211" t="s">
        <v>179</v>
      </c>
      <c r="E169" s="222" t="s">
        <v>1</v>
      </c>
      <c r="F169" s="223" t="s">
        <v>1404</v>
      </c>
      <c r="G169" s="221"/>
      <c r="H169" s="224">
        <v>39</v>
      </c>
      <c r="I169" s="225"/>
      <c r="J169" s="221"/>
      <c r="K169" s="221"/>
      <c r="L169" s="226"/>
      <c r="M169" s="227"/>
      <c r="N169" s="228"/>
      <c r="O169" s="228"/>
      <c r="P169" s="228"/>
      <c r="Q169" s="228"/>
      <c r="R169" s="228"/>
      <c r="S169" s="228"/>
      <c r="T169" s="229"/>
      <c r="AT169" s="230" t="s">
        <v>179</v>
      </c>
      <c r="AU169" s="230" t="s">
        <v>84</v>
      </c>
      <c r="AV169" s="14" t="s">
        <v>84</v>
      </c>
      <c r="AW169" s="14" t="s">
        <v>31</v>
      </c>
      <c r="AX169" s="14" t="s">
        <v>75</v>
      </c>
      <c r="AY169" s="230" t="s">
        <v>167</v>
      </c>
    </row>
    <row r="170" spans="1:65" s="2" customFormat="1" ht="24.3" customHeight="1">
      <c r="A170" s="34"/>
      <c r="B170" s="35"/>
      <c r="C170" s="191" t="s">
        <v>278</v>
      </c>
      <c r="D170" s="191" t="s">
        <v>170</v>
      </c>
      <c r="E170" s="192" t="s">
        <v>1405</v>
      </c>
      <c r="F170" s="193" t="s">
        <v>1406</v>
      </c>
      <c r="G170" s="194" t="s">
        <v>186</v>
      </c>
      <c r="H170" s="195">
        <v>34</v>
      </c>
      <c r="I170" s="196"/>
      <c r="J170" s="197">
        <f>ROUND(I170*H170,2)</f>
        <v>0</v>
      </c>
      <c r="K170" s="193" t="s">
        <v>174</v>
      </c>
      <c r="L170" s="39"/>
      <c r="M170" s="198" t="s">
        <v>1</v>
      </c>
      <c r="N170" s="199" t="s">
        <v>40</v>
      </c>
      <c r="O170" s="71"/>
      <c r="P170" s="200">
        <f>O170*H170</f>
        <v>0</v>
      </c>
      <c r="Q170" s="200">
        <v>1.2600000000000001E-3</v>
      </c>
      <c r="R170" s="200">
        <f>Q170*H170</f>
        <v>4.2840000000000003E-2</v>
      </c>
      <c r="S170" s="200">
        <v>0</v>
      </c>
      <c r="T170" s="201">
        <f>S170*H170</f>
        <v>0</v>
      </c>
      <c r="U170" s="34"/>
      <c r="V170" s="34"/>
      <c r="W170" s="34"/>
      <c r="X170" s="34"/>
      <c r="Y170" s="34"/>
      <c r="Z170" s="34"/>
      <c r="AA170" s="34"/>
      <c r="AB170" s="34"/>
      <c r="AC170" s="34"/>
      <c r="AD170" s="34"/>
      <c r="AE170" s="34"/>
      <c r="AR170" s="202" t="s">
        <v>278</v>
      </c>
      <c r="AT170" s="202" t="s">
        <v>170</v>
      </c>
      <c r="AU170" s="202" t="s">
        <v>84</v>
      </c>
      <c r="AY170" s="17" t="s">
        <v>167</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278</v>
      </c>
      <c r="BM170" s="202" t="s">
        <v>1407</v>
      </c>
    </row>
    <row r="171" spans="1:65" s="2" customFormat="1">
      <c r="A171" s="34"/>
      <c r="B171" s="35"/>
      <c r="C171" s="36"/>
      <c r="D171" s="204" t="s">
        <v>177</v>
      </c>
      <c r="E171" s="36"/>
      <c r="F171" s="205" t="s">
        <v>1408</v>
      </c>
      <c r="G171" s="36"/>
      <c r="H171" s="36"/>
      <c r="I171" s="206"/>
      <c r="J171" s="36"/>
      <c r="K171" s="36"/>
      <c r="L171" s="39"/>
      <c r="M171" s="207"/>
      <c r="N171" s="208"/>
      <c r="O171" s="71"/>
      <c r="P171" s="71"/>
      <c r="Q171" s="71"/>
      <c r="R171" s="71"/>
      <c r="S171" s="71"/>
      <c r="T171" s="72"/>
      <c r="U171" s="34"/>
      <c r="V171" s="34"/>
      <c r="W171" s="34"/>
      <c r="X171" s="34"/>
      <c r="Y171" s="34"/>
      <c r="Z171" s="34"/>
      <c r="AA171" s="34"/>
      <c r="AB171" s="34"/>
      <c r="AC171" s="34"/>
      <c r="AD171" s="34"/>
      <c r="AE171" s="34"/>
      <c r="AT171" s="17" t="s">
        <v>177</v>
      </c>
      <c r="AU171" s="17" t="s">
        <v>84</v>
      </c>
    </row>
    <row r="172" spans="1:65" s="14" customFormat="1">
      <c r="B172" s="220"/>
      <c r="C172" s="221"/>
      <c r="D172" s="211" t="s">
        <v>179</v>
      </c>
      <c r="E172" s="222" t="s">
        <v>1</v>
      </c>
      <c r="F172" s="223" t="s">
        <v>1409</v>
      </c>
      <c r="G172" s="221"/>
      <c r="H172" s="224">
        <v>34</v>
      </c>
      <c r="I172" s="225"/>
      <c r="J172" s="221"/>
      <c r="K172" s="221"/>
      <c r="L172" s="226"/>
      <c r="M172" s="227"/>
      <c r="N172" s="228"/>
      <c r="O172" s="228"/>
      <c r="P172" s="228"/>
      <c r="Q172" s="228"/>
      <c r="R172" s="228"/>
      <c r="S172" s="228"/>
      <c r="T172" s="229"/>
      <c r="AT172" s="230" t="s">
        <v>179</v>
      </c>
      <c r="AU172" s="230" t="s">
        <v>84</v>
      </c>
      <c r="AV172" s="14" t="s">
        <v>84</v>
      </c>
      <c r="AW172" s="14" t="s">
        <v>31</v>
      </c>
      <c r="AX172" s="14" t="s">
        <v>75</v>
      </c>
      <c r="AY172" s="230" t="s">
        <v>167</v>
      </c>
    </row>
    <row r="173" spans="1:65" s="2" customFormat="1" ht="37.9" customHeight="1">
      <c r="A173" s="34"/>
      <c r="B173" s="35"/>
      <c r="C173" s="191" t="s">
        <v>286</v>
      </c>
      <c r="D173" s="191" t="s">
        <v>170</v>
      </c>
      <c r="E173" s="192" t="s">
        <v>1410</v>
      </c>
      <c r="F173" s="193" t="s">
        <v>1411</v>
      </c>
      <c r="G173" s="194" t="s">
        <v>186</v>
      </c>
      <c r="H173" s="195">
        <v>22</v>
      </c>
      <c r="I173" s="196"/>
      <c r="J173" s="197">
        <f>ROUND(I173*H173,2)</f>
        <v>0</v>
      </c>
      <c r="K173" s="193" t="s">
        <v>174</v>
      </c>
      <c r="L173" s="39"/>
      <c r="M173" s="198" t="s">
        <v>1</v>
      </c>
      <c r="N173" s="199" t="s">
        <v>40</v>
      </c>
      <c r="O173" s="71"/>
      <c r="P173" s="200">
        <f>O173*H173</f>
        <v>0</v>
      </c>
      <c r="Q173" s="200">
        <v>5.0000000000000002E-5</v>
      </c>
      <c r="R173" s="200">
        <f>Q173*H173</f>
        <v>1.1000000000000001E-3</v>
      </c>
      <c r="S173" s="200">
        <v>0</v>
      </c>
      <c r="T173" s="201">
        <f>S173*H173</f>
        <v>0</v>
      </c>
      <c r="U173" s="34"/>
      <c r="V173" s="34"/>
      <c r="W173" s="34"/>
      <c r="X173" s="34"/>
      <c r="Y173" s="34"/>
      <c r="Z173" s="34"/>
      <c r="AA173" s="34"/>
      <c r="AB173" s="34"/>
      <c r="AC173" s="34"/>
      <c r="AD173" s="34"/>
      <c r="AE173" s="34"/>
      <c r="AR173" s="202" t="s">
        <v>278</v>
      </c>
      <c r="AT173" s="202" t="s">
        <v>170</v>
      </c>
      <c r="AU173" s="202" t="s">
        <v>84</v>
      </c>
      <c r="AY173" s="17" t="s">
        <v>167</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278</v>
      </c>
      <c r="BM173" s="202" t="s">
        <v>1412</v>
      </c>
    </row>
    <row r="174" spans="1:65" s="2" customFormat="1">
      <c r="A174" s="34"/>
      <c r="B174" s="35"/>
      <c r="C174" s="36"/>
      <c r="D174" s="204" t="s">
        <v>177</v>
      </c>
      <c r="E174" s="36"/>
      <c r="F174" s="205" t="s">
        <v>1413</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177</v>
      </c>
      <c r="AU174" s="17" t="s">
        <v>84</v>
      </c>
    </row>
    <row r="175" spans="1:65" s="14" customFormat="1">
      <c r="B175" s="220"/>
      <c r="C175" s="221"/>
      <c r="D175" s="211" t="s">
        <v>179</v>
      </c>
      <c r="E175" s="222" t="s">
        <v>1</v>
      </c>
      <c r="F175" s="223" t="s">
        <v>1414</v>
      </c>
      <c r="G175" s="221"/>
      <c r="H175" s="224">
        <v>22</v>
      </c>
      <c r="I175" s="225"/>
      <c r="J175" s="221"/>
      <c r="K175" s="221"/>
      <c r="L175" s="226"/>
      <c r="M175" s="227"/>
      <c r="N175" s="228"/>
      <c r="O175" s="228"/>
      <c r="P175" s="228"/>
      <c r="Q175" s="228"/>
      <c r="R175" s="228"/>
      <c r="S175" s="228"/>
      <c r="T175" s="229"/>
      <c r="AT175" s="230" t="s">
        <v>179</v>
      </c>
      <c r="AU175" s="230" t="s">
        <v>84</v>
      </c>
      <c r="AV175" s="14" t="s">
        <v>84</v>
      </c>
      <c r="AW175" s="14" t="s">
        <v>31</v>
      </c>
      <c r="AX175" s="14" t="s">
        <v>75</v>
      </c>
      <c r="AY175" s="230" t="s">
        <v>167</v>
      </c>
    </row>
    <row r="176" spans="1:65" s="2" customFormat="1" ht="37.9" customHeight="1">
      <c r="A176" s="34"/>
      <c r="B176" s="35"/>
      <c r="C176" s="191" t="s">
        <v>296</v>
      </c>
      <c r="D176" s="191" t="s">
        <v>170</v>
      </c>
      <c r="E176" s="192" t="s">
        <v>1415</v>
      </c>
      <c r="F176" s="193" t="s">
        <v>1416</v>
      </c>
      <c r="G176" s="194" t="s">
        <v>186</v>
      </c>
      <c r="H176" s="195">
        <v>17</v>
      </c>
      <c r="I176" s="196"/>
      <c r="J176" s="197">
        <f>ROUND(I176*H176,2)</f>
        <v>0</v>
      </c>
      <c r="K176" s="193" t="s">
        <v>174</v>
      </c>
      <c r="L176" s="39"/>
      <c r="M176" s="198" t="s">
        <v>1</v>
      </c>
      <c r="N176" s="199" t="s">
        <v>40</v>
      </c>
      <c r="O176" s="71"/>
      <c r="P176" s="200">
        <f>O176*H176</f>
        <v>0</v>
      </c>
      <c r="Q176" s="200">
        <v>1.2E-4</v>
      </c>
      <c r="R176" s="200">
        <f>Q176*H176</f>
        <v>2.0400000000000001E-3</v>
      </c>
      <c r="S176" s="200">
        <v>0</v>
      </c>
      <c r="T176" s="201">
        <f>S176*H176</f>
        <v>0</v>
      </c>
      <c r="U176" s="34"/>
      <c r="V176" s="34"/>
      <c r="W176" s="34"/>
      <c r="X176" s="34"/>
      <c r="Y176" s="34"/>
      <c r="Z176" s="34"/>
      <c r="AA176" s="34"/>
      <c r="AB176" s="34"/>
      <c r="AC176" s="34"/>
      <c r="AD176" s="34"/>
      <c r="AE176" s="34"/>
      <c r="AR176" s="202" t="s">
        <v>278</v>
      </c>
      <c r="AT176" s="202" t="s">
        <v>170</v>
      </c>
      <c r="AU176" s="202" t="s">
        <v>84</v>
      </c>
      <c r="AY176" s="17" t="s">
        <v>167</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278</v>
      </c>
      <c r="BM176" s="202" t="s">
        <v>1417</v>
      </c>
    </row>
    <row r="177" spans="1:65" s="2" customFormat="1">
      <c r="A177" s="34"/>
      <c r="B177" s="35"/>
      <c r="C177" s="36"/>
      <c r="D177" s="204" t="s">
        <v>177</v>
      </c>
      <c r="E177" s="36"/>
      <c r="F177" s="205" t="s">
        <v>1418</v>
      </c>
      <c r="G177" s="36"/>
      <c r="H177" s="36"/>
      <c r="I177" s="206"/>
      <c r="J177" s="36"/>
      <c r="K177" s="36"/>
      <c r="L177" s="39"/>
      <c r="M177" s="207"/>
      <c r="N177" s="208"/>
      <c r="O177" s="71"/>
      <c r="P177" s="71"/>
      <c r="Q177" s="71"/>
      <c r="R177" s="71"/>
      <c r="S177" s="71"/>
      <c r="T177" s="72"/>
      <c r="U177" s="34"/>
      <c r="V177" s="34"/>
      <c r="W177" s="34"/>
      <c r="X177" s="34"/>
      <c r="Y177" s="34"/>
      <c r="Z177" s="34"/>
      <c r="AA177" s="34"/>
      <c r="AB177" s="34"/>
      <c r="AC177" s="34"/>
      <c r="AD177" s="34"/>
      <c r="AE177" s="34"/>
      <c r="AT177" s="17" t="s">
        <v>177</v>
      </c>
      <c r="AU177" s="17" t="s">
        <v>84</v>
      </c>
    </row>
    <row r="178" spans="1:65" s="14" customFormat="1">
      <c r="B178" s="220"/>
      <c r="C178" s="221"/>
      <c r="D178" s="211" t="s">
        <v>179</v>
      </c>
      <c r="E178" s="222" t="s">
        <v>1</v>
      </c>
      <c r="F178" s="223" t="s">
        <v>286</v>
      </c>
      <c r="G178" s="221"/>
      <c r="H178" s="224">
        <v>17</v>
      </c>
      <c r="I178" s="225"/>
      <c r="J178" s="221"/>
      <c r="K178" s="221"/>
      <c r="L178" s="226"/>
      <c r="M178" s="227"/>
      <c r="N178" s="228"/>
      <c r="O178" s="228"/>
      <c r="P178" s="228"/>
      <c r="Q178" s="228"/>
      <c r="R178" s="228"/>
      <c r="S178" s="228"/>
      <c r="T178" s="229"/>
      <c r="AT178" s="230" t="s">
        <v>179</v>
      </c>
      <c r="AU178" s="230" t="s">
        <v>84</v>
      </c>
      <c r="AV178" s="14" t="s">
        <v>84</v>
      </c>
      <c r="AW178" s="14" t="s">
        <v>31</v>
      </c>
      <c r="AX178" s="14" t="s">
        <v>75</v>
      </c>
      <c r="AY178" s="230" t="s">
        <v>167</v>
      </c>
    </row>
    <row r="179" spans="1:65" s="2" customFormat="1" ht="37.9" customHeight="1">
      <c r="A179" s="34"/>
      <c r="B179" s="35"/>
      <c r="C179" s="191" t="s">
        <v>301</v>
      </c>
      <c r="D179" s="191" t="s">
        <v>170</v>
      </c>
      <c r="E179" s="192" t="s">
        <v>1419</v>
      </c>
      <c r="F179" s="193" t="s">
        <v>1420</v>
      </c>
      <c r="G179" s="194" t="s">
        <v>186</v>
      </c>
      <c r="H179" s="195">
        <v>34</v>
      </c>
      <c r="I179" s="196"/>
      <c r="J179" s="197">
        <f>ROUND(I179*H179,2)</f>
        <v>0</v>
      </c>
      <c r="K179" s="193" t="s">
        <v>174</v>
      </c>
      <c r="L179" s="39"/>
      <c r="M179" s="198" t="s">
        <v>1</v>
      </c>
      <c r="N179" s="199" t="s">
        <v>40</v>
      </c>
      <c r="O179" s="71"/>
      <c r="P179" s="200">
        <f>O179*H179</f>
        <v>0</v>
      </c>
      <c r="Q179" s="200">
        <v>1.6000000000000001E-4</v>
      </c>
      <c r="R179" s="200">
        <f>Q179*H179</f>
        <v>5.4400000000000004E-3</v>
      </c>
      <c r="S179" s="200">
        <v>0</v>
      </c>
      <c r="T179" s="201">
        <f>S179*H179</f>
        <v>0</v>
      </c>
      <c r="U179" s="34"/>
      <c r="V179" s="34"/>
      <c r="W179" s="34"/>
      <c r="X179" s="34"/>
      <c r="Y179" s="34"/>
      <c r="Z179" s="34"/>
      <c r="AA179" s="34"/>
      <c r="AB179" s="34"/>
      <c r="AC179" s="34"/>
      <c r="AD179" s="34"/>
      <c r="AE179" s="34"/>
      <c r="AR179" s="202" t="s">
        <v>278</v>
      </c>
      <c r="AT179" s="202" t="s">
        <v>170</v>
      </c>
      <c r="AU179" s="202" t="s">
        <v>84</v>
      </c>
      <c r="AY179" s="17" t="s">
        <v>167</v>
      </c>
      <c r="BE179" s="203">
        <f>IF(N179="základní",J179,0)</f>
        <v>0</v>
      </c>
      <c r="BF179" s="203">
        <f>IF(N179="snížená",J179,0)</f>
        <v>0</v>
      </c>
      <c r="BG179" s="203">
        <f>IF(N179="zákl. přenesená",J179,0)</f>
        <v>0</v>
      </c>
      <c r="BH179" s="203">
        <f>IF(N179="sníž. přenesená",J179,0)</f>
        <v>0</v>
      </c>
      <c r="BI179" s="203">
        <f>IF(N179="nulová",J179,0)</f>
        <v>0</v>
      </c>
      <c r="BJ179" s="17" t="s">
        <v>82</v>
      </c>
      <c r="BK179" s="203">
        <f>ROUND(I179*H179,2)</f>
        <v>0</v>
      </c>
      <c r="BL179" s="17" t="s">
        <v>278</v>
      </c>
      <c r="BM179" s="202" t="s">
        <v>1421</v>
      </c>
    </row>
    <row r="180" spans="1:65" s="2" customFormat="1">
      <c r="A180" s="34"/>
      <c r="B180" s="35"/>
      <c r="C180" s="36"/>
      <c r="D180" s="204" t="s">
        <v>177</v>
      </c>
      <c r="E180" s="36"/>
      <c r="F180" s="205" t="s">
        <v>1422</v>
      </c>
      <c r="G180" s="36"/>
      <c r="H180" s="36"/>
      <c r="I180" s="206"/>
      <c r="J180" s="36"/>
      <c r="K180" s="36"/>
      <c r="L180" s="39"/>
      <c r="M180" s="207"/>
      <c r="N180" s="208"/>
      <c r="O180" s="71"/>
      <c r="P180" s="71"/>
      <c r="Q180" s="71"/>
      <c r="R180" s="71"/>
      <c r="S180" s="71"/>
      <c r="T180" s="72"/>
      <c r="U180" s="34"/>
      <c r="V180" s="34"/>
      <c r="W180" s="34"/>
      <c r="X180" s="34"/>
      <c r="Y180" s="34"/>
      <c r="Z180" s="34"/>
      <c r="AA180" s="34"/>
      <c r="AB180" s="34"/>
      <c r="AC180" s="34"/>
      <c r="AD180" s="34"/>
      <c r="AE180" s="34"/>
      <c r="AT180" s="17" t="s">
        <v>177</v>
      </c>
      <c r="AU180" s="17" t="s">
        <v>84</v>
      </c>
    </row>
    <row r="181" spans="1:65" s="14" customFormat="1">
      <c r="B181" s="220"/>
      <c r="C181" s="221"/>
      <c r="D181" s="211" t="s">
        <v>179</v>
      </c>
      <c r="E181" s="222" t="s">
        <v>1</v>
      </c>
      <c r="F181" s="223" t="s">
        <v>1409</v>
      </c>
      <c r="G181" s="221"/>
      <c r="H181" s="224">
        <v>34</v>
      </c>
      <c r="I181" s="225"/>
      <c r="J181" s="221"/>
      <c r="K181" s="221"/>
      <c r="L181" s="226"/>
      <c r="M181" s="227"/>
      <c r="N181" s="228"/>
      <c r="O181" s="228"/>
      <c r="P181" s="228"/>
      <c r="Q181" s="228"/>
      <c r="R181" s="228"/>
      <c r="S181" s="228"/>
      <c r="T181" s="229"/>
      <c r="AT181" s="230" t="s">
        <v>179</v>
      </c>
      <c r="AU181" s="230" t="s">
        <v>84</v>
      </c>
      <c r="AV181" s="14" t="s">
        <v>84</v>
      </c>
      <c r="AW181" s="14" t="s">
        <v>31</v>
      </c>
      <c r="AX181" s="14" t="s">
        <v>75</v>
      </c>
      <c r="AY181" s="230" t="s">
        <v>167</v>
      </c>
    </row>
    <row r="182" spans="1:65" s="2" customFormat="1" ht="16.45" customHeight="1">
      <c r="A182" s="34"/>
      <c r="B182" s="35"/>
      <c r="C182" s="191" t="s">
        <v>308</v>
      </c>
      <c r="D182" s="191" t="s">
        <v>170</v>
      </c>
      <c r="E182" s="192" t="s">
        <v>1423</v>
      </c>
      <c r="F182" s="193" t="s">
        <v>1424</v>
      </c>
      <c r="G182" s="194" t="s">
        <v>274</v>
      </c>
      <c r="H182" s="195">
        <v>8</v>
      </c>
      <c r="I182" s="196"/>
      <c r="J182" s="197">
        <f>ROUND(I182*H182,2)</f>
        <v>0</v>
      </c>
      <c r="K182" s="193" t="s">
        <v>174</v>
      </c>
      <c r="L182" s="39"/>
      <c r="M182" s="198" t="s">
        <v>1</v>
      </c>
      <c r="N182" s="199" t="s">
        <v>40</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278</v>
      </c>
      <c r="AT182" s="202" t="s">
        <v>170</v>
      </c>
      <c r="AU182" s="202" t="s">
        <v>84</v>
      </c>
      <c r="AY182" s="17" t="s">
        <v>167</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278</v>
      </c>
      <c r="BM182" s="202" t="s">
        <v>1425</v>
      </c>
    </row>
    <row r="183" spans="1:65" s="2" customFormat="1">
      <c r="A183" s="34"/>
      <c r="B183" s="35"/>
      <c r="C183" s="36"/>
      <c r="D183" s="204" t="s">
        <v>177</v>
      </c>
      <c r="E183" s="36"/>
      <c r="F183" s="205" t="s">
        <v>1426</v>
      </c>
      <c r="G183" s="36"/>
      <c r="H183" s="36"/>
      <c r="I183" s="206"/>
      <c r="J183" s="36"/>
      <c r="K183" s="36"/>
      <c r="L183" s="39"/>
      <c r="M183" s="207"/>
      <c r="N183" s="208"/>
      <c r="O183" s="71"/>
      <c r="P183" s="71"/>
      <c r="Q183" s="71"/>
      <c r="R183" s="71"/>
      <c r="S183" s="71"/>
      <c r="T183" s="72"/>
      <c r="U183" s="34"/>
      <c r="V183" s="34"/>
      <c r="W183" s="34"/>
      <c r="X183" s="34"/>
      <c r="Y183" s="34"/>
      <c r="Z183" s="34"/>
      <c r="AA183" s="34"/>
      <c r="AB183" s="34"/>
      <c r="AC183" s="34"/>
      <c r="AD183" s="34"/>
      <c r="AE183" s="34"/>
      <c r="AT183" s="17" t="s">
        <v>177</v>
      </c>
      <c r="AU183" s="17" t="s">
        <v>84</v>
      </c>
    </row>
    <row r="184" spans="1:65" s="14" customFormat="1">
      <c r="B184" s="220"/>
      <c r="C184" s="221"/>
      <c r="D184" s="211" t="s">
        <v>179</v>
      </c>
      <c r="E184" s="222" t="s">
        <v>1</v>
      </c>
      <c r="F184" s="223" t="s">
        <v>1427</v>
      </c>
      <c r="G184" s="221"/>
      <c r="H184" s="224">
        <v>8</v>
      </c>
      <c r="I184" s="225"/>
      <c r="J184" s="221"/>
      <c r="K184" s="221"/>
      <c r="L184" s="226"/>
      <c r="M184" s="227"/>
      <c r="N184" s="228"/>
      <c r="O184" s="228"/>
      <c r="P184" s="228"/>
      <c r="Q184" s="228"/>
      <c r="R184" s="228"/>
      <c r="S184" s="228"/>
      <c r="T184" s="229"/>
      <c r="AT184" s="230" t="s">
        <v>179</v>
      </c>
      <c r="AU184" s="230" t="s">
        <v>84</v>
      </c>
      <c r="AV184" s="14" t="s">
        <v>84</v>
      </c>
      <c r="AW184" s="14" t="s">
        <v>31</v>
      </c>
      <c r="AX184" s="14" t="s">
        <v>75</v>
      </c>
      <c r="AY184" s="230" t="s">
        <v>167</v>
      </c>
    </row>
    <row r="185" spans="1:65" s="2" customFormat="1" ht="21.8" customHeight="1">
      <c r="A185" s="34"/>
      <c r="B185" s="35"/>
      <c r="C185" s="191" t="s">
        <v>7</v>
      </c>
      <c r="D185" s="191" t="s">
        <v>170</v>
      </c>
      <c r="E185" s="192" t="s">
        <v>1428</v>
      </c>
      <c r="F185" s="193" t="s">
        <v>1429</v>
      </c>
      <c r="G185" s="194" t="s">
        <v>274</v>
      </c>
      <c r="H185" s="195">
        <v>8</v>
      </c>
      <c r="I185" s="196"/>
      <c r="J185" s="197">
        <f>ROUND(I185*H185,2)</f>
        <v>0</v>
      </c>
      <c r="K185" s="193" t="s">
        <v>174</v>
      </c>
      <c r="L185" s="39"/>
      <c r="M185" s="198" t="s">
        <v>1</v>
      </c>
      <c r="N185" s="199" t="s">
        <v>40</v>
      </c>
      <c r="O185" s="71"/>
      <c r="P185" s="200">
        <f>O185*H185</f>
        <v>0</v>
      </c>
      <c r="Q185" s="200">
        <v>1.2999999999999999E-4</v>
      </c>
      <c r="R185" s="200">
        <f>Q185*H185</f>
        <v>1.0399999999999999E-3</v>
      </c>
      <c r="S185" s="200">
        <v>0</v>
      </c>
      <c r="T185" s="201">
        <f>S185*H185</f>
        <v>0</v>
      </c>
      <c r="U185" s="34"/>
      <c r="V185" s="34"/>
      <c r="W185" s="34"/>
      <c r="X185" s="34"/>
      <c r="Y185" s="34"/>
      <c r="Z185" s="34"/>
      <c r="AA185" s="34"/>
      <c r="AB185" s="34"/>
      <c r="AC185" s="34"/>
      <c r="AD185" s="34"/>
      <c r="AE185" s="34"/>
      <c r="AR185" s="202" t="s">
        <v>278</v>
      </c>
      <c r="AT185" s="202" t="s">
        <v>170</v>
      </c>
      <c r="AU185" s="202" t="s">
        <v>84</v>
      </c>
      <c r="AY185" s="17" t="s">
        <v>167</v>
      </c>
      <c r="BE185" s="203">
        <f>IF(N185="základní",J185,0)</f>
        <v>0</v>
      </c>
      <c r="BF185" s="203">
        <f>IF(N185="snížená",J185,0)</f>
        <v>0</v>
      </c>
      <c r="BG185" s="203">
        <f>IF(N185="zákl. přenesená",J185,0)</f>
        <v>0</v>
      </c>
      <c r="BH185" s="203">
        <f>IF(N185="sníž. přenesená",J185,0)</f>
        <v>0</v>
      </c>
      <c r="BI185" s="203">
        <f>IF(N185="nulová",J185,0)</f>
        <v>0</v>
      </c>
      <c r="BJ185" s="17" t="s">
        <v>82</v>
      </c>
      <c r="BK185" s="203">
        <f>ROUND(I185*H185,2)</f>
        <v>0</v>
      </c>
      <c r="BL185" s="17" t="s">
        <v>278</v>
      </c>
      <c r="BM185" s="202" t="s">
        <v>1430</v>
      </c>
    </row>
    <row r="186" spans="1:65" s="2" customFormat="1">
      <c r="A186" s="34"/>
      <c r="B186" s="35"/>
      <c r="C186" s="36"/>
      <c r="D186" s="204" t="s">
        <v>177</v>
      </c>
      <c r="E186" s="36"/>
      <c r="F186" s="205" t="s">
        <v>1431</v>
      </c>
      <c r="G186" s="36"/>
      <c r="H186" s="36"/>
      <c r="I186" s="206"/>
      <c r="J186" s="36"/>
      <c r="K186" s="36"/>
      <c r="L186" s="39"/>
      <c r="M186" s="207"/>
      <c r="N186" s="208"/>
      <c r="O186" s="71"/>
      <c r="P186" s="71"/>
      <c r="Q186" s="71"/>
      <c r="R186" s="71"/>
      <c r="S186" s="71"/>
      <c r="T186" s="72"/>
      <c r="U186" s="34"/>
      <c r="V186" s="34"/>
      <c r="W186" s="34"/>
      <c r="X186" s="34"/>
      <c r="Y186" s="34"/>
      <c r="Z186" s="34"/>
      <c r="AA186" s="34"/>
      <c r="AB186" s="34"/>
      <c r="AC186" s="34"/>
      <c r="AD186" s="34"/>
      <c r="AE186" s="34"/>
      <c r="AT186" s="17" t="s">
        <v>177</v>
      </c>
      <c r="AU186" s="17" t="s">
        <v>84</v>
      </c>
    </row>
    <row r="187" spans="1:65" s="14" customFormat="1">
      <c r="B187" s="220"/>
      <c r="C187" s="221"/>
      <c r="D187" s="211" t="s">
        <v>179</v>
      </c>
      <c r="E187" s="222" t="s">
        <v>1</v>
      </c>
      <c r="F187" s="223" t="s">
        <v>1427</v>
      </c>
      <c r="G187" s="221"/>
      <c r="H187" s="224">
        <v>8</v>
      </c>
      <c r="I187" s="225"/>
      <c r="J187" s="221"/>
      <c r="K187" s="221"/>
      <c r="L187" s="226"/>
      <c r="M187" s="227"/>
      <c r="N187" s="228"/>
      <c r="O187" s="228"/>
      <c r="P187" s="228"/>
      <c r="Q187" s="228"/>
      <c r="R187" s="228"/>
      <c r="S187" s="228"/>
      <c r="T187" s="229"/>
      <c r="AT187" s="230" t="s">
        <v>179</v>
      </c>
      <c r="AU187" s="230" t="s">
        <v>84</v>
      </c>
      <c r="AV187" s="14" t="s">
        <v>84</v>
      </c>
      <c r="AW187" s="14" t="s">
        <v>31</v>
      </c>
      <c r="AX187" s="14" t="s">
        <v>75</v>
      </c>
      <c r="AY187" s="230" t="s">
        <v>167</v>
      </c>
    </row>
    <row r="188" spans="1:65" s="2" customFormat="1" ht="21.8" customHeight="1">
      <c r="A188" s="34"/>
      <c r="B188" s="35"/>
      <c r="C188" s="191" t="s">
        <v>319</v>
      </c>
      <c r="D188" s="191" t="s">
        <v>170</v>
      </c>
      <c r="E188" s="192" t="s">
        <v>1432</v>
      </c>
      <c r="F188" s="193" t="s">
        <v>1433</v>
      </c>
      <c r="G188" s="194" t="s">
        <v>274</v>
      </c>
      <c r="H188" s="195">
        <v>5</v>
      </c>
      <c r="I188" s="196"/>
      <c r="J188" s="197">
        <f>ROUND(I188*H188,2)</f>
        <v>0</v>
      </c>
      <c r="K188" s="193" t="s">
        <v>174</v>
      </c>
      <c r="L188" s="39"/>
      <c r="M188" s="198" t="s">
        <v>1</v>
      </c>
      <c r="N188" s="199" t="s">
        <v>40</v>
      </c>
      <c r="O188" s="71"/>
      <c r="P188" s="200">
        <f>O188*H188</f>
        <v>0</v>
      </c>
      <c r="Q188" s="200">
        <v>2.1000000000000001E-4</v>
      </c>
      <c r="R188" s="200">
        <f>Q188*H188</f>
        <v>1.0500000000000002E-3</v>
      </c>
      <c r="S188" s="200">
        <v>0</v>
      </c>
      <c r="T188" s="201">
        <f>S188*H188</f>
        <v>0</v>
      </c>
      <c r="U188" s="34"/>
      <c r="V188" s="34"/>
      <c r="W188" s="34"/>
      <c r="X188" s="34"/>
      <c r="Y188" s="34"/>
      <c r="Z188" s="34"/>
      <c r="AA188" s="34"/>
      <c r="AB188" s="34"/>
      <c r="AC188" s="34"/>
      <c r="AD188" s="34"/>
      <c r="AE188" s="34"/>
      <c r="AR188" s="202" t="s">
        <v>278</v>
      </c>
      <c r="AT188" s="202" t="s">
        <v>170</v>
      </c>
      <c r="AU188" s="202" t="s">
        <v>84</v>
      </c>
      <c r="AY188" s="17" t="s">
        <v>167</v>
      </c>
      <c r="BE188" s="203">
        <f>IF(N188="základní",J188,0)</f>
        <v>0</v>
      </c>
      <c r="BF188" s="203">
        <f>IF(N188="snížená",J188,0)</f>
        <v>0</v>
      </c>
      <c r="BG188" s="203">
        <f>IF(N188="zákl. přenesená",J188,0)</f>
        <v>0</v>
      </c>
      <c r="BH188" s="203">
        <f>IF(N188="sníž. přenesená",J188,0)</f>
        <v>0</v>
      </c>
      <c r="BI188" s="203">
        <f>IF(N188="nulová",J188,0)</f>
        <v>0</v>
      </c>
      <c r="BJ188" s="17" t="s">
        <v>82</v>
      </c>
      <c r="BK188" s="203">
        <f>ROUND(I188*H188,2)</f>
        <v>0</v>
      </c>
      <c r="BL188" s="17" t="s">
        <v>278</v>
      </c>
      <c r="BM188" s="202" t="s">
        <v>1434</v>
      </c>
    </row>
    <row r="189" spans="1:65" s="2" customFormat="1">
      <c r="A189" s="34"/>
      <c r="B189" s="35"/>
      <c r="C189" s="36"/>
      <c r="D189" s="204" t="s">
        <v>177</v>
      </c>
      <c r="E189" s="36"/>
      <c r="F189" s="205" t="s">
        <v>1435</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177</v>
      </c>
      <c r="AU189" s="17" t="s">
        <v>84</v>
      </c>
    </row>
    <row r="190" spans="1:65" s="14" customFormat="1">
      <c r="B190" s="220"/>
      <c r="C190" s="221"/>
      <c r="D190" s="211" t="s">
        <v>179</v>
      </c>
      <c r="E190" s="222" t="s">
        <v>1</v>
      </c>
      <c r="F190" s="223" t="s">
        <v>1436</v>
      </c>
      <c r="G190" s="221"/>
      <c r="H190" s="224">
        <v>5</v>
      </c>
      <c r="I190" s="225"/>
      <c r="J190" s="221"/>
      <c r="K190" s="221"/>
      <c r="L190" s="226"/>
      <c r="M190" s="227"/>
      <c r="N190" s="228"/>
      <c r="O190" s="228"/>
      <c r="P190" s="228"/>
      <c r="Q190" s="228"/>
      <c r="R190" s="228"/>
      <c r="S190" s="228"/>
      <c r="T190" s="229"/>
      <c r="AT190" s="230" t="s">
        <v>179</v>
      </c>
      <c r="AU190" s="230" t="s">
        <v>84</v>
      </c>
      <c r="AV190" s="14" t="s">
        <v>84</v>
      </c>
      <c r="AW190" s="14" t="s">
        <v>31</v>
      </c>
      <c r="AX190" s="14" t="s">
        <v>75</v>
      </c>
      <c r="AY190" s="230" t="s">
        <v>167</v>
      </c>
    </row>
    <row r="191" spans="1:65" s="2" customFormat="1" ht="21.8" customHeight="1">
      <c r="A191" s="34"/>
      <c r="B191" s="35"/>
      <c r="C191" s="191" t="s">
        <v>325</v>
      </c>
      <c r="D191" s="191" t="s">
        <v>170</v>
      </c>
      <c r="E191" s="192" t="s">
        <v>1437</v>
      </c>
      <c r="F191" s="193" t="s">
        <v>1438</v>
      </c>
      <c r="G191" s="194" t="s">
        <v>274</v>
      </c>
      <c r="H191" s="195">
        <v>2</v>
      </c>
      <c r="I191" s="196"/>
      <c r="J191" s="197">
        <f>ROUND(I191*H191,2)</f>
        <v>0</v>
      </c>
      <c r="K191" s="193" t="s">
        <v>174</v>
      </c>
      <c r="L191" s="39"/>
      <c r="M191" s="198" t="s">
        <v>1</v>
      </c>
      <c r="N191" s="199" t="s">
        <v>40</v>
      </c>
      <c r="O191" s="71"/>
      <c r="P191" s="200">
        <f>O191*H191</f>
        <v>0</v>
      </c>
      <c r="Q191" s="200">
        <v>3.4000000000000002E-4</v>
      </c>
      <c r="R191" s="200">
        <f>Q191*H191</f>
        <v>6.8000000000000005E-4</v>
      </c>
      <c r="S191" s="200">
        <v>0</v>
      </c>
      <c r="T191" s="201">
        <f>S191*H191</f>
        <v>0</v>
      </c>
      <c r="U191" s="34"/>
      <c r="V191" s="34"/>
      <c r="W191" s="34"/>
      <c r="X191" s="34"/>
      <c r="Y191" s="34"/>
      <c r="Z191" s="34"/>
      <c r="AA191" s="34"/>
      <c r="AB191" s="34"/>
      <c r="AC191" s="34"/>
      <c r="AD191" s="34"/>
      <c r="AE191" s="34"/>
      <c r="AR191" s="202" t="s">
        <v>278</v>
      </c>
      <c r="AT191" s="202" t="s">
        <v>170</v>
      </c>
      <c r="AU191" s="202" t="s">
        <v>84</v>
      </c>
      <c r="AY191" s="17" t="s">
        <v>167</v>
      </c>
      <c r="BE191" s="203">
        <f>IF(N191="základní",J191,0)</f>
        <v>0</v>
      </c>
      <c r="BF191" s="203">
        <f>IF(N191="snížená",J191,0)</f>
        <v>0</v>
      </c>
      <c r="BG191" s="203">
        <f>IF(N191="zákl. přenesená",J191,0)</f>
        <v>0</v>
      </c>
      <c r="BH191" s="203">
        <f>IF(N191="sníž. přenesená",J191,0)</f>
        <v>0</v>
      </c>
      <c r="BI191" s="203">
        <f>IF(N191="nulová",J191,0)</f>
        <v>0</v>
      </c>
      <c r="BJ191" s="17" t="s">
        <v>82</v>
      </c>
      <c r="BK191" s="203">
        <f>ROUND(I191*H191,2)</f>
        <v>0</v>
      </c>
      <c r="BL191" s="17" t="s">
        <v>278</v>
      </c>
      <c r="BM191" s="202" t="s">
        <v>1439</v>
      </c>
    </row>
    <row r="192" spans="1:65" s="2" customFormat="1">
      <c r="A192" s="34"/>
      <c r="B192" s="35"/>
      <c r="C192" s="36"/>
      <c r="D192" s="204" t="s">
        <v>177</v>
      </c>
      <c r="E192" s="36"/>
      <c r="F192" s="205" t="s">
        <v>1440</v>
      </c>
      <c r="G192" s="36"/>
      <c r="H192" s="36"/>
      <c r="I192" s="206"/>
      <c r="J192" s="36"/>
      <c r="K192" s="36"/>
      <c r="L192" s="39"/>
      <c r="M192" s="207"/>
      <c r="N192" s="208"/>
      <c r="O192" s="71"/>
      <c r="P192" s="71"/>
      <c r="Q192" s="71"/>
      <c r="R192" s="71"/>
      <c r="S192" s="71"/>
      <c r="T192" s="72"/>
      <c r="U192" s="34"/>
      <c r="V192" s="34"/>
      <c r="W192" s="34"/>
      <c r="X192" s="34"/>
      <c r="Y192" s="34"/>
      <c r="Z192" s="34"/>
      <c r="AA192" s="34"/>
      <c r="AB192" s="34"/>
      <c r="AC192" s="34"/>
      <c r="AD192" s="34"/>
      <c r="AE192" s="34"/>
      <c r="AT192" s="17" t="s">
        <v>177</v>
      </c>
      <c r="AU192" s="17" t="s">
        <v>84</v>
      </c>
    </row>
    <row r="193" spans="1:65" s="14" customFormat="1">
      <c r="B193" s="220"/>
      <c r="C193" s="221"/>
      <c r="D193" s="211" t="s">
        <v>179</v>
      </c>
      <c r="E193" s="222" t="s">
        <v>1</v>
      </c>
      <c r="F193" s="223" t="s">
        <v>84</v>
      </c>
      <c r="G193" s="221"/>
      <c r="H193" s="224">
        <v>2</v>
      </c>
      <c r="I193" s="225"/>
      <c r="J193" s="221"/>
      <c r="K193" s="221"/>
      <c r="L193" s="226"/>
      <c r="M193" s="227"/>
      <c r="N193" s="228"/>
      <c r="O193" s="228"/>
      <c r="P193" s="228"/>
      <c r="Q193" s="228"/>
      <c r="R193" s="228"/>
      <c r="S193" s="228"/>
      <c r="T193" s="229"/>
      <c r="AT193" s="230" t="s">
        <v>179</v>
      </c>
      <c r="AU193" s="230" t="s">
        <v>84</v>
      </c>
      <c r="AV193" s="14" t="s">
        <v>84</v>
      </c>
      <c r="AW193" s="14" t="s">
        <v>31</v>
      </c>
      <c r="AX193" s="14" t="s">
        <v>75</v>
      </c>
      <c r="AY193" s="230" t="s">
        <v>167</v>
      </c>
    </row>
    <row r="194" spans="1:65" s="2" customFormat="1" ht="16.45" customHeight="1">
      <c r="A194" s="34"/>
      <c r="B194" s="35"/>
      <c r="C194" s="191" t="s">
        <v>331</v>
      </c>
      <c r="D194" s="191" t="s">
        <v>170</v>
      </c>
      <c r="E194" s="192" t="s">
        <v>1441</v>
      </c>
      <c r="F194" s="193" t="s">
        <v>1442</v>
      </c>
      <c r="G194" s="194" t="s">
        <v>274</v>
      </c>
      <c r="H194" s="195">
        <v>9</v>
      </c>
      <c r="I194" s="196"/>
      <c r="J194" s="197">
        <f>ROUND(I194*H194,2)</f>
        <v>0</v>
      </c>
      <c r="K194" s="193" t="s">
        <v>1</v>
      </c>
      <c r="L194" s="39"/>
      <c r="M194" s="198" t="s">
        <v>1</v>
      </c>
      <c r="N194" s="199" t="s">
        <v>40</v>
      </c>
      <c r="O194" s="71"/>
      <c r="P194" s="200">
        <f>O194*H194</f>
        <v>0</v>
      </c>
      <c r="Q194" s="200">
        <v>5.9999999999999995E-4</v>
      </c>
      <c r="R194" s="200">
        <f>Q194*H194</f>
        <v>5.3999999999999994E-3</v>
      </c>
      <c r="S194" s="200">
        <v>0</v>
      </c>
      <c r="T194" s="201">
        <f>S194*H194</f>
        <v>0</v>
      </c>
      <c r="U194" s="34"/>
      <c r="V194" s="34"/>
      <c r="W194" s="34"/>
      <c r="X194" s="34"/>
      <c r="Y194" s="34"/>
      <c r="Z194" s="34"/>
      <c r="AA194" s="34"/>
      <c r="AB194" s="34"/>
      <c r="AC194" s="34"/>
      <c r="AD194" s="34"/>
      <c r="AE194" s="34"/>
      <c r="AR194" s="202" t="s">
        <v>278</v>
      </c>
      <c r="AT194" s="202" t="s">
        <v>170</v>
      </c>
      <c r="AU194" s="202" t="s">
        <v>84</v>
      </c>
      <c r="AY194" s="17" t="s">
        <v>167</v>
      </c>
      <c r="BE194" s="203">
        <f>IF(N194="základní",J194,0)</f>
        <v>0</v>
      </c>
      <c r="BF194" s="203">
        <f>IF(N194="snížená",J194,0)</f>
        <v>0</v>
      </c>
      <c r="BG194" s="203">
        <f>IF(N194="zákl. přenesená",J194,0)</f>
        <v>0</v>
      </c>
      <c r="BH194" s="203">
        <f>IF(N194="sníž. přenesená",J194,0)</f>
        <v>0</v>
      </c>
      <c r="BI194" s="203">
        <f>IF(N194="nulová",J194,0)</f>
        <v>0</v>
      </c>
      <c r="BJ194" s="17" t="s">
        <v>82</v>
      </c>
      <c r="BK194" s="203">
        <f>ROUND(I194*H194,2)</f>
        <v>0</v>
      </c>
      <c r="BL194" s="17" t="s">
        <v>278</v>
      </c>
      <c r="BM194" s="202" t="s">
        <v>1443</v>
      </c>
    </row>
    <row r="195" spans="1:65" s="14" customFormat="1">
      <c r="B195" s="220"/>
      <c r="C195" s="221"/>
      <c r="D195" s="211" t="s">
        <v>179</v>
      </c>
      <c r="E195" s="222" t="s">
        <v>1</v>
      </c>
      <c r="F195" s="223" t="s">
        <v>231</v>
      </c>
      <c r="G195" s="221"/>
      <c r="H195" s="224">
        <v>9</v>
      </c>
      <c r="I195" s="225"/>
      <c r="J195" s="221"/>
      <c r="K195" s="221"/>
      <c r="L195" s="226"/>
      <c r="M195" s="227"/>
      <c r="N195" s="228"/>
      <c r="O195" s="228"/>
      <c r="P195" s="228"/>
      <c r="Q195" s="228"/>
      <c r="R195" s="228"/>
      <c r="S195" s="228"/>
      <c r="T195" s="229"/>
      <c r="AT195" s="230" t="s">
        <v>179</v>
      </c>
      <c r="AU195" s="230" t="s">
        <v>84</v>
      </c>
      <c r="AV195" s="14" t="s">
        <v>84</v>
      </c>
      <c r="AW195" s="14" t="s">
        <v>31</v>
      </c>
      <c r="AX195" s="14" t="s">
        <v>75</v>
      </c>
      <c r="AY195" s="230" t="s">
        <v>167</v>
      </c>
    </row>
    <row r="196" spans="1:65" s="2" customFormat="1" ht="24.3" customHeight="1">
      <c r="A196" s="34"/>
      <c r="B196" s="35"/>
      <c r="C196" s="191" t="s">
        <v>336</v>
      </c>
      <c r="D196" s="191" t="s">
        <v>170</v>
      </c>
      <c r="E196" s="192" t="s">
        <v>1444</v>
      </c>
      <c r="F196" s="193" t="s">
        <v>1445</v>
      </c>
      <c r="G196" s="194" t="s">
        <v>186</v>
      </c>
      <c r="H196" s="195">
        <v>73</v>
      </c>
      <c r="I196" s="196"/>
      <c r="J196" s="197">
        <f>ROUND(I196*H196,2)</f>
        <v>0</v>
      </c>
      <c r="K196" s="193" t="s">
        <v>174</v>
      </c>
      <c r="L196" s="39"/>
      <c r="M196" s="198" t="s">
        <v>1</v>
      </c>
      <c r="N196" s="199" t="s">
        <v>40</v>
      </c>
      <c r="O196" s="71"/>
      <c r="P196" s="200">
        <f>O196*H196</f>
        <v>0</v>
      </c>
      <c r="Q196" s="200">
        <v>1.9000000000000001E-4</v>
      </c>
      <c r="R196" s="200">
        <f>Q196*H196</f>
        <v>1.387E-2</v>
      </c>
      <c r="S196" s="200">
        <v>0</v>
      </c>
      <c r="T196" s="201">
        <f>S196*H196</f>
        <v>0</v>
      </c>
      <c r="U196" s="34"/>
      <c r="V196" s="34"/>
      <c r="W196" s="34"/>
      <c r="X196" s="34"/>
      <c r="Y196" s="34"/>
      <c r="Z196" s="34"/>
      <c r="AA196" s="34"/>
      <c r="AB196" s="34"/>
      <c r="AC196" s="34"/>
      <c r="AD196" s="34"/>
      <c r="AE196" s="34"/>
      <c r="AR196" s="202" t="s">
        <v>278</v>
      </c>
      <c r="AT196" s="202" t="s">
        <v>170</v>
      </c>
      <c r="AU196" s="202" t="s">
        <v>84</v>
      </c>
      <c r="AY196" s="17" t="s">
        <v>167</v>
      </c>
      <c r="BE196" s="203">
        <f>IF(N196="základní",J196,0)</f>
        <v>0</v>
      </c>
      <c r="BF196" s="203">
        <f>IF(N196="snížená",J196,0)</f>
        <v>0</v>
      </c>
      <c r="BG196" s="203">
        <f>IF(N196="zákl. přenesená",J196,0)</f>
        <v>0</v>
      </c>
      <c r="BH196" s="203">
        <f>IF(N196="sníž. přenesená",J196,0)</f>
        <v>0</v>
      </c>
      <c r="BI196" s="203">
        <f>IF(N196="nulová",J196,0)</f>
        <v>0</v>
      </c>
      <c r="BJ196" s="17" t="s">
        <v>82</v>
      </c>
      <c r="BK196" s="203">
        <f>ROUND(I196*H196,2)</f>
        <v>0</v>
      </c>
      <c r="BL196" s="17" t="s">
        <v>278</v>
      </c>
      <c r="BM196" s="202" t="s">
        <v>1446</v>
      </c>
    </row>
    <row r="197" spans="1:65" s="2" customFormat="1">
      <c r="A197" s="34"/>
      <c r="B197" s="35"/>
      <c r="C197" s="36"/>
      <c r="D197" s="204" t="s">
        <v>177</v>
      </c>
      <c r="E197" s="36"/>
      <c r="F197" s="205" t="s">
        <v>1447</v>
      </c>
      <c r="G197" s="36"/>
      <c r="H197" s="36"/>
      <c r="I197" s="206"/>
      <c r="J197" s="36"/>
      <c r="K197" s="36"/>
      <c r="L197" s="39"/>
      <c r="M197" s="207"/>
      <c r="N197" s="208"/>
      <c r="O197" s="71"/>
      <c r="P197" s="71"/>
      <c r="Q197" s="71"/>
      <c r="R197" s="71"/>
      <c r="S197" s="71"/>
      <c r="T197" s="72"/>
      <c r="U197" s="34"/>
      <c r="V197" s="34"/>
      <c r="W197" s="34"/>
      <c r="X197" s="34"/>
      <c r="Y197" s="34"/>
      <c r="Z197" s="34"/>
      <c r="AA197" s="34"/>
      <c r="AB197" s="34"/>
      <c r="AC197" s="34"/>
      <c r="AD197" s="34"/>
      <c r="AE197" s="34"/>
      <c r="AT197" s="17" t="s">
        <v>177</v>
      </c>
      <c r="AU197" s="17" t="s">
        <v>84</v>
      </c>
    </row>
    <row r="198" spans="1:65" s="14" customFormat="1">
      <c r="B198" s="220"/>
      <c r="C198" s="221"/>
      <c r="D198" s="211" t="s">
        <v>179</v>
      </c>
      <c r="E198" s="222" t="s">
        <v>1</v>
      </c>
      <c r="F198" s="223" t="s">
        <v>1448</v>
      </c>
      <c r="G198" s="221"/>
      <c r="H198" s="224">
        <v>73</v>
      </c>
      <c r="I198" s="225"/>
      <c r="J198" s="221"/>
      <c r="K198" s="221"/>
      <c r="L198" s="226"/>
      <c r="M198" s="227"/>
      <c r="N198" s="228"/>
      <c r="O198" s="228"/>
      <c r="P198" s="228"/>
      <c r="Q198" s="228"/>
      <c r="R198" s="228"/>
      <c r="S198" s="228"/>
      <c r="T198" s="229"/>
      <c r="AT198" s="230" t="s">
        <v>179</v>
      </c>
      <c r="AU198" s="230" t="s">
        <v>84</v>
      </c>
      <c r="AV198" s="14" t="s">
        <v>84</v>
      </c>
      <c r="AW198" s="14" t="s">
        <v>31</v>
      </c>
      <c r="AX198" s="14" t="s">
        <v>75</v>
      </c>
      <c r="AY198" s="230" t="s">
        <v>167</v>
      </c>
    </row>
    <row r="199" spans="1:65" s="2" customFormat="1" ht="21.8" customHeight="1">
      <c r="A199" s="34"/>
      <c r="B199" s="35"/>
      <c r="C199" s="191" t="s">
        <v>346</v>
      </c>
      <c r="D199" s="191" t="s">
        <v>170</v>
      </c>
      <c r="E199" s="192" t="s">
        <v>1449</v>
      </c>
      <c r="F199" s="193" t="s">
        <v>1450</v>
      </c>
      <c r="G199" s="194" t="s">
        <v>186</v>
      </c>
      <c r="H199" s="195">
        <v>73</v>
      </c>
      <c r="I199" s="196"/>
      <c r="J199" s="197">
        <f>ROUND(I199*H199,2)</f>
        <v>0</v>
      </c>
      <c r="K199" s="193" t="s">
        <v>174</v>
      </c>
      <c r="L199" s="39"/>
      <c r="M199" s="198" t="s">
        <v>1</v>
      </c>
      <c r="N199" s="199" t="s">
        <v>40</v>
      </c>
      <c r="O199" s="71"/>
      <c r="P199" s="200">
        <f>O199*H199</f>
        <v>0</v>
      </c>
      <c r="Q199" s="200">
        <v>1.0000000000000001E-5</v>
      </c>
      <c r="R199" s="200">
        <f>Q199*H199</f>
        <v>7.3000000000000007E-4</v>
      </c>
      <c r="S199" s="200">
        <v>0</v>
      </c>
      <c r="T199" s="201">
        <f>S199*H199</f>
        <v>0</v>
      </c>
      <c r="U199" s="34"/>
      <c r="V199" s="34"/>
      <c r="W199" s="34"/>
      <c r="X199" s="34"/>
      <c r="Y199" s="34"/>
      <c r="Z199" s="34"/>
      <c r="AA199" s="34"/>
      <c r="AB199" s="34"/>
      <c r="AC199" s="34"/>
      <c r="AD199" s="34"/>
      <c r="AE199" s="34"/>
      <c r="AR199" s="202" t="s">
        <v>278</v>
      </c>
      <c r="AT199" s="202" t="s">
        <v>170</v>
      </c>
      <c r="AU199" s="202" t="s">
        <v>84</v>
      </c>
      <c r="AY199" s="17" t="s">
        <v>167</v>
      </c>
      <c r="BE199" s="203">
        <f>IF(N199="základní",J199,0)</f>
        <v>0</v>
      </c>
      <c r="BF199" s="203">
        <f>IF(N199="snížená",J199,0)</f>
        <v>0</v>
      </c>
      <c r="BG199" s="203">
        <f>IF(N199="zákl. přenesená",J199,0)</f>
        <v>0</v>
      </c>
      <c r="BH199" s="203">
        <f>IF(N199="sníž. přenesená",J199,0)</f>
        <v>0</v>
      </c>
      <c r="BI199" s="203">
        <f>IF(N199="nulová",J199,0)</f>
        <v>0</v>
      </c>
      <c r="BJ199" s="17" t="s">
        <v>82</v>
      </c>
      <c r="BK199" s="203">
        <f>ROUND(I199*H199,2)</f>
        <v>0</v>
      </c>
      <c r="BL199" s="17" t="s">
        <v>278</v>
      </c>
      <c r="BM199" s="202" t="s">
        <v>1451</v>
      </c>
    </row>
    <row r="200" spans="1:65" s="2" customFormat="1">
      <c r="A200" s="34"/>
      <c r="B200" s="35"/>
      <c r="C200" s="36"/>
      <c r="D200" s="204" t="s">
        <v>177</v>
      </c>
      <c r="E200" s="36"/>
      <c r="F200" s="205" t="s">
        <v>1452</v>
      </c>
      <c r="G200" s="36"/>
      <c r="H200" s="36"/>
      <c r="I200" s="206"/>
      <c r="J200" s="36"/>
      <c r="K200" s="36"/>
      <c r="L200" s="39"/>
      <c r="M200" s="207"/>
      <c r="N200" s="208"/>
      <c r="O200" s="71"/>
      <c r="P200" s="71"/>
      <c r="Q200" s="71"/>
      <c r="R200" s="71"/>
      <c r="S200" s="71"/>
      <c r="T200" s="72"/>
      <c r="U200" s="34"/>
      <c r="V200" s="34"/>
      <c r="W200" s="34"/>
      <c r="X200" s="34"/>
      <c r="Y200" s="34"/>
      <c r="Z200" s="34"/>
      <c r="AA200" s="34"/>
      <c r="AB200" s="34"/>
      <c r="AC200" s="34"/>
      <c r="AD200" s="34"/>
      <c r="AE200" s="34"/>
      <c r="AT200" s="17" t="s">
        <v>177</v>
      </c>
      <c r="AU200" s="17" t="s">
        <v>84</v>
      </c>
    </row>
    <row r="201" spans="1:65" s="14" customFormat="1">
      <c r="B201" s="220"/>
      <c r="C201" s="221"/>
      <c r="D201" s="211" t="s">
        <v>179</v>
      </c>
      <c r="E201" s="222" t="s">
        <v>1</v>
      </c>
      <c r="F201" s="223" t="s">
        <v>1448</v>
      </c>
      <c r="G201" s="221"/>
      <c r="H201" s="224">
        <v>73</v>
      </c>
      <c r="I201" s="225"/>
      <c r="J201" s="221"/>
      <c r="K201" s="221"/>
      <c r="L201" s="226"/>
      <c r="M201" s="227"/>
      <c r="N201" s="228"/>
      <c r="O201" s="228"/>
      <c r="P201" s="228"/>
      <c r="Q201" s="228"/>
      <c r="R201" s="228"/>
      <c r="S201" s="228"/>
      <c r="T201" s="229"/>
      <c r="AT201" s="230" t="s">
        <v>179</v>
      </c>
      <c r="AU201" s="230" t="s">
        <v>84</v>
      </c>
      <c r="AV201" s="14" t="s">
        <v>84</v>
      </c>
      <c r="AW201" s="14" t="s">
        <v>31</v>
      </c>
      <c r="AX201" s="14" t="s">
        <v>75</v>
      </c>
      <c r="AY201" s="230" t="s">
        <v>167</v>
      </c>
    </row>
    <row r="202" spans="1:65" s="2" customFormat="1" ht="24.3" customHeight="1">
      <c r="A202" s="34"/>
      <c r="B202" s="35"/>
      <c r="C202" s="191" t="s">
        <v>351</v>
      </c>
      <c r="D202" s="191" t="s">
        <v>170</v>
      </c>
      <c r="E202" s="192" t="s">
        <v>1453</v>
      </c>
      <c r="F202" s="193" t="s">
        <v>1454</v>
      </c>
      <c r="G202" s="194" t="s">
        <v>654</v>
      </c>
      <c r="H202" s="242"/>
      <c r="I202" s="196"/>
      <c r="J202" s="197">
        <f>ROUND(I202*H202,2)</f>
        <v>0</v>
      </c>
      <c r="K202" s="193" t="s">
        <v>174</v>
      </c>
      <c r="L202" s="39"/>
      <c r="M202" s="198" t="s">
        <v>1</v>
      </c>
      <c r="N202" s="199" t="s">
        <v>40</v>
      </c>
      <c r="O202" s="71"/>
      <c r="P202" s="200">
        <f>O202*H202</f>
        <v>0</v>
      </c>
      <c r="Q202" s="200">
        <v>0</v>
      </c>
      <c r="R202" s="200">
        <f>Q202*H202</f>
        <v>0</v>
      </c>
      <c r="S202" s="200">
        <v>0</v>
      </c>
      <c r="T202" s="201">
        <f>S202*H202</f>
        <v>0</v>
      </c>
      <c r="U202" s="34"/>
      <c r="V202" s="34"/>
      <c r="W202" s="34"/>
      <c r="X202" s="34"/>
      <c r="Y202" s="34"/>
      <c r="Z202" s="34"/>
      <c r="AA202" s="34"/>
      <c r="AB202" s="34"/>
      <c r="AC202" s="34"/>
      <c r="AD202" s="34"/>
      <c r="AE202" s="34"/>
      <c r="AR202" s="202" t="s">
        <v>278</v>
      </c>
      <c r="AT202" s="202" t="s">
        <v>170</v>
      </c>
      <c r="AU202" s="202" t="s">
        <v>84</v>
      </c>
      <c r="AY202" s="17" t="s">
        <v>167</v>
      </c>
      <c r="BE202" s="203">
        <f>IF(N202="základní",J202,0)</f>
        <v>0</v>
      </c>
      <c r="BF202" s="203">
        <f>IF(N202="snížená",J202,0)</f>
        <v>0</v>
      </c>
      <c r="BG202" s="203">
        <f>IF(N202="zákl. přenesená",J202,0)</f>
        <v>0</v>
      </c>
      <c r="BH202" s="203">
        <f>IF(N202="sníž. přenesená",J202,0)</f>
        <v>0</v>
      </c>
      <c r="BI202" s="203">
        <f>IF(N202="nulová",J202,0)</f>
        <v>0</v>
      </c>
      <c r="BJ202" s="17" t="s">
        <v>82</v>
      </c>
      <c r="BK202" s="203">
        <f>ROUND(I202*H202,2)</f>
        <v>0</v>
      </c>
      <c r="BL202" s="17" t="s">
        <v>278</v>
      </c>
      <c r="BM202" s="202" t="s">
        <v>1455</v>
      </c>
    </row>
    <row r="203" spans="1:65" s="2" customFormat="1">
      <c r="A203" s="34"/>
      <c r="B203" s="35"/>
      <c r="C203" s="36"/>
      <c r="D203" s="204" t="s">
        <v>177</v>
      </c>
      <c r="E203" s="36"/>
      <c r="F203" s="205" t="s">
        <v>1456</v>
      </c>
      <c r="G203" s="36"/>
      <c r="H203" s="36"/>
      <c r="I203" s="206"/>
      <c r="J203" s="36"/>
      <c r="K203" s="36"/>
      <c r="L203" s="39"/>
      <c r="M203" s="207"/>
      <c r="N203" s="208"/>
      <c r="O203" s="71"/>
      <c r="P203" s="71"/>
      <c r="Q203" s="71"/>
      <c r="R203" s="71"/>
      <c r="S203" s="71"/>
      <c r="T203" s="72"/>
      <c r="U203" s="34"/>
      <c r="V203" s="34"/>
      <c r="W203" s="34"/>
      <c r="X203" s="34"/>
      <c r="Y203" s="34"/>
      <c r="Z203" s="34"/>
      <c r="AA203" s="34"/>
      <c r="AB203" s="34"/>
      <c r="AC203" s="34"/>
      <c r="AD203" s="34"/>
      <c r="AE203" s="34"/>
      <c r="AT203" s="17" t="s">
        <v>177</v>
      </c>
      <c r="AU203" s="17" t="s">
        <v>84</v>
      </c>
    </row>
    <row r="204" spans="1:65" s="12" customFormat="1" ht="22.85" customHeight="1">
      <c r="B204" s="175"/>
      <c r="C204" s="176"/>
      <c r="D204" s="177" t="s">
        <v>74</v>
      </c>
      <c r="E204" s="189" t="s">
        <v>1457</v>
      </c>
      <c r="F204" s="189" t="s">
        <v>1458</v>
      </c>
      <c r="G204" s="176"/>
      <c r="H204" s="176"/>
      <c r="I204" s="179"/>
      <c r="J204" s="190">
        <f>BK204</f>
        <v>0</v>
      </c>
      <c r="K204" s="176"/>
      <c r="L204" s="181"/>
      <c r="M204" s="182"/>
      <c r="N204" s="183"/>
      <c r="O204" s="183"/>
      <c r="P204" s="184">
        <f>SUM(P205:P221)</f>
        <v>0</v>
      </c>
      <c r="Q204" s="183"/>
      <c r="R204" s="184">
        <f>SUM(R205:R221)</f>
        <v>1.434E-2</v>
      </c>
      <c r="S204" s="183"/>
      <c r="T204" s="185">
        <f>SUM(T205:T221)</f>
        <v>0</v>
      </c>
      <c r="AR204" s="186" t="s">
        <v>84</v>
      </c>
      <c r="AT204" s="187" t="s">
        <v>74</v>
      </c>
      <c r="AU204" s="187" t="s">
        <v>82</v>
      </c>
      <c r="AY204" s="186" t="s">
        <v>167</v>
      </c>
      <c r="BK204" s="188">
        <f>SUM(BK205:BK221)</f>
        <v>0</v>
      </c>
    </row>
    <row r="205" spans="1:65" s="2" customFormat="1" ht="16.45" customHeight="1">
      <c r="A205" s="34"/>
      <c r="B205" s="35"/>
      <c r="C205" s="191" t="s">
        <v>358</v>
      </c>
      <c r="D205" s="191" t="s">
        <v>170</v>
      </c>
      <c r="E205" s="192" t="s">
        <v>1459</v>
      </c>
      <c r="F205" s="193" t="s">
        <v>1460</v>
      </c>
      <c r="G205" s="194" t="s">
        <v>1461</v>
      </c>
      <c r="H205" s="195">
        <v>4</v>
      </c>
      <c r="I205" s="196"/>
      <c r="J205" s="197">
        <f>ROUND(I205*H205,2)</f>
        <v>0</v>
      </c>
      <c r="K205" s="193" t="s">
        <v>174</v>
      </c>
      <c r="L205" s="39"/>
      <c r="M205" s="198" t="s">
        <v>1</v>
      </c>
      <c r="N205" s="199" t="s">
        <v>40</v>
      </c>
      <c r="O205" s="71"/>
      <c r="P205" s="200">
        <f>O205*H205</f>
        <v>0</v>
      </c>
      <c r="Q205" s="200">
        <v>4.2999999999999999E-4</v>
      </c>
      <c r="R205" s="200">
        <f>Q205*H205</f>
        <v>1.72E-3</v>
      </c>
      <c r="S205" s="200">
        <v>0</v>
      </c>
      <c r="T205" s="201">
        <f>S205*H205</f>
        <v>0</v>
      </c>
      <c r="U205" s="34"/>
      <c r="V205" s="34"/>
      <c r="W205" s="34"/>
      <c r="X205" s="34"/>
      <c r="Y205" s="34"/>
      <c r="Z205" s="34"/>
      <c r="AA205" s="34"/>
      <c r="AB205" s="34"/>
      <c r="AC205" s="34"/>
      <c r="AD205" s="34"/>
      <c r="AE205" s="34"/>
      <c r="AR205" s="202" t="s">
        <v>278</v>
      </c>
      <c r="AT205" s="202" t="s">
        <v>170</v>
      </c>
      <c r="AU205" s="202" t="s">
        <v>84</v>
      </c>
      <c r="AY205" s="17" t="s">
        <v>167</v>
      </c>
      <c r="BE205" s="203">
        <f>IF(N205="základní",J205,0)</f>
        <v>0</v>
      </c>
      <c r="BF205" s="203">
        <f>IF(N205="snížená",J205,0)</f>
        <v>0</v>
      </c>
      <c r="BG205" s="203">
        <f>IF(N205="zákl. přenesená",J205,0)</f>
        <v>0</v>
      </c>
      <c r="BH205" s="203">
        <f>IF(N205="sníž. přenesená",J205,0)</f>
        <v>0</v>
      </c>
      <c r="BI205" s="203">
        <f>IF(N205="nulová",J205,0)</f>
        <v>0</v>
      </c>
      <c r="BJ205" s="17" t="s">
        <v>82</v>
      </c>
      <c r="BK205" s="203">
        <f>ROUND(I205*H205,2)</f>
        <v>0</v>
      </c>
      <c r="BL205" s="17" t="s">
        <v>278</v>
      </c>
      <c r="BM205" s="202" t="s">
        <v>1462</v>
      </c>
    </row>
    <row r="206" spans="1:65" s="2" customFormat="1">
      <c r="A206" s="34"/>
      <c r="B206" s="35"/>
      <c r="C206" s="36"/>
      <c r="D206" s="204" t="s">
        <v>177</v>
      </c>
      <c r="E206" s="36"/>
      <c r="F206" s="205" t="s">
        <v>1463</v>
      </c>
      <c r="G206" s="36"/>
      <c r="H206" s="36"/>
      <c r="I206" s="206"/>
      <c r="J206" s="36"/>
      <c r="K206" s="36"/>
      <c r="L206" s="39"/>
      <c r="M206" s="207"/>
      <c r="N206" s="208"/>
      <c r="O206" s="71"/>
      <c r="P206" s="71"/>
      <c r="Q206" s="71"/>
      <c r="R206" s="71"/>
      <c r="S206" s="71"/>
      <c r="T206" s="72"/>
      <c r="U206" s="34"/>
      <c r="V206" s="34"/>
      <c r="W206" s="34"/>
      <c r="X206" s="34"/>
      <c r="Y206" s="34"/>
      <c r="Z206" s="34"/>
      <c r="AA206" s="34"/>
      <c r="AB206" s="34"/>
      <c r="AC206" s="34"/>
      <c r="AD206" s="34"/>
      <c r="AE206" s="34"/>
      <c r="AT206" s="17" t="s">
        <v>177</v>
      </c>
      <c r="AU206" s="17" t="s">
        <v>84</v>
      </c>
    </row>
    <row r="207" spans="1:65" s="14" customFormat="1">
      <c r="B207" s="220"/>
      <c r="C207" s="221"/>
      <c r="D207" s="211" t="s">
        <v>179</v>
      </c>
      <c r="E207" s="222" t="s">
        <v>1</v>
      </c>
      <c r="F207" s="223" t="s">
        <v>175</v>
      </c>
      <c r="G207" s="221"/>
      <c r="H207" s="224">
        <v>4</v>
      </c>
      <c r="I207" s="225"/>
      <c r="J207" s="221"/>
      <c r="K207" s="221"/>
      <c r="L207" s="226"/>
      <c r="M207" s="227"/>
      <c r="N207" s="228"/>
      <c r="O207" s="228"/>
      <c r="P207" s="228"/>
      <c r="Q207" s="228"/>
      <c r="R207" s="228"/>
      <c r="S207" s="228"/>
      <c r="T207" s="229"/>
      <c r="AT207" s="230" t="s">
        <v>179</v>
      </c>
      <c r="AU207" s="230" t="s">
        <v>84</v>
      </c>
      <c r="AV207" s="14" t="s">
        <v>84</v>
      </c>
      <c r="AW207" s="14" t="s">
        <v>31</v>
      </c>
      <c r="AX207" s="14" t="s">
        <v>75</v>
      </c>
      <c r="AY207" s="230" t="s">
        <v>167</v>
      </c>
    </row>
    <row r="208" spans="1:65" s="2" customFormat="1" ht="16.45" customHeight="1">
      <c r="A208" s="34"/>
      <c r="B208" s="35"/>
      <c r="C208" s="232" t="s">
        <v>364</v>
      </c>
      <c r="D208" s="232" t="s">
        <v>254</v>
      </c>
      <c r="E208" s="233" t="s">
        <v>1464</v>
      </c>
      <c r="F208" s="234" t="s">
        <v>1465</v>
      </c>
      <c r="G208" s="235" t="s">
        <v>274</v>
      </c>
      <c r="H208" s="236">
        <v>8</v>
      </c>
      <c r="I208" s="237"/>
      <c r="J208" s="238">
        <f>ROUND(I208*H208,2)</f>
        <v>0</v>
      </c>
      <c r="K208" s="234" t="s">
        <v>174</v>
      </c>
      <c r="L208" s="239"/>
      <c r="M208" s="240" t="s">
        <v>1</v>
      </c>
      <c r="N208" s="241" t="s">
        <v>40</v>
      </c>
      <c r="O208" s="71"/>
      <c r="P208" s="200">
        <f>O208*H208</f>
        <v>0</v>
      </c>
      <c r="Q208" s="200">
        <v>3.1E-4</v>
      </c>
      <c r="R208" s="200">
        <f>Q208*H208</f>
        <v>2.48E-3</v>
      </c>
      <c r="S208" s="200">
        <v>0</v>
      </c>
      <c r="T208" s="201">
        <f>S208*H208</f>
        <v>0</v>
      </c>
      <c r="U208" s="34"/>
      <c r="V208" s="34"/>
      <c r="W208" s="34"/>
      <c r="X208" s="34"/>
      <c r="Y208" s="34"/>
      <c r="Z208" s="34"/>
      <c r="AA208" s="34"/>
      <c r="AB208" s="34"/>
      <c r="AC208" s="34"/>
      <c r="AD208" s="34"/>
      <c r="AE208" s="34"/>
      <c r="AR208" s="202" t="s">
        <v>393</v>
      </c>
      <c r="AT208" s="202" t="s">
        <v>254</v>
      </c>
      <c r="AU208" s="202" t="s">
        <v>84</v>
      </c>
      <c r="AY208" s="17" t="s">
        <v>167</v>
      </c>
      <c r="BE208" s="203">
        <f>IF(N208="základní",J208,0)</f>
        <v>0</v>
      </c>
      <c r="BF208" s="203">
        <f>IF(N208="snížená",J208,0)</f>
        <v>0</v>
      </c>
      <c r="BG208" s="203">
        <f>IF(N208="zákl. přenesená",J208,0)</f>
        <v>0</v>
      </c>
      <c r="BH208" s="203">
        <f>IF(N208="sníž. přenesená",J208,0)</f>
        <v>0</v>
      </c>
      <c r="BI208" s="203">
        <f>IF(N208="nulová",J208,0)</f>
        <v>0</v>
      </c>
      <c r="BJ208" s="17" t="s">
        <v>82</v>
      </c>
      <c r="BK208" s="203">
        <f>ROUND(I208*H208,2)</f>
        <v>0</v>
      </c>
      <c r="BL208" s="17" t="s">
        <v>278</v>
      </c>
      <c r="BM208" s="202" t="s">
        <v>1466</v>
      </c>
    </row>
    <row r="209" spans="1:65" s="14" customFormat="1">
      <c r="B209" s="220"/>
      <c r="C209" s="221"/>
      <c r="D209" s="211" t="s">
        <v>179</v>
      </c>
      <c r="E209" s="222" t="s">
        <v>1</v>
      </c>
      <c r="F209" s="223" t="s">
        <v>1427</v>
      </c>
      <c r="G209" s="221"/>
      <c r="H209" s="224">
        <v>8</v>
      </c>
      <c r="I209" s="225"/>
      <c r="J209" s="221"/>
      <c r="K209" s="221"/>
      <c r="L209" s="226"/>
      <c r="M209" s="227"/>
      <c r="N209" s="228"/>
      <c r="O209" s="228"/>
      <c r="P209" s="228"/>
      <c r="Q209" s="228"/>
      <c r="R209" s="228"/>
      <c r="S209" s="228"/>
      <c r="T209" s="229"/>
      <c r="AT209" s="230" t="s">
        <v>179</v>
      </c>
      <c r="AU209" s="230" t="s">
        <v>84</v>
      </c>
      <c r="AV209" s="14" t="s">
        <v>84</v>
      </c>
      <c r="AW209" s="14" t="s">
        <v>31</v>
      </c>
      <c r="AX209" s="14" t="s">
        <v>75</v>
      </c>
      <c r="AY209" s="230" t="s">
        <v>167</v>
      </c>
    </row>
    <row r="210" spans="1:65" s="2" customFormat="1" ht="21.8" customHeight="1">
      <c r="A210" s="34"/>
      <c r="B210" s="35"/>
      <c r="C210" s="191" t="s">
        <v>372</v>
      </c>
      <c r="D210" s="191" t="s">
        <v>170</v>
      </c>
      <c r="E210" s="192" t="s">
        <v>1467</v>
      </c>
      <c r="F210" s="193" t="s">
        <v>1468</v>
      </c>
      <c r="G210" s="194" t="s">
        <v>1461</v>
      </c>
      <c r="H210" s="195">
        <v>8</v>
      </c>
      <c r="I210" s="196"/>
      <c r="J210" s="197">
        <f>ROUND(I210*H210,2)</f>
        <v>0</v>
      </c>
      <c r="K210" s="193" t="s">
        <v>174</v>
      </c>
      <c r="L210" s="39"/>
      <c r="M210" s="198" t="s">
        <v>1</v>
      </c>
      <c r="N210" s="199" t="s">
        <v>40</v>
      </c>
      <c r="O210" s="71"/>
      <c r="P210" s="200">
        <f>O210*H210</f>
        <v>0</v>
      </c>
      <c r="Q210" s="200">
        <v>9.0000000000000006E-5</v>
      </c>
      <c r="R210" s="200">
        <f>Q210*H210</f>
        <v>7.2000000000000005E-4</v>
      </c>
      <c r="S210" s="200">
        <v>0</v>
      </c>
      <c r="T210" s="201">
        <f>S210*H210</f>
        <v>0</v>
      </c>
      <c r="U210" s="34"/>
      <c r="V210" s="34"/>
      <c r="W210" s="34"/>
      <c r="X210" s="34"/>
      <c r="Y210" s="34"/>
      <c r="Z210" s="34"/>
      <c r="AA210" s="34"/>
      <c r="AB210" s="34"/>
      <c r="AC210" s="34"/>
      <c r="AD210" s="34"/>
      <c r="AE210" s="34"/>
      <c r="AR210" s="202" t="s">
        <v>278</v>
      </c>
      <c r="AT210" s="202" t="s">
        <v>170</v>
      </c>
      <c r="AU210" s="202" t="s">
        <v>84</v>
      </c>
      <c r="AY210" s="17" t="s">
        <v>167</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278</v>
      </c>
      <c r="BM210" s="202" t="s">
        <v>1469</v>
      </c>
    </row>
    <row r="211" spans="1:65" s="2" customFormat="1">
      <c r="A211" s="34"/>
      <c r="B211" s="35"/>
      <c r="C211" s="36"/>
      <c r="D211" s="204" t="s">
        <v>177</v>
      </c>
      <c r="E211" s="36"/>
      <c r="F211" s="205" t="s">
        <v>1470</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177</v>
      </c>
      <c r="AU211" s="17" t="s">
        <v>84</v>
      </c>
    </row>
    <row r="212" spans="1:65" s="2" customFormat="1" ht="16.45" customHeight="1">
      <c r="A212" s="34"/>
      <c r="B212" s="35"/>
      <c r="C212" s="232" t="s">
        <v>380</v>
      </c>
      <c r="D212" s="232" t="s">
        <v>254</v>
      </c>
      <c r="E212" s="233" t="s">
        <v>1471</v>
      </c>
      <c r="F212" s="234" t="s">
        <v>1472</v>
      </c>
      <c r="G212" s="235" t="s">
        <v>274</v>
      </c>
      <c r="H212" s="236">
        <v>2</v>
      </c>
      <c r="I212" s="237"/>
      <c r="J212" s="238">
        <f>ROUND(I212*H212,2)</f>
        <v>0</v>
      </c>
      <c r="K212" s="234" t="s">
        <v>1</v>
      </c>
      <c r="L212" s="239"/>
      <c r="M212" s="240" t="s">
        <v>1</v>
      </c>
      <c r="N212" s="241" t="s">
        <v>40</v>
      </c>
      <c r="O212" s="71"/>
      <c r="P212" s="200">
        <f>O212*H212</f>
        <v>0</v>
      </c>
      <c r="Q212" s="200">
        <v>3.2000000000000002E-3</v>
      </c>
      <c r="R212" s="200">
        <f>Q212*H212</f>
        <v>6.4000000000000003E-3</v>
      </c>
      <c r="S212" s="200">
        <v>0</v>
      </c>
      <c r="T212" s="201">
        <f>S212*H212</f>
        <v>0</v>
      </c>
      <c r="U212" s="34"/>
      <c r="V212" s="34"/>
      <c r="W212" s="34"/>
      <c r="X212" s="34"/>
      <c r="Y212" s="34"/>
      <c r="Z212" s="34"/>
      <c r="AA212" s="34"/>
      <c r="AB212" s="34"/>
      <c r="AC212" s="34"/>
      <c r="AD212" s="34"/>
      <c r="AE212" s="34"/>
      <c r="AR212" s="202" t="s">
        <v>393</v>
      </c>
      <c r="AT212" s="202" t="s">
        <v>254</v>
      </c>
      <c r="AU212" s="202" t="s">
        <v>84</v>
      </c>
      <c r="AY212" s="17" t="s">
        <v>167</v>
      </c>
      <c r="BE212" s="203">
        <f>IF(N212="základní",J212,0)</f>
        <v>0</v>
      </c>
      <c r="BF212" s="203">
        <f>IF(N212="snížená",J212,0)</f>
        <v>0</v>
      </c>
      <c r="BG212" s="203">
        <f>IF(N212="zákl. přenesená",J212,0)</f>
        <v>0</v>
      </c>
      <c r="BH212" s="203">
        <f>IF(N212="sníž. přenesená",J212,0)</f>
        <v>0</v>
      </c>
      <c r="BI212" s="203">
        <f>IF(N212="nulová",J212,0)</f>
        <v>0</v>
      </c>
      <c r="BJ212" s="17" t="s">
        <v>82</v>
      </c>
      <c r="BK212" s="203">
        <f>ROUND(I212*H212,2)</f>
        <v>0</v>
      </c>
      <c r="BL212" s="17" t="s">
        <v>278</v>
      </c>
      <c r="BM212" s="202" t="s">
        <v>1473</v>
      </c>
    </row>
    <row r="213" spans="1:65" s="14" customFormat="1">
      <c r="B213" s="220"/>
      <c r="C213" s="221"/>
      <c r="D213" s="211" t="s">
        <v>179</v>
      </c>
      <c r="E213" s="222" t="s">
        <v>1</v>
      </c>
      <c r="F213" s="223" t="s">
        <v>84</v>
      </c>
      <c r="G213" s="221"/>
      <c r="H213" s="224">
        <v>2</v>
      </c>
      <c r="I213" s="225"/>
      <c r="J213" s="221"/>
      <c r="K213" s="221"/>
      <c r="L213" s="226"/>
      <c r="M213" s="227"/>
      <c r="N213" s="228"/>
      <c r="O213" s="228"/>
      <c r="P213" s="228"/>
      <c r="Q213" s="228"/>
      <c r="R213" s="228"/>
      <c r="S213" s="228"/>
      <c r="T213" s="229"/>
      <c r="AT213" s="230" t="s">
        <v>179</v>
      </c>
      <c r="AU213" s="230" t="s">
        <v>84</v>
      </c>
      <c r="AV213" s="14" t="s">
        <v>84</v>
      </c>
      <c r="AW213" s="14" t="s">
        <v>31</v>
      </c>
      <c r="AX213" s="14" t="s">
        <v>75</v>
      </c>
      <c r="AY213" s="230" t="s">
        <v>167</v>
      </c>
    </row>
    <row r="214" spans="1:65" s="2" customFormat="1" ht="16.45" customHeight="1">
      <c r="A214" s="34"/>
      <c r="B214" s="35"/>
      <c r="C214" s="191" t="s">
        <v>393</v>
      </c>
      <c r="D214" s="191" t="s">
        <v>170</v>
      </c>
      <c r="E214" s="192" t="s">
        <v>1474</v>
      </c>
      <c r="F214" s="193" t="s">
        <v>1475</v>
      </c>
      <c r="G214" s="194" t="s">
        <v>274</v>
      </c>
      <c r="H214" s="195">
        <v>2</v>
      </c>
      <c r="I214" s="196"/>
      <c r="J214" s="197">
        <f>ROUND(I214*H214,2)</f>
        <v>0</v>
      </c>
      <c r="K214" s="193" t="s">
        <v>174</v>
      </c>
      <c r="L214" s="39"/>
      <c r="M214" s="198" t="s">
        <v>1</v>
      </c>
      <c r="N214" s="199" t="s">
        <v>40</v>
      </c>
      <c r="O214" s="71"/>
      <c r="P214" s="200">
        <f>O214*H214</f>
        <v>0</v>
      </c>
      <c r="Q214" s="200">
        <v>0</v>
      </c>
      <c r="R214" s="200">
        <f>Q214*H214</f>
        <v>0</v>
      </c>
      <c r="S214" s="200">
        <v>0</v>
      </c>
      <c r="T214" s="201">
        <f>S214*H214</f>
        <v>0</v>
      </c>
      <c r="U214" s="34"/>
      <c r="V214" s="34"/>
      <c r="W214" s="34"/>
      <c r="X214" s="34"/>
      <c r="Y214" s="34"/>
      <c r="Z214" s="34"/>
      <c r="AA214" s="34"/>
      <c r="AB214" s="34"/>
      <c r="AC214" s="34"/>
      <c r="AD214" s="34"/>
      <c r="AE214" s="34"/>
      <c r="AR214" s="202" t="s">
        <v>278</v>
      </c>
      <c r="AT214" s="202" t="s">
        <v>170</v>
      </c>
      <c r="AU214" s="202" t="s">
        <v>84</v>
      </c>
      <c r="AY214" s="17" t="s">
        <v>167</v>
      </c>
      <c r="BE214" s="203">
        <f>IF(N214="základní",J214,0)</f>
        <v>0</v>
      </c>
      <c r="BF214" s="203">
        <f>IF(N214="snížená",J214,0)</f>
        <v>0</v>
      </c>
      <c r="BG214" s="203">
        <f>IF(N214="zákl. přenesená",J214,0)</f>
        <v>0</v>
      </c>
      <c r="BH214" s="203">
        <f>IF(N214="sníž. přenesená",J214,0)</f>
        <v>0</v>
      </c>
      <c r="BI214" s="203">
        <f>IF(N214="nulová",J214,0)</f>
        <v>0</v>
      </c>
      <c r="BJ214" s="17" t="s">
        <v>82</v>
      </c>
      <c r="BK214" s="203">
        <f>ROUND(I214*H214,2)</f>
        <v>0</v>
      </c>
      <c r="BL214" s="17" t="s">
        <v>278</v>
      </c>
      <c r="BM214" s="202" t="s">
        <v>1476</v>
      </c>
    </row>
    <row r="215" spans="1:65" s="2" customFormat="1">
      <c r="A215" s="34"/>
      <c r="B215" s="35"/>
      <c r="C215" s="36"/>
      <c r="D215" s="204" t="s">
        <v>177</v>
      </c>
      <c r="E215" s="36"/>
      <c r="F215" s="205" t="s">
        <v>1477</v>
      </c>
      <c r="G215" s="36"/>
      <c r="H215" s="36"/>
      <c r="I215" s="206"/>
      <c r="J215" s="36"/>
      <c r="K215" s="36"/>
      <c r="L215" s="39"/>
      <c r="M215" s="207"/>
      <c r="N215" s="208"/>
      <c r="O215" s="71"/>
      <c r="P215" s="71"/>
      <c r="Q215" s="71"/>
      <c r="R215" s="71"/>
      <c r="S215" s="71"/>
      <c r="T215" s="72"/>
      <c r="U215" s="34"/>
      <c r="V215" s="34"/>
      <c r="W215" s="34"/>
      <c r="X215" s="34"/>
      <c r="Y215" s="34"/>
      <c r="Z215" s="34"/>
      <c r="AA215" s="34"/>
      <c r="AB215" s="34"/>
      <c r="AC215" s="34"/>
      <c r="AD215" s="34"/>
      <c r="AE215" s="34"/>
      <c r="AT215" s="17" t="s">
        <v>177</v>
      </c>
      <c r="AU215" s="17" t="s">
        <v>84</v>
      </c>
    </row>
    <row r="216" spans="1:65" s="2" customFormat="1" ht="16.45" customHeight="1">
      <c r="A216" s="34"/>
      <c r="B216" s="35"/>
      <c r="C216" s="232" t="s">
        <v>400</v>
      </c>
      <c r="D216" s="232" t="s">
        <v>254</v>
      </c>
      <c r="E216" s="233" t="s">
        <v>1478</v>
      </c>
      <c r="F216" s="234" t="s">
        <v>1479</v>
      </c>
      <c r="G216" s="235" t="s">
        <v>274</v>
      </c>
      <c r="H216" s="236">
        <v>2</v>
      </c>
      <c r="I216" s="237"/>
      <c r="J216" s="238">
        <f>ROUND(I216*H216,2)</f>
        <v>0</v>
      </c>
      <c r="K216" s="234" t="s">
        <v>174</v>
      </c>
      <c r="L216" s="239"/>
      <c r="M216" s="240" t="s">
        <v>1</v>
      </c>
      <c r="N216" s="241" t="s">
        <v>40</v>
      </c>
      <c r="O216" s="71"/>
      <c r="P216" s="200">
        <f>O216*H216</f>
        <v>0</v>
      </c>
      <c r="Q216" s="200">
        <v>1.47E-3</v>
      </c>
      <c r="R216" s="200">
        <f>Q216*H216</f>
        <v>2.9399999999999999E-3</v>
      </c>
      <c r="S216" s="200">
        <v>0</v>
      </c>
      <c r="T216" s="201">
        <f>S216*H216</f>
        <v>0</v>
      </c>
      <c r="U216" s="34"/>
      <c r="V216" s="34"/>
      <c r="W216" s="34"/>
      <c r="X216" s="34"/>
      <c r="Y216" s="34"/>
      <c r="Z216" s="34"/>
      <c r="AA216" s="34"/>
      <c r="AB216" s="34"/>
      <c r="AC216" s="34"/>
      <c r="AD216" s="34"/>
      <c r="AE216" s="34"/>
      <c r="AR216" s="202" t="s">
        <v>393</v>
      </c>
      <c r="AT216" s="202" t="s">
        <v>254</v>
      </c>
      <c r="AU216" s="202" t="s">
        <v>84</v>
      </c>
      <c r="AY216" s="17" t="s">
        <v>167</v>
      </c>
      <c r="BE216" s="203">
        <f>IF(N216="základní",J216,0)</f>
        <v>0</v>
      </c>
      <c r="BF216" s="203">
        <f>IF(N216="snížená",J216,0)</f>
        <v>0</v>
      </c>
      <c r="BG216" s="203">
        <f>IF(N216="zákl. přenesená",J216,0)</f>
        <v>0</v>
      </c>
      <c r="BH216" s="203">
        <f>IF(N216="sníž. přenesená",J216,0)</f>
        <v>0</v>
      </c>
      <c r="BI216" s="203">
        <f>IF(N216="nulová",J216,0)</f>
        <v>0</v>
      </c>
      <c r="BJ216" s="17" t="s">
        <v>82</v>
      </c>
      <c r="BK216" s="203">
        <f>ROUND(I216*H216,2)</f>
        <v>0</v>
      </c>
      <c r="BL216" s="17" t="s">
        <v>278</v>
      </c>
      <c r="BM216" s="202" t="s">
        <v>1480</v>
      </c>
    </row>
    <row r="217" spans="1:65" s="14" customFormat="1">
      <c r="B217" s="220"/>
      <c r="C217" s="221"/>
      <c r="D217" s="211" t="s">
        <v>179</v>
      </c>
      <c r="E217" s="222" t="s">
        <v>1</v>
      </c>
      <c r="F217" s="223" t="s">
        <v>84</v>
      </c>
      <c r="G217" s="221"/>
      <c r="H217" s="224">
        <v>2</v>
      </c>
      <c r="I217" s="225"/>
      <c r="J217" s="221"/>
      <c r="K217" s="221"/>
      <c r="L217" s="226"/>
      <c r="M217" s="227"/>
      <c r="N217" s="228"/>
      <c r="O217" s="228"/>
      <c r="P217" s="228"/>
      <c r="Q217" s="228"/>
      <c r="R217" s="228"/>
      <c r="S217" s="228"/>
      <c r="T217" s="229"/>
      <c r="AT217" s="230" t="s">
        <v>179</v>
      </c>
      <c r="AU217" s="230" t="s">
        <v>84</v>
      </c>
      <c r="AV217" s="14" t="s">
        <v>84</v>
      </c>
      <c r="AW217" s="14" t="s">
        <v>31</v>
      </c>
      <c r="AX217" s="14" t="s">
        <v>75</v>
      </c>
      <c r="AY217" s="230" t="s">
        <v>167</v>
      </c>
    </row>
    <row r="218" spans="1:65" s="2" customFormat="1" ht="21.8" customHeight="1">
      <c r="A218" s="34"/>
      <c r="B218" s="35"/>
      <c r="C218" s="191" t="s">
        <v>406</v>
      </c>
      <c r="D218" s="191" t="s">
        <v>170</v>
      </c>
      <c r="E218" s="192" t="s">
        <v>1481</v>
      </c>
      <c r="F218" s="193" t="s">
        <v>1482</v>
      </c>
      <c r="G218" s="194" t="s">
        <v>274</v>
      </c>
      <c r="H218" s="195">
        <v>2</v>
      </c>
      <c r="I218" s="196"/>
      <c r="J218" s="197">
        <f>ROUND(I218*H218,2)</f>
        <v>0</v>
      </c>
      <c r="K218" s="193" t="s">
        <v>174</v>
      </c>
      <c r="L218" s="39"/>
      <c r="M218" s="198" t="s">
        <v>1</v>
      </c>
      <c r="N218" s="199" t="s">
        <v>40</v>
      </c>
      <c r="O218" s="71"/>
      <c r="P218" s="200">
        <f>O218*H218</f>
        <v>0</v>
      </c>
      <c r="Q218" s="200">
        <v>4.0000000000000003E-5</v>
      </c>
      <c r="R218" s="200">
        <f>Q218*H218</f>
        <v>8.0000000000000007E-5</v>
      </c>
      <c r="S218" s="200">
        <v>0</v>
      </c>
      <c r="T218" s="201">
        <f>S218*H218</f>
        <v>0</v>
      </c>
      <c r="U218" s="34"/>
      <c r="V218" s="34"/>
      <c r="W218" s="34"/>
      <c r="X218" s="34"/>
      <c r="Y218" s="34"/>
      <c r="Z218" s="34"/>
      <c r="AA218" s="34"/>
      <c r="AB218" s="34"/>
      <c r="AC218" s="34"/>
      <c r="AD218" s="34"/>
      <c r="AE218" s="34"/>
      <c r="AR218" s="202" t="s">
        <v>278</v>
      </c>
      <c r="AT218" s="202" t="s">
        <v>170</v>
      </c>
      <c r="AU218" s="202" t="s">
        <v>84</v>
      </c>
      <c r="AY218" s="17" t="s">
        <v>167</v>
      </c>
      <c r="BE218" s="203">
        <f>IF(N218="základní",J218,0)</f>
        <v>0</v>
      </c>
      <c r="BF218" s="203">
        <f>IF(N218="snížená",J218,0)</f>
        <v>0</v>
      </c>
      <c r="BG218" s="203">
        <f>IF(N218="zákl. přenesená",J218,0)</f>
        <v>0</v>
      </c>
      <c r="BH218" s="203">
        <f>IF(N218="sníž. přenesená",J218,0)</f>
        <v>0</v>
      </c>
      <c r="BI218" s="203">
        <f>IF(N218="nulová",J218,0)</f>
        <v>0</v>
      </c>
      <c r="BJ218" s="17" t="s">
        <v>82</v>
      </c>
      <c r="BK218" s="203">
        <f>ROUND(I218*H218,2)</f>
        <v>0</v>
      </c>
      <c r="BL218" s="17" t="s">
        <v>278</v>
      </c>
      <c r="BM218" s="202" t="s">
        <v>1483</v>
      </c>
    </row>
    <row r="219" spans="1:65" s="2" customFormat="1">
      <c r="A219" s="34"/>
      <c r="B219" s="35"/>
      <c r="C219" s="36"/>
      <c r="D219" s="204" t="s">
        <v>177</v>
      </c>
      <c r="E219" s="36"/>
      <c r="F219" s="205" t="s">
        <v>1484</v>
      </c>
      <c r="G219" s="36"/>
      <c r="H219" s="36"/>
      <c r="I219" s="206"/>
      <c r="J219" s="36"/>
      <c r="K219" s="36"/>
      <c r="L219" s="39"/>
      <c r="M219" s="207"/>
      <c r="N219" s="208"/>
      <c r="O219" s="71"/>
      <c r="P219" s="71"/>
      <c r="Q219" s="71"/>
      <c r="R219" s="71"/>
      <c r="S219" s="71"/>
      <c r="T219" s="72"/>
      <c r="U219" s="34"/>
      <c r="V219" s="34"/>
      <c r="W219" s="34"/>
      <c r="X219" s="34"/>
      <c r="Y219" s="34"/>
      <c r="Z219" s="34"/>
      <c r="AA219" s="34"/>
      <c r="AB219" s="34"/>
      <c r="AC219" s="34"/>
      <c r="AD219" s="34"/>
      <c r="AE219" s="34"/>
      <c r="AT219" s="17" t="s">
        <v>177</v>
      </c>
      <c r="AU219" s="17" t="s">
        <v>84</v>
      </c>
    </row>
    <row r="220" spans="1:65" s="2" customFormat="1" ht="24.3" customHeight="1">
      <c r="A220" s="34"/>
      <c r="B220" s="35"/>
      <c r="C220" s="191" t="s">
        <v>414</v>
      </c>
      <c r="D220" s="191" t="s">
        <v>170</v>
      </c>
      <c r="E220" s="192" t="s">
        <v>1485</v>
      </c>
      <c r="F220" s="193" t="s">
        <v>1486</v>
      </c>
      <c r="G220" s="194" t="s">
        <v>654</v>
      </c>
      <c r="H220" s="242"/>
      <c r="I220" s="196"/>
      <c r="J220" s="197">
        <f>ROUND(I220*H220,2)</f>
        <v>0</v>
      </c>
      <c r="K220" s="193" t="s">
        <v>174</v>
      </c>
      <c r="L220" s="39"/>
      <c r="M220" s="198" t="s">
        <v>1</v>
      </c>
      <c r="N220" s="199" t="s">
        <v>40</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278</v>
      </c>
      <c r="AT220" s="202" t="s">
        <v>170</v>
      </c>
      <c r="AU220" s="202" t="s">
        <v>84</v>
      </c>
      <c r="AY220" s="17" t="s">
        <v>167</v>
      </c>
      <c r="BE220" s="203">
        <f>IF(N220="základní",J220,0)</f>
        <v>0</v>
      </c>
      <c r="BF220" s="203">
        <f>IF(N220="snížená",J220,0)</f>
        <v>0</v>
      </c>
      <c r="BG220" s="203">
        <f>IF(N220="zákl. přenesená",J220,0)</f>
        <v>0</v>
      </c>
      <c r="BH220" s="203">
        <f>IF(N220="sníž. přenesená",J220,0)</f>
        <v>0</v>
      </c>
      <c r="BI220" s="203">
        <f>IF(N220="nulová",J220,0)</f>
        <v>0</v>
      </c>
      <c r="BJ220" s="17" t="s">
        <v>82</v>
      </c>
      <c r="BK220" s="203">
        <f>ROUND(I220*H220,2)</f>
        <v>0</v>
      </c>
      <c r="BL220" s="17" t="s">
        <v>278</v>
      </c>
      <c r="BM220" s="202" t="s">
        <v>1487</v>
      </c>
    </row>
    <row r="221" spans="1:65" s="2" customFormat="1">
      <c r="A221" s="34"/>
      <c r="B221" s="35"/>
      <c r="C221" s="36"/>
      <c r="D221" s="204" t="s">
        <v>177</v>
      </c>
      <c r="E221" s="36"/>
      <c r="F221" s="205" t="s">
        <v>1488</v>
      </c>
      <c r="G221" s="36"/>
      <c r="H221" s="36"/>
      <c r="I221" s="206"/>
      <c r="J221" s="36"/>
      <c r="K221" s="36"/>
      <c r="L221" s="39"/>
      <c r="M221" s="207"/>
      <c r="N221" s="208"/>
      <c r="O221" s="71"/>
      <c r="P221" s="71"/>
      <c r="Q221" s="71"/>
      <c r="R221" s="71"/>
      <c r="S221" s="71"/>
      <c r="T221" s="72"/>
      <c r="U221" s="34"/>
      <c r="V221" s="34"/>
      <c r="W221" s="34"/>
      <c r="X221" s="34"/>
      <c r="Y221" s="34"/>
      <c r="Z221" s="34"/>
      <c r="AA221" s="34"/>
      <c r="AB221" s="34"/>
      <c r="AC221" s="34"/>
      <c r="AD221" s="34"/>
      <c r="AE221" s="34"/>
      <c r="AT221" s="17" t="s">
        <v>177</v>
      </c>
      <c r="AU221" s="17" t="s">
        <v>84</v>
      </c>
    </row>
    <row r="222" spans="1:65" s="12" customFormat="1" ht="22.85" customHeight="1">
      <c r="B222" s="175"/>
      <c r="C222" s="176"/>
      <c r="D222" s="177" t="s">
        <v>74</v>
      </c>
      <c r="E222" s="189" t="s">
        <v>1489</v>
      </c>
      <c r="F222" s="189" t="s">
        <v>1490</v>
      </c>
      <c r="G222" s="176"/>
      <c r="H222" s="176"/>
      <c r="I222" s="179"/>
      <c r="J222" s="190">
        <f>BK222</f>
        <v>0</v>
      </c>
      <c r="K222" s="176"/>
      <c r="L222" s="181"/>
      <c r="M222" s="182"/>
      <c r="N222" s="183"/>
      <c r="O222" s="183"/>
      <c r="P222" s="184">
        <f>SUM(P223:P226)</f>
        <v>0</v>
      </c>
      <c r="Q222" s="183"/>
      <c r="R222" s="184">
        <f>SUM(R223:R226)</f>
        <v>0</v>
      </c>
      <c r="S222" s="183"/>
      <c r="T222" s="185">
        <f>SUM(T223:T226)</f>
        <v>0</v>
      </c>
      <c r="AR222" s="186" t="s">
        <v>84</v>
      </c>
      <c r="AT222" s="187" t="s">
        <v>74</v>
      </c>
      <c r="AU222" s="187" t="s">
        <v>82</v>
      </c>
      <c r="AY222" s="186" t="s">
        <v>167</v>
      </c>
      <c r="BK222" s="188">
        <f>SUM(BK223:BK226)</f>
        <v>0</v>
      </c>
    </row>
    <row r="223" spans="1:65" s="2" customFormat="1" ht="24.3" customHeight="1">
      <c r="A223" s="34"/>
      <c r="B223" s="35"/>
      <c r="C223" s="191" t="s">
        <v>418</v>
      </c>
      <c r="D223" s="191" t="s">
        <v>170</v>
      </c>
      <c r="E223" s="192" t="s">
        <v>1491</v>
      </c>
      <c r="F223" s="193" t="s">
        <v>1492</v>
      </c>
      <c r="G223" s="194" t="s">
        <v>1461</v>
      </c>
      <c r="H223" s="195">
        <v>4</v>
      </c>
      <c r="I223" s="196"/>
      <c r="J223" s="197">
        <f>ROUND(I223*H223,2)</f>
        <v>0</v>
      </c>
      <c r="K223" s="193" t="s">
        <v>1</v>
      </c>
      <c r="L223" s="39"/>
      <c r="M223" s="198" t="s">
        <v>1</v>
      </c>
      <c r="N223" s="199" t="s">
        <v>40</v>
      </c>
      <c r="O223" s="71"/>
      <c r="P223" s="200">
        <f>O223*H223</f>
        <v>0</v>
      </c>
      <c r="Q223" s="200">
        <v>0</v>
      </c>
      <c r="R223" s="200">
        <f>Q223*H223</f>
        <v>0</v>
      </c>
      <c r="S223" s="200">
        <v>0</v>
      </c>
      <c r="T223" s="201">
        <f>S223*H223</f>
        <v>0</v>
      </c>
      <c r="U223" s="34"/>
      <c r="V223" s="34"/>
      <c r="W223" s="34"/>
      <c r="X223" s="34"/>
      <c r="Y223" s="34"/>
      <c r="Z223" s="34"/>
      <c r="AA223" s="34"/>
      <c r="AB223" s="34"/>
      <c r="AC223" s="34"/>
      <c r="AD223" s="34"/>
      <c r="AE223" s="34"/>
      <c r="AR223" s="202" t="s">
        <v>278</v>
      </c>
      <c r="AT223" s="202" t="s">
        <v>170</v>
      </c>
      <c r="AU223" s="202" t="s">
        <v>84</v>
      </c>
      <c r="AY223" s="17" t="s">
        <v>167</v>
      </c>
      <c r="BE223" s="203">
        <f>IF(N223="základní",J223,0)</f>
        <v>0</v>
      </c>
      <c r="BF223" s="203">
        <f>IF(N223="snížená",J223,0)</f>
        <v>0</v>
      </c>
      <c r="BG223" s="203">
        <f>IF(N223="zákl. přenesená",J223,0)</f>
        <v>0</v>
      </c>
      <c r="BH223" s="203">
        <f>IF(N223="sníž. přenesená",J223,0)</f>
        <v>0</v>
      </c>
      <c r="BI223" s="203">
        <f>IF(N223="nulová",J223,0)</f>
        <v>0</v>
      </c>
      <c r="BJ223" s="17" t="s">
        <v>82</v>
      </c>
      <c r="BK223" s="203">
        <f>ROUND(I223*H223,2)</f>
        <v>0</v>
      </c>
      <c r="BL223" s="17" t="s">
        <v>278</v>
      </c>
      <c r="BM223" s="202" t="s">
        <v>1493</v>
      </c>
    </row>
    <row r="224" spans="1:65" s="14" customFormat="1">
      <c r="B224" s="220"/>
      <c r="C224" s="221"/>
      <c r="D224" s="211" t="s">
        <v>179</v>
      </c>
      <c r="E224" s="222" t="s">
        <v>1</v>
      </c>
      <c r="F224" s="223" t="s">
        <v>175</v>
      </c>
      <c r="G224" s="221"/>
      <c r="H224" s="224">
        <v>4</v>
      </c>
      <c r="I224" s="225"/>
      <c r="J224" s="221"/>
      <c r="K224" s="221"/>
      <c r="L224" s="226"/>
      <c r="M224" s="227"/>
      <c r="N224" s="228"/>
      <c r="O224" s="228"/>
      <c r="P224" s="228"/>
      <c r="Q224" s="228"/>
      <c r="R224" s="228"/>
      <c r="S224" s="228"/>
      <c r="T224" s="229"/>
      <c r="AT224" s="230" t="s">
        <v>179</v>
      </c>
      <c r="AU224" s="230" t="s">
        <v>84</v>
      </c>
      <c r="AV224" s="14" t="s">
        <v>84</v>
      </c>
      <c r="AW224" s="14" t="s">
        <v>31</v>
      </c>
      <c r="AX224" s="14" t="s">
        <v>75</v>
      </c>
      <c r="AY224" s="230" t="s">
        <v>167</v>
      </c>
    </row>
    <row r="225" spans="1:65" s="2" customFormat="1" ht="24.3" customHeight="1">
      <c r="A225" s="34"/>
      <c r="B225" s="35"/>
      <c r="C225" s="191" t="s">
        <v>423</v>
      </c>
      <c r="D225" s="191" t="s">
        <v>170</v>
      </c>
      <c r="E225" s="192" t="s">
        <v>1494</v>
      </c>
      <c r="F225" s="193" t="s">
        <v>1495</v>
      </c>
      <c r="G225" s="194" t="s">
        <v>654</v>
      </c>
      <c r="H225" s="242"/>
      <c r="I225" s="196"/>
      <c r="J225" s="197">
        <f>ROUND(I225*H225,2)</f>
        <v>0</v>
      </c>
      <c r="K225" s="193" t="s">
        <v>174</v>
      </c>
      <c r="L225" s="39"/>
      <c r="M225" s="198" t="s">
        <v>1</v>
      </c>
      <c r="N225" s="199" t="s">
        <v>40</v>
      </c>
      <c r="O225" s="71"/>
      <c r="P225" s="200">
        <f>O225*H225</f>
        <v>0</v>
      </c>
      <c r="Q225" s="200">
        <v>0</v>
      </c>
      <c r="R225" s="200">
        <f>Q225*H225</f>
        <v>0</v>
      </c>
      <c r="S225" s="200">
        <v>0</v>
      </c>
      <c r="T225" s="201">
        <f>S225*H225</f>
        <v>0</v>
      </c>
      <c r="U225" s="34"/>
      <c r="V225" s="34"/>
      <c r="W225" s="34"/>
      <c r="X225" s="34"/>
      <c r="Y225" s="34"/>
      <c r="Z225" s="34"/>
      <c r="AA225" s="34"/>
      <c r="AB225" s="34"/>
      <c r="AC225" s="34"/>
      <c r="AD225" s="34"/>
      <c r="AE225" s="34"/>
      <c r="AR225" s="202" t="s">
        <v>278</v>
      </c>
      <c r="AT225" s="202" t="s">
        <v>170</v>
      </c>
      <c r="AU225" s="202" t="s">
        <v>84</v>
      </c>
      <c r="AY225" s="17" t="s">
        <v>167</v>
      </c>
      <c r="BE225" s="203">
        <f>IF(N225="základní",J225,0)</f>
        <v>0</v>
      </c>
      <c r="BF225" s="203">
        <f>IF(N225="snížená",J225,0)</f>
        <v>0</v>
      </c>
      <c r="BG225" s="203">
        <f>IF(N225="zákl. přenesená",J225,0)</f>
        <v>0</v>
      </c>
      <c r="BH225" s="203">
        <f>IF(N225="sníž. přenesená",J225,0)</f>
        <v>0</v>
      </c>
      <c r="BI225" s="203">
        <f>IF(N225="nulová",J225,0)</f>
        <v>0</v>
      </c>
      <c r="BJ225" s="17" t="s">
        <v>82</v>
      </c>
      <c r="BK225" s="203">
        <f>ROUND(I225*H225,2)</f>
        <v>0</v>
      </c>
      <c r="BL225" s="17" t="s">
        <v>278</v>
      </c>
      <c r="BM225" s="202" t="s">
        <v>1496</v>
      </c>
    </row>
    <row r="226" spans="1:65" s="2" customFormat="1">
      <c r="A226" s="34"/>
      <c r="B226" s="35"/>
      <c r="C226" s="36"/>
      <c r="D226" s="204" t="s">
        <v>177</v>
      </c>
      <c r="E226" s="36"/>
      <c r="F226" s="205" t="s">
        <v>1497</v>
      </c>
      <c r="G226" s="36"/>
      <c r="H226" s="36"/>
      <c r="I226" s="206"/>
      <c r="J226" s="36"/>
      <c r="K226" s="36"/>
      <c r="L226" s="39"/>
      <c r="M226" s="207"/>
      <c r="N226" s="208"/>
      <c r="O226" s="71"/>
      <c r="P226" s="71"/>
      <c r="Q226" s="71"/>
      <c r="R226" s="71"/>
      <c r="S226" s="71"/>
      <c r="T226" s="72"/>
      <c r="U226" s="34"/>
      <c r="V226" s="34"/>
      <c r="W226" s="34"/>
      <c r="X226" s="34"/>
      <c r="Y226" s="34"/>
      <c r="Z226" s="34"/>
      <c r="AA226" s="34"/>
      <c r="AB226" s="34"/>
      <c r="AC226" s="34"/>
      <c r="AD226" s="34"/>
      <c r="AE226" s="34"/>
      <c r="AT226" s="17" t="s">
        <v>177</v>
      </c>
      <c r="AU226" s="17" t="s">
        <v>84</v>
      </c>
    </row>
    <row r="227" spans="1:65" s="12" customFormat="1" ht="22.85" customHeight="1">
      <c r="B227" s="175"/>
      <c r="C227" s="176"/>
      <c r="D227" s="177" t="s">
        <v>74</v>
      </c>
      <c r="E227" s="189" t="s">
        <v>1248</v>
      </c>
      <c r="F227" s="189" t="s">
        <v>1498</v>
      </c>
      <c r="G227" s="176"/>
      <c r="H227" s="176"/>
      <c r="I227" s="179"/>
      <c r="J227" s="190">
        <f>BK227</f>
        <v>0</v>
      </c>
      <c r="K227" s="176"/>
      <c r="L227" s="181"/>
      <c r="M227" s="182"/>
      <c r="N227" s="183"/>
      <c r="O227" s="183"/>
      <c r="P227" s="184">
        <f>SUM(P228:P233)</f>
        <v>0</v>
      </c>
      <c r="Q227" s="183"/>
      <c r="R227" s="184">
        <f>SUM(R228:R233)</f>
        <v>0</v>
      </c>
      <c r="S227" s="183"/>
      <c r="T227" s="185">
        <f>SUM(T228:T233)</f>
        <v>0</v>
      </c>
      <c r="AR227" s="186" t="s">
        <v>175</v>
      </c>
      <c r="AT227" s="187" t="s">
        <v>74</v>
      </c>
      <c r="AU227" s="187" t="s">
        <v>82</v>
      </c>
      <c r="AY227" s="186" t="s">
        <v>167</v>
      </c>
      <c r="BK227" s="188">
        <f>SUM(BK228:BK233)</f>
        <v>0</v>
      </c>
    </row>
    <row r="228" spans="1:65" s="2" customFormat="1" ht="16.45" customHeight="1">
      <c r="A228" s="34"/>
      <c r="B228" s="35"/>
      <c r="C228" s="191" t="s">
        <v>428</v>
      </c>
      <c r="D228" s="191" t="s">
        <v>170</v>
      </c>
      <c r="E228" s="192" t="s">
        <v>1499</v>
      </c>
      <c r="F228" s="193" t="s">
        <v>1500</v>
      </c>
      <c r="G228" s="194" t="s">
        <v>1251</v>
      </c>
      <c r="H228" s="195">
        <v>12</v>
      </c>
      <c r="I228" s="196"/>
      <c r="J228" s="197">
        <f>ROUND(I228*H228,2)</f>
        <v>0</v>
      </c>
      <c r="K228" s="193" t="s">
        <v>174</v>
      </c>
      <c r="L228" s="39"/>
      <c r="M228" s="198" t="s">
        <v>1</v>
      </c>
      <c r="N228" s="199" t="s">
        <v>40</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1501</v>
      </c>
      <c r="AT228" s="202" t="s">
        <v>170</v>
      </c>
      <c r="AU228" s="202" t="s">
        <v>84</v>
      </c>
      <c r="AY228" s="17" t="s">
        <v>167</v>
      </c>
      <c r="BE228" s="203">
        <f>IF(N228="základní",J228,0)</f>
        <v>0</v>
      </c>
      <c r="BF228" s="203">
        <f>IF(N228="snížená",J228,0)</f>
        <v>0</v>
      </c>
      <c r="BG228" s="203">
        <f>IF(N228="zákl. přenesená",J228,0)</f>
        <v>0</v>
      </c>
      <c r="BH228" s="203">
        <f>IF(N228="sníž. přenesená",J228,0)</f>
        <v>0</v>
      </c>
      <c r="BI228" s="203">
        <f>IF(N228="nulová",J228,0)</f>
        <v>0</v>
      </c>
      <c r="BJ228" s="17" t="s">
        <v>82</v>
      </c>
      <c r="BK228" s="203">
        <f>ROUND(I228*H228,2)</f>
        <v>0</v>
      </c>
      <c r="BL228" s="17" t="s">
        <v>1501</v>
      </c>
      <c r="BM228" s="202" t="s">
        <v>1502</v>
      </c>
    </row>
    <row r="229" spans="1:65" s="2" customFormat="1">
      <c r="A229" s="34"/>
      <c r="B229" s="35"/>
      <c r="C229" s="36"/>
      <c r="D229" s="204" t="s">
        <v>177</v>
      </c>
      <c r="E229" s="36"/>
      <c r="F229" s="205" t="s">
        <v>1503</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177</v>
      </c>
      <c r="AU229" s="17" t="s">
        <v>84</v>
      </c>
    </row>
    <row r="230" spans="1:65" s="14" customFormat="1">
      <c r="B230" s="220"/>
      <c r="C230" s="221"/>
      <c r="D230" s="211" t="s">
        <v>179</v>
      </c>
      <c r="E230" s="222" t="s">
        <v>1</v>
      </c>
      <c r="F230" s="223" t="s">
        <v>1504</v>
      </c>
      <c r="G230" s="221"/>
      <c r="H230" s="224">
        <v>2</v>
      </c>
      <c r="I230" s="225"/>
      <c r="J230" s="221"/>
      <c r="K230" s="221"/>
      <c r="L230" s="226"/>
      <c r="M230" s="227"/>
      <c r="N230" s="228"/>
      <c r="O230" s="228"/>
      <c r="P230" s="228"/>
      <c r="Q230" s="228"/>
      <c r="R230" s="228"/>
      <c r="S230" s="228"/>
      <c r="T230" s="229"/>
      <c r="AT230" s="230" t="s">
        <v>179</v>
      </c>
      <c r="AU230" s="230" t="s">
        <v>84</v>
      </c>
      <c r="AV230" s="14" t="s">
        <v>84</v>
      </c>
      <c r="AW230" s="14" t="s">
        <v>31</v>
      </c>
      <c r="AX230" s="14" t="s">
        <v>75</v>
      </c>
      <c r="AY230" s="230" t="s">
        <v>167</v>
      </c>
    </row>
    <row r="231" spans="1:65" s="14" customFormat="1">
      <c r="B231" s="220"/>
      <c r="C231" s="221"/>
      <c r="D231" s="211" t="s">
        <v>179</v>
      </c>
      <c r="E231" s="222" t="s">
        <v>1</v>
      </c>
      <c r="F231" s="223" t="s">
        <v>1505</v>
      </c>
      <c r="G231" s="221"/>
      <c r="H231" s="224">
        <v>4</v>
      </c>
      <c r="I231" s="225"/>
      <c r="J231" s="221"/>
      <c r="K231" s="221"/>
      <c r="L231" s="226"/>
      <c r="M231" s="227"/>
      <c r="N231" s="228"/>
      <c r="O231" s="228"/>
      <c r="P231" s="228"/>
      <c r="Q231" s="228"/>
      <c r="R231" s="228"/>
      <c r="S231" s="228"/>
      <c r="T231" s="229"/>
      <c r="AT231" s="230" t="s">
        <v>179</v>
      </c>
      <c r="AU231" s="230" t="s">
        <v>84</v>
      </c>
      <c r="AV231" s="14" t="s">
        <v>84</v>
      </c>
      <c r="AW231" s="14" t="s">
        <v>31</v>
      </c>
      <c r="AX231" s="14" t="s">
        <v>75</v>
      </c>
      <c r="AY231" s="230" t="s">
        <v>167</v>
      </c>
    </row>
    <row r="232" spans="1:65" s="14" customFormat="1">
      <c r="B232" s="220"/>
      <c r="C232" s="221"/>
      <c r="D232" s="211" t="s">
        <v>179</v>
      </c>
      <c r="E232" s="222" t="s">
        <v>1</v>
      </c>
      <c r="F232" s="223" t="s">
        <v>1506</v>
      </c>
      <c r="G232" s="221"/>
      <c r="H232" s="224">
        <v>4</v>
      </c>
      <c r="I232" s="225"/>
      <c r="J232" s="221"/>
      <c r="K232" s="221"/>
      <c r="L232" s="226"/>
      <c r="M232" s="227"/>
      <c r="N232" s="228"/>
      <c r="O232" s="228"/>
      <c r="P232" s="228"/>
      <c r="Q232" s="228"/>
      <c r="R232" s="228"/>
      <c r="S232" s="228"/>
      <c r="T232" s="229"/>
      <c r="AT232" s="230" t="s">
        <v>179</v>
      </c>
      <c r="AU232" s="230" t="s">
        <v>84</v>
      </c>
      <c r="AV232" s="14" t="s">
        <v>84</v>
      </c>
      <c r="AW232" s="14" t="s">
        <v>31</v>
      </c>
      <c r="AX232" s="14" t="s">
        <v>75</v>
      </c>
      <c r="AY232" s="230" t="s">
        <v>167</v>
      </c>
    </row>
    <row r="233" spans="1:65" s="14" customFormat="1">
      <c r="B233" s="220"/>
      <c r="C233" s="221"/>
      <c r="D233" s="211" t="s">
        <v>179</v>
      </c>
      <c r="E233" s="222" t="s">
        <v>1</v>
      </c>
      <c r="F233" s="223" t="s">
        <v>1507</v>
      </c>
      <c r="G233" s="221"/>
      <c r="H233" s="224">
        <v>2</v>
      </c>
      <c r="I233" s="225"/>
      <c r="J233" s="221"/>
      <c r="K233" s="221"/>
      <c r="L233" s="226"/>
      <c r="M233" s="243"/>
      <c r="N233" s="244"/>
      <c r="O233" s="244"/>
      <c r="P233" s="244"/>
      <c r="Q233" s="244"/>
      <c r="R233" s="244"/>
      <c r="S233" s="244"/>
      <c r="T233" s="245"/>
      <c r="AT233" s="230" t="s">
        <v>179</v>
      </c>
      <c r="AU233" s="230" t="s">
        <v>84</v>
      </c>
      <c r="AV233" s="14" t="s">
        <v>84</v>
      </c>
      <c r="AW233" s="14" t="s">
        <v>31</v>
      </c>
      <c r="AX233" s="14" t="s">
        <v>75</v>
      </c>
      <c r="AY233" s="230" t="s">
        <v>167</v>
      </c>
    </row>
    <row r="234" spans="1:65" s="2" customFormat="1" ht="6.9" customHeight="1">
      <c r="A234" s="34"/>
      <c r="B234" s="54"/>
      <c r="C234" s="55"/>
      <c r="D234" s="55"/>
      <c r="E234" s="55"/>
      <c r="F234" s="55"/>
      <c r="G234" s="55"/>
      <c r="H234" s="55"/>
      <c r="I234" s="55"/>
      <c r="J234" s="55"/>
      <c r="K234" s="55"/>
      <c r="L234" s="39"/>
      <c r="M234" s="34"/>
      <c r="O234" s="34"/>
      <c r="P234" s="34"/>
      <c r="Q234" s="34"/>
      <c r="R234" s="34"/>
      <c r="S234" s="34"/>
      <c r="T234" s="34"/>
      <c r="U234" s="34"/>
      <c r="V234" s="34"/>
      <c r="W234" s="34"/>
      <c r="X234" s="34"/>
      <c r="Y234" s="34"/>
      <c r="Z234" s="34"/>
      <c r="AA234" s="34"/>
      <c r="AB234" s="34"/>
      <c r="AC234" s="34"/>
      <c r="AD234" s="34"/>
      <c r="AE234" s="34"/>
    </row>
  </sheetData>
  <sheetProtection algorithmName="SHA-512" hashValue="XrYjo/oiTTetiObQyZP7XbConGL0+Jec1K+Dh2jOzJ04ld6kmIEzrkSVffLTo6eenT7nnZkA0Zd0zVEW6GKKNA==" saltValue="dRmRgbUTBYaW8A/hC+EpUkitNr8gWokmaR7WKCcHYIWk1Qvbz6P90Eh6pC6UEqvkftSuXOGgBxx73YG8tatpqw==" spinCount="100000" sheet="1" objects="1" scenarios="1" formatColumns="0" formatRows="0" autoFilter="0"/>
  <autoFilter ref="C125:K233"/>
  <mergeCells count="12">
    <mergeCell ref="E118:H118"/>
    <mergeCell ref="L2:V2"/>
    <mergeCell ref="E85:H85"/>
    <mergeCell ref="E87:H87"/>
    <mergeCell ref="E89:H89"/>
    <mergeCell ref="E114:H114"/>
    <mergeCell ref="E116:H116"/>
    <mergeCell ref="E7:H7"/>
    <mergeCell ref="E9:H9"/>
    <mergeCell ref="E11:H11"/>
    <mergeCell ref="E20:H20"/>
    <mergeCell ref="E29:H29"/>
  </mergeCells>
  <hyperlinks>
    <hyperlink ref="F130" r:id="rId1"/>
    <hyperlink ref="F133" r:id="rId2"/>
    <hyperlink ref="F136" r:id="rId3"/>
    <hyperlink ref="F139" r:id="rId4"/>
    <hyperlink ref="F142" r:id="rId5"/>
    <hyperlink ref="F153" r:id="rId6"/>
    <hyperlink ref="F156" r:id="rId7"/>
    <hyperlink ref="F159" r:id="rId8"/>
    <hyperlink ref="F162" r:id="rId9"/>
    <hyperlink ref="F165" r:id="rId10"/>
    <hyperlink ref="F168" r:id="rId11"/>
    <hyperlink ref="F171" r:id="rId12"/>
    <hyperlink ref="F174" r:id="rId13"/>
    <hyperlink ref="F177" r:id="rId14"/>
    <hyperlink ref="F180" r:id="rId15"/>
    <hyperlink ref="F183" r:id="rId16"/>
    <hyperlink ref="F186" r:id="rId17"/>
    <hyperlink ref="F189" r:id="rId18"/>
    <hyperlink ref="F192" r:id="rId19"/>
    <hyperlink ref="F197" r:id="rId20"/>
    <hyperlink ref="F200" r:id="rId21"/>
    <hyperlink ref="F203" r:id="rId22"/>
    <hyperlink ref="F206" r:id="rId23"/>
    <hyperlink ref="F211" r:id="rId24"/>
    <hyperlink ref="F215" r:id="rId25"/>
    <hyperlink ref="F219" r:id="rId26"/>
    <hyperlink ref="F221" r:id="rId27"/>
    <hyperlink ref="F226" r:id="rId28"/>
    <hyperlink ref="F229" r:id="rId2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10"/>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101</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1508</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1509</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ROUND(J131,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ROUND((SUM(BE131:BE509)),  2)</f>
        <v>0</v>
      </c>
      <c r="G35" s="34"/>
      <c r="H35" s="34"/>
      <c r="I35" s="130">
        <v>0.21</v>
      </c>
      <c r="J35" s="129">
        <f>ROUND(((SUM(BE131:BE509))*I35),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ROUND((SUM(BF131:BF509)),  2)</f>
        <v>0</v>
      </c>
      <c r="G36" s="34"/>
      <c r="H36" s="34"/>
      <c r="I36" s="130">
        <v>0.15</v>
      </c>
      <c r="J36" s="129">
        <f>ROUND(((SUM(BF131:BF509))*I36),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ROUND((SUM(BG131:BG509)),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ROUND((SUM(BH131:BH509)),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ROUND((SUM(BI131:BI509)),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D1_01_4g - Silnoproudá elektrotechnika</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Ing. Škarek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J131</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1510</v>
      </c>
      <c r="E99" s="156"/>
      <c r="F99" s="156"/>
      <c r="G99" s="156"/>
      <c r="H99" s="156"/>
      <c r="I99" s="156"/>
      <c r="J99" s="157">
        <f>J132</f>
        <v>0</v>
      </c>
      <c r="K99" s="154"/>
      <c r="L99" s="158"/>
    </row>
    <row r="100" spans="1:47" s="10" customFormat="1" ht="19.899999999999999" customHeight="1">
      <c r="B100" s="159"/>
      <c r="C100" s="104"/>
      <c r="D100" s="160" t="s">
        <v>1511</v>
      </c>
      <c r="E100" s="161"/>
      <c r="F100" s="161"/>
      <c r="G100" s="161"/>
      <c r="H100" s="161"/>
      <c r="I100" s="161"/>
      <c r="J100" s="162">
        <f>J133</f>
        <v>0</v>
      </c>
      <c r="K100" s="104"/>
      <c r="L100" s="163"/>
    </row>
    <row r="101" spans="1:47" s="10" customFormat="1" ht="19.899999999999999" customHeight="1">
      <c r="B101" s="159"/>
      <c r="C101" s="104"/>
      <c r="D101" s="160" t="s">
        <v>1512</v>
      </c>
      <c r="E101" s="161"/>
      <c r="F101" s="161"/>
      <c r="G101" s="161"/>
      <c r="H101" s="161"/>
      <c r="I101" s="161"/>
      <c r="J101" s="162">
        <f>J221</f>
        <v>0</v>
      </c>
      <c r="K101" s="104"/>
      <c r="L101" s="163"/>
    </row>
    <row r="102" spans="1:47" s="10" customFormat="1" ht="19.899999999999999" customHeight="1">
      <c r="B102" s="159"/>
      <c r="C102" s="104"/>
      <c r="D102" s="160" t="s">
        <v>1513</v>
      </c>
      <c r="E102" s="161"/>
      <c r="F102" s="161"/>
      <c r="G102" s="161"/>
      <c r="H102" s="161"/>
      <c r="I102" s="161"/>
      <c r="J102" s="162">
        <f>J231</f>
        <v>0</v>
      </c>
      <c r="K102" s="104"/>
      <c r="L102" s="163"/>
    </row>
    <row r="103" spans="1:47" s="10" customFormat="1" ht="19.899999999999999" customHeight="1">
      <c r="B103" s="159"/>
      <c r="C103" s="104"/>
      <c r="D103" s="160" t="s">
        <v>1514</v>
      </c>
      <c r="E103" s="161"/>
      <c r="F103" s="161"/>
      <c r="G103" s="161"/>
      <c r="H103" s="161"/>
      <c r="I103" s="161"/>
      <c r="J103" s="162">
        <f>J244</f>
        <v>0</v>
      </c>
      <c r="K103" s="104"/>
      <c r="L103" s="163"/>
    </row>
    <row r="104" spans="1:47" s="10" customFormat="1" ht="19.899999999999999" customHeight="1">
      <c r="B104" s="159"/>
      <c r="C104" s="104"/>
      <c r="D104" s="160" t="s">
        <v>1515</v>
      </c>
      <c r="E104" s="161"/>
      <c r="F104" s="161"/>
      <c r="G104" s="161"/>
      <c r="H104" s="161"/>
      <c r="I104" s="161"/>
      <c r="J104" s="162">
        <f>J287</f>
        <v>0</v>
      </c>
      <c r="K104" s="104"/>
      <c r="L104" s="163"/>
    </row>
    <row r="105" spans="1:47" s="10" customFormat="1" ht="19.899999999999999" customHeight="1">
      <c r="B105" s="159"/>
      <c r="C105" s="104"/>
      <c r="D105" s="160" t="s">
        <v>1516</v>
      </c>
      <c r="E105" s="161"/>
      <c r="F105" s="161"/>
      <c r="G105" s="161"/>
      <c r="H105" s="161"/>
      <c r="I105" s="161"/>
      <c r="J105" s="162">
        <f>J344</f>
        <v>0</v>
      </c>
      <c r="K105" s="104"/>
      <c r="L105" s="163"/>
    </row>
    <row r="106" spans="1:47" s="10" customFormat="1" ht="19.899999999999999" customHeight="1">
      <c r="B106" s="159"/>
      <c r="C106" s="104"/>
      <c r="D106" s="160" t="s">
        <v>1517</v>
      </c>
      <c r="E106" s="161"/>
      <c r="F106" s="161"/>
      <c r="G106" s="161"/>
      <c r="H106" s="161"/>
      <c r="I106" s="161"/>
      <c r="J106" s="162">
        <f>J410</f>
        <v>0</v>
      </c>
      <c r="K106" s="104"/>
      <c r="L106" s="163"/>
    </row>
    <row r="107" spans="1:47" s="10" customFormat="1" ht="19.899999999999999" customHeight="1">
      <c r="B107" s="159"/>
      <c r="C107" s="104"/>
      <c r="D107" s="160" t="s">
        <v>1518</v>
      </c>
      <c r="E107" s="161"/>
      <c r="F107" s="161"/>
      <c r="G107" s="161"/>
      <c r="H107" s="161"/>
      <c r="I107" s="161"/>
      <c r="J107" s="162">
        <f>J439</f>
        <v>0</v>
      </c>
      <c r="K107" s="104"/>
      <c r="L107" s="163"/>
    </row>
    <row r="108" spans="1:47" s="10" customFormat="1" ht="19.899999999999999" customHeight="1">
      <c r="B108" s="159"/>
      <c r="C108" s="104"/>
      <c r="D108" s="160" t="s">
        <v>1519</v>
      </c>
      <c r="E108" s="161"/>
      <c r="F108" s="161"/>
      <c r="G108" s="161"/>
      <c r="H108" s="161"/>
      <c r="I108" s="161"/>
      <c r="J108" s="162">
        <f>J478</f>
        <v>0</v>
      </c>
      <c r="K108" s="104"/>
      <c r="L108" s="163"/>
    </row>
    <row r="109" spans="1:47" s="10" customFormat="1" ht="19.899999999999999" customHeight="1">
      <c r="B109" s="159"/>
      <c r="C109" s="104"/>
      <c r="D109" s="160" t="s">
        <v>1520</v>
      </c>
      <c r="E109" s="161"/>
      <c r="F109" s="161"/>
      <c r="G109" s="161"/>
      <c r="H109" s="161"/>
      <c r="I109" s="161"/>
      <c r="J109" s="162">
        <f>J495</f>
        <v>0</v>
      </c>
      <c r="K109" s="104"/>
      <c r="L109" s="163"/>
    </row>
    <row r="110" spans="1:47" s="2" customFormat="1" ht="21.8"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 customHeight="1">
      <c r="A111" s="34"/>
      <c r="B111" s="54"/>
      <c r="C111" s="55"/>
      <c r="D111" s="55"/>
      <c r="E111" s="55"/>
      <c r="F111" s="55"/>
      <c r="G111" s="55"/>
      <c r="H111" s="55"/>
      <c r="I111" s="55"/>
      <c r="J111" s="55"/>
      <c r="K111" s="55"/>
      <c r="L111" s="51"/>
      <c r="S111" s="34"/>
      <c r="T111" s="34"/>
      <c r="U111" s="34"/>
      <c r="V111" s="34"/>
      <c r="W111" s="34"/>
      <c r="X111" s="34"/>
      <c r="Y111" s="34"/>
      <c r="Z111" s="34"/>
      <c r="AA111" s="34"/>
      <c r="AB111" s="34"/>
      <c r="AC111" s="34"/>
      <c r="AD111" s="34"/>
      <c r="AE111" s="34"/>
    </row>
    <row r="115" spans="1:31" s="2" customFormat="1" ht="6.9" customHeight="1">
      <c r="A115" s="34"/>
      <c r="B115" s="56"/>
      <c r="C115" s="57"/>
      <c r="D115" s="57"/>
      <c r="E115" s="57"/>
      <c r="F115" s="57"/>
      <c r="G115" s="57"/>
      <c r="H115" s="57"/>
      <c r="I115" s="57"/>
      <c r="J115" s="57"/>
      <c r="K115" s="57"/>
      <c r="L115" s="51"/>
      <c r="S115" s="34"/>
      <c r="T115" s="34"/>
      <c r="U115" s="34"/>
      <c r="V115" s="34"/>
      <c r="W115" s="34"/>
      <c r="X115" s="34"/>
      <c r="Y115" s="34"/>
      <c r="Z115" s="34"/>
      <c r="AA115" s="34"/>
      <c r="AB115" s="34"/>
      <c r="AC115" s="34"/>
      <c r="AD115" s="34"/>
      <c r="AE115" s="34"/>
    </row>
    <row r="116" spans="1:31" s="2" customFormat="1" ht="24.9" customHeight="1">
      <c r="A116" s="34"/>
      <c r="B116" s="35"/>
      <c r="C116" s="23" t="s">
        <v>152</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31" s="2" customFormat="1" ht="6.9"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12.05" customHeight="1">
      <c r="A118" s="34"/>
      <c r="B118" s="35"/>
      <c r="C118" s="29" t="s">
        <v>16</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26.3" customHeight="1">
      <c r="A119" s="34"/>
      <c r="B119" s="35"/>
      <c r="C119" s="36"/>
      <c r="D119" s="36"/>
      <c r="E119" s="312" t="str">
        <f>E7</f>
        <v>Nemocnice Nové Město na Moravě - 2 ultrazvukové vyšetřovny na RDG</v>
      </c>
      <c r="F119" s="313"/>
      <c r="G119" s="313"/>
      <c r="H119" s="313"/>
      <c r="I119" s="36"/>
      <c r="J119" s="36"/>
      <c r="K119" s="36"/>
      <c r="L119" s="51"/>
      <c r="S119" s="34"/>
      <c r="T119" s="34"/>
      <c r="U119" s="34"/>
      <c r="V119" s="34"/>
      <c r="W119" s="34"/>
      <c r="X119" s="34"/>
      <c r="Y119" s="34"/>
      <c r="Z119" s="34"/>
      <c r="AA119" s="34"/>
      <c r="AB119" s="34"/>
      <c r="AC119" s="34"/>
      <c r="AD119" s="34"/>
      <c r="AE119" s="34"/>
    </row>
    <row r="120" spans="1:31" s="1" customFormat="1" ht="12.05" customHeight="1">
      <c r="B120" s="21"/>
      <c r="C120" s="29" t="s">
        <v>115</v>
      </c>
      <c r="D120" s="22"/>
      <c r="E120" s="22"/>
      <c r="F120" s="22"/>
      <c r="G120" s="22"/>
      <c r="H120" s="22"/>
      <c r="I120" s="22"/>
      <c r="J120" s="22"/>
      <c r="K120" s="22"/>
      <c r="L120" s="20"/>
    </row>
    <row r="121" spans="1:31" s="2" customFormat="1" ht="16.45" customHeight="1">
      <c r="A121" s="34"/>
      <c r="B121" s="35"/>
      <c r="C121" s="36"/>
      <c r="D121" s="36"/>
      <c r="E121" s="312" t="s">
        <v>116</v>
      </c>
      <c r="F121" s="311"/>
      <c r="G121" s="311"/>
      <c r="H121" s="311"/>
      <c r="I121" s="36"/>
      <c r="J121" s="36"/>
      <c r="K121" s="36"/>
      <c r="L121" s="51"/>
      <c r="S121" s="34"/>
      <c r="T121" s="34"/>
      <c r="U121" s="34"/>
      <c r="V121" s="34"/>
      <c r="W121" s="34"/>
      <c r="X121" s="34"/>
      <c r="Y121" s="34"/>
      <c r="Z121" s="34"/>
      <c r="AA121" s="34"/>
      <c r="AB121" s="34"/>
      <c r="AC121" s="34"/>
      <c r="AD121" s="34"/>
      <c r="AE121" s="34"/>
    </row>
    <row r="122" spans="1:31" s="2" customFormat="1" ht="12.05" customHeight="1">
      <c r="A122" s="34"/>
      <c r="B122" s="35"/>
      <c r="C122" s="29" t="s">
        <v>117</v>
      </c>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31" s="2" customFormat="1" ht="16.45" customHeight="1">
      <c r="A123" s="34"/>
      <c r="B123" s="35"/>
      <c r="C123" s="36"/>
      <c r="D123" s="36"/>
      <c r="E123" s="294" t="str">
        <f>E11</f>
        <v>D1_01_4g - Silnoproudá elektrotechnika</v>
      </c>
      <c r="F123" s="311"/>
      <c r="G123" s="311"/>
      <c r="H123" s="311"/>
      <c r="I123" s="36"/>
      <c r="J123" s="36"/>
      <c r="K123" s="36"/>
      <c r="L123" s="51"/>
      <c r="S123" s="34"/>
      <c r="T123" s="34"/>
      <c r="U123" s="34"/>
      <c r="V123" s="34"/>
      <c r="W123" s="34"/>
      <c r="X123" s="34"/>
      <c r="Y123" s="34"/>
      <c r="Z123" s="34"/>
      <c r="AA123" s="34"/>
      <c r="AB123" s="34"/>
      <c r="AC123" s="34"/>
      <c r="AD123" s="34"/>
      <c r="AE123" s="34"/>
    </row>
    <row r="124" spans="1:31" s="2" customFormat="1" ht="6.9"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12.05" customHeight="1">
      <c r="A125" s="34"/>
      <c r="B125" s="35"/>
      <c r="C125" s="29" t="s">
        <v>20</v>
      </c>
      <c r="D125" s="36"/>
      <c r="E125" s="36"/>
      <c r="F125" s="27" t="str">
        <f>F14</f>
        <v>Nové Město na Moravě</v>
      </c>
      <c r="G125" s="36"/>
      <c r="H125" s="36"/>
      <c r="I125" s="29" t="s">
        <v>22</v>
      </c>
      <c r="J125" s="66">
        <f>IF(J14="","",J14)</f>
        <v>0</v>
      </c>
      <c r="K125" s="36"/>
      <c r="L125" s="51"/>
      <c r="S125" s="34"/>
      <c r="T125" s="34"/>
      <c r="U125" s="34"/>
      <c r="V125" s="34"/>
      <c r="W125" s="34"/>
      <c r="X125" s="34"/>
      <c r="Y125" s="34"/>
      <c r="Z125" s="34"/>
      <c r="AA125" s="34"/>
      <c r="AB125" s="34"/>
      <c r="AC125" s="34"/>
      <c r="AD125" s="34"/>
      <c r="AE125" s="34"/>
    </row>
    <row r="126" spans="1:31" s="2" customFormat="1" ht="6.9"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31" s="2" customFormat="1" ht="25.7" customHeight="1">
      <c r="A127" s="34"/>
      <c r="B127" s="35"/>
      <c r="C127" s="29" t="s">
        <v>23</v>
      </c>
      <c r="D127" s="36"/>
      <c r="E127" s="36"/>
      <c r="F127" s="27" t="str">
        <f>E17</f>
        <v>Kraj Vysočina, Žižkova 57, Jihlava</v>
      </c>
      <c r="G127" s="36"/>
      <c r="H127" s="36"/>
      <c r="I127" s="29" t="s">
        <v>29</v>
      </c>
      <c r="J127" s="32" t="str">
        <f>E23</f>
        <v>Penta Projekt s.r.o., Mrštíkova 12, Jihlava</v>
      </c>
      <c r="K127" s="36"/>
      <c r="L127" s="51"/>
      <c r="S127" s="34"/>
      <c r="T127" s="34"/>
      <c r="U127" s="34"/>
      <c r="V127" s="34"/>
      <c r="W127" s="34"/>
      <c r="X127" s="34"/>
      <c r="Y127" s="34"/>
      <c r="Z127" s="34"/>
      <c r="AA127" s="34"/>
      <c r="AB127" s="34"/>
      <c r="AC127" s="34"/>
      <c r="AD127" s="34"/>
      <c r="AE127" s="34"/>
    </row>
    <row r="128" spans="1:31" s="2" customFormat="1" ht="15.2" customHeight="1">
      <c r="A128" s="34"/>
      <c r="B128" s="35"/>
      <c r="C128" s="29" t="s">
        <v>27</v>
      </c>
      <c r="D128" s="36"/>
      <c r="E128" s="36"/>
      <c r="F128" s="27" t="str">
        <f>IF(E20="","",E20)</f>
        <v>Vyplň údaj</v>
      </c>
      <c r="G128" s="36"/>
      <c r="H128" s="36"/>
      <c r="I128" s="29" t="s">
        <v>32</v>
      </c>
      <c r="J128" s="32" t="str">
        <f>E26</f>
        <v>Ing. Škarek</v>
      </c>
      <c r="K128" s="36"/>
      <c r="L128" s="51"/>
      <c r="S128" s="34"/>
      <c r="T128" s="34"/>
      <c r="U128" s="34"/>
      <c r="V128" s="34"/>
      <c r="W128" s="34"/>
      <c r="X128" s="34"/>
      <c r="Y128" s="34"/>
      <c r="Z128" s="34"/>
      <c r="AA128" s="34"/>
      <c r="AB128" s="34"/>
      <c r="AC128" s="34"/>
      <c r="AD128" s="34"/>
      <c r="AE128" s="34"/>
    </row>
    <row r="129" spans="1:65" s="2" customFormat="1" ht="10.35" customHeight="1">
      <c r="A129" s="34"/>
      <c r="B129" s="35"/>
      <c r="C129" s="36"/>
      <c r="D129" s="36"/>
      <c r="E129" s="36"/>
      <c r="F129" s="36"/>
      <c r="G129" s="36"/>
      <c r="H129" s="36"/>
      <c r="I129" s="36"/>
      <c r="J129" s="36"/>
      <c r="K129" s="36"/>
      <c r="L129" s="51"/>
      <c r="S129" s="34"/>
      <c r="T129" s="34"/>
      <c r="U129" s="34"/>
      <c r="V129" s="34"/>
      <c r="W129" s="34"/>
      <c r="X129" s="34"/>
      <c r="Y129" s="34"/>
      <c r="Z129" s="34"/>
      <c r="AA129" s="34"/>
      <c r="AB129" s="34"/>
      <c r="AC129" s="34"/>
      <c r="AD129" s="34"/>
      <c r="AE129" s="34"/>
    </row>
    <row r="130" spans="1:65" s="11" customFormat="1" ht="29.3" customHeight="1">
      <c r="A130" s="164"/>
      <c r="B130" s="165"/>
      <c r="C130" s="166" t="s">
        <v>153</v>
      </c>
      <c r="D130" s="167" t="s">
        <v>60</v>
      </c>
      <c r="E130" s="167" t="s">
        <v>56</v>
      </c>
      <c r="F130" s="167" t="s">
        <v>57</v>
      </c>
      <c r="G130" s="167" t="s">
        <v>154</v>
      </c>
      <c r="H130" s="167" t="s">
        <v>155</v>
      </c>
      <c r="I130" s="167" t="s">
        <v>156</v>
      </c>
      <c r="J130" s="167" t="s">
        <v>121</v>
      </c>
      <c r="K130" s="168" t="s">
        <v>157</v>
      </c>
      <c r="L130" s="169"/>
      <c r="M130" s="75" t="s">
        <v>1</v>
      </c>
      <c r="N130" s="76" t="s">
        <v>39</v>
      </c>
      <c r="O130" s="76" t="s">
        <v>158</v>
      </c>
      <c r="P130" s="76" t="s">
        <v>159</v>
      </c>
      <c r="Q130" s="76" t="s">
        <v>160</v>
      </c>
      <c r="R130" s="76" t="s">
        <v>161</v>
      </c>
      <c r="S130" s="76" t="s">
        <v>162</v>
      </c>
      <c r="T130" s="77" t="s">
        <v>163</v>
      </c>
      <c r="U130" s="164"/>
      <c r="V130" s="164"/>
      <c r="W130" s="164"/>
      <c r="X130" s="164"/>
      <c r="Y130" s="164"/>
      <c r="Z130" s="164"/>
      <c r="AA130" s="164"/>
      <c r="AB130" s="164"/>
      <c r="AC130" s="164"/>
      <c r="AD130" s="164"/>
      <c r="AE130" s="164"/>
    </row>
    <row r="131" spans="1:65" s="2" customFormat="1" ht="22.85" customHeight="1">
      <c r="A131" s="34"/>
      <c r="B131" s="35"/>
      <c r="C131" s="82" t="s">
        <v>164</v>
      </c>
      <c r="D131" s="36"/>
      <c r="E131" s="36"/>
      <c r="F131" s="36"/>
      <c r="G131" s="36"/>
      <c r="H131" s="36"/>
      <c r="I131" s="36"/>
      <c r="J131" s="170">
        <f>BK131</f>
        <v>0</v>
      </c>
      <c r="K131" s="36"/>
      <c r="L131" s="39"/>
      <c r="M131" s="78"/>
      <c r="N131" s="171"/>
      <c r="O131" s="79"/>
      <c r="P131" s="172">
        <f>P132</f>
        <v>0</v>
      </c>
      <c r="Q131" s="79"/>
      <c r="R131" s="172">
        <f>R132</f>
        <v>7.1989999999999998E-2</v>
      </c>
      <c r="S131" s="79"/>
      <c r="T131" s="173">
        <f>T132</f>
        <v>0.20522000000000001</v>
      </c>
      <c r="U131" s="34"/>
      <c r="V131" s="34"/>
      <c r="W131" s="34"/>
      <c r="X131" s="34"/>
      <c r="Y131" s="34"/>
      <c r="Z131" s="34"/>
      <c r="AA131" s="34"/>
      <c r="AB131" s="34"/>
      <c r="AC131" s="34"/>
      <c r="AD131" s="34"/>
      <c r="AE131" s="34"/>
      <c r="AT131" s="17" t="s">
        <v>74</v>
      </c>
      <c r="AU131" s="17" t="s">
        <v>123</v>
      </c>
      <c r="BK131" s="174">
        <f>BK132</f>
        <v>0</v>
      </c>
    </row>
    <row r="132" spans="1:65" s="12" customFormat="1" ht="25.85" customHeight="1">
      <c r="B132" s="175"/>
      <c r="C132" s="176"/>
      <c r="D132" s="177" t="s">
        <v>74</v>
      </c>
      <c r="E132" s="178" t="s">
        <v>1521</v>
      </c>
      <c r="F132" s="178" t="s">
        <v>1522</v>
      </c>
      <c r="G132" s="176"/>
      <c r="H132" s="176"/>
      <c r="I132" s="179"/>
      <c r="J132" s="180">
        <f>BK132</f>
        <v>0</v>
      </c>
      <c r="K132" s="176"/>
      <c r="L132" s="181"/>
      <c r="M132" s="182"/>
      <c r="N132" s="183"/>
      <c r="O132" s="183"/>
      <c r="P132" s="184">
        <f>P133+P221+P231+P244+P287+P344+P410+P439+P478+P495</f>
        <v>0</v>
      </c>
      <c r="Q132" s="183"/>
      <c r="R132" s="184">
        <f>R133+R221+R231+R244+R287+R344+R410+R439+R478+R495</f>
        <v>7.1989999999999998E-2</v>
      </c>
      <c r="S132" s="183"/>
      <c r="T132" s="185">
        <f>T133+T221+T231+T244+T287+T344+T410+T439+T478+T495</f>
        <v>0.20522000000000001</v>
      </c>
      <c r="AR132" s="186" t="s">
        <v>175</v>
      </c>
      <c r="AT132" s="187" t="s">
        <v>74</v>
      </c>
      <c r="AU132" s="187" t="s">
        <v>75</v>
      </c>
      <c r="AY132" s="186" t="s">
        <v>167</v>
      </c>
      <c r="BK132" s="188">
        <f>BK133+BK221+BK231+BK244+BK287+BK344+BK410+BK439+BK478+BK495</f>
        <v>0</v>
      </c>
    </row>
    <row r="133" spans="1:65" s="12" customFormat="1" ht="22.85" customHeight="1">
      <c r="B133" s="175"/>
      <c r="C133" s="176"/>
      <c r="D133" s="177" t="s">
        <v>74</v>
      </c>
      <c r="E133" s="189" t="s">
        <v>1523</v>
      </c>
      <c r="F133" s="189" t="s">
        <v>1524</v>
      </c>
      <c r="G133" s="176"/>
      <c r="H133" s="176"/>
      <c r="I133" s="179"/>
      <c r="J133" s="190">
        <f>BK133</f>
        <v>0</v>
      </c>
      <c r="K133" s="176"/>
      <c r="L133" s="181"/>
      <c r="M133" s="182"/>
      <c r="N133" s="183"/>
      <c r="O133" s="183"/>
      <c r="P133" s="184">
        <f>SUM(P134:P220)</f>
        <v>0</v>
      </c>
      <c r="Q133" s="183"/>
      <c r="R133" s="184">
        <f>SUM(R134:R220)</f>
        <v>1.5200000000000001E-3</v>
      </c>
      <c r="S133" s="183"/>
      <c r="T133" s="185">
        <f>SUM(T134:T220)</f>
        <v>0</v>
      </c>
      <c r="AR133" s="186" t="s">
        <v>84</v>
      </c>
      <c r="AT133" s="187" t="s">
        <v>74</v>
      </c>
      <c r="AU133" s="187" t="s">
        <v>82</v>
      </c>
      <c r="AY133" s="186" t="s">
        <v>167</v>
      </c>
      <c r="BK133" s="188">
        <f>SUM(BK134:BK220)</f>
        <v>0</v>
      </c>
    </row>
    <row r="134" spans="1:65" s="2" customFormat="1" ht="49.15" customHeight="1">
      <c r="A134" s="34"/>
      <c r="B134" s="35"/>
      <c r="C134" s="232" t="s">
        <v>82</v>
      </c>
      <c r="D134" s="232" t="s">
        <v>254</v>
      </c>
      <c r="E134" s="233" t="s">
        <v>1525</v>
      </c>
      <c r="F134" s="234" t="s">
        <v>1526</v>
      </c>
      <c r="G134" s="235" t="s">
        <v>1202</v>
      </c>
      <c r="H134" s="236">
        <v>1</v>
      </c>
      <c r="I134" s="237"/>
      <c r="J134" s="238">
        <f>ROUND(I134*H134,2)</f>
        <v>0</v>
      </c>
      <c r="K134" s="234" t="s">
        <v>1</v>
      </c>
      <c r="L134" s="239"/>
      <c r="M134" s="240" t="s">
        <v>1</v>
      </c>
      <c r="N134" s="241" t="s">
        <v>40</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1501</v>
      </c>
      <c r="AT134" s="202" t="s">
        <v>254</v>
      </c>
      <c r="AU134" s="202" t="s">
        <v>84</v>
      </c>
      <c r="AY134" s="17" t="s">
        <v>167</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1501</v>
      </c>
      <c r="BM134" s="202" t="s">
        <v>1527</v>
      </c>
    </row>
    <row r="135" spans="1:65" s="14" customFormat="1">
      <c r="B135" s="220"/>
      <c r="C135" s="221"/>
      <c r="D135" s="211" t="s">
        <v>179</v>
      </c>
      <c r="E135" s="222" t="s">
        <v>1</v>
      </c>
      <c r="F135" s="223" t="s">
        <v>82</v>
      </c>
      <c r="G135" s="221"/>
      <c r="H135" s="224">
        <v>1</v>
      </c>
      <c r="I135" s="225"/>
      <c r="J135" s="221"/>
      <c r="K135" s="221"/>
      <c r="L135" s="226"/>
      <c r="M135" s="227"/>
      <c r="N135" s="228"/>
      <c r="O135" s="228"/>
      <c r="P135" s="228"/>
      <c r="Q135" s="228"/>
      <c r="R135" s="228"/>
      <c r="S135" s="228"/>
      <c r="T135" s="229"/>
      <c r="AT135" s="230" t="s">
        <v>179</v>
      </c>
      <c r="AU135" s="230" t="s">
        <v>84</v>
      </c>
      <c r="AV135" s="14" t="s">
        <v>84</v>
      </c>
      <c r="AW135" s="14" t="s">
        <v>31</v>
      </c>
      <c r="AX135" s="14" t="s">
        <v>75</v>
      </c>
      <c r="AY135" s="230" t="s">
        <v>167</v>
      </c>
    </row>
    <row r="136" spans="1:65" s="2" customFormat="1" ht="24.3" customHeight="1">
      <c r="A136" s="34"/>
      <c r="B136" s="35"/>
      <c r="C136" s="191" t="s">
        <v>84</v>
      </c>
      <c r="D136" s="191" t="s">
        <v>170</v>
      </c>
      <c r="E136" s="192" t="s">
        <v>1528</v>
      </c>
      <c r="F136" s="193" t="s">
        <v>1529</v>
      </c>
      <c r="G136" s="194" t="s">
        <v>274</v>
      </c>
      <c r="H136" s="195">
        <v>1</v>
      </c>
      <c r="I136" s="196"/>
      <c r="J136" s="197">
        <f>ROUND(I136*H136,2)</f>
        <v>0</v>
      </c>
      <c r="K136" s="193" t="s">
        <v>174</v>
      </c>
      <c r="L136" s="39"/>
      <c r="M136" s="198" t="s">
        <v>1</v>
      </c>
      <c r="N136" s="199" t="s">
        <v>40</v>
      </c>
      <c r="O136" s="71"/>
      <c r="P136" s="200">
        <f>O136*H136</f>
        <v>0</v>
      </c>
      <c r="Q136" s="200">
        <v>0</v>
      </c>
      <c r="R136" s="200">
        <f>Q136*H136</f>
        <v>0</v>
      </c>
      <c r="S136" s="200">
        <v>0</v>
      </c>
      <c r="T136" s="201">
        <f>S136*H136</f>
        <v>0</v>
      </c>
      <c r="U136" s="34"/>
      <c r="V136" s="34"/>
      <c r="W136" s="34"/>
      <c r="X136" s="34"/>
      <c r="Y136" s="34"/>
      <c r="Z136" s="34"/>
      <c r="AA136" s="34"/>
      <c r="AB136" s="34"/>
      <c r="AC136" s="34"/>
      <c r="AD136" s="34"/>
      <c r="AE136" s="34"/>
      <c r="AR136" s="202" t="s">
        <v>278</v>
      </c>
      <c r="AT136" s="202" t="s">
        <v>170</v>
      </c>
      <c r="AU136" s="202" t="s">
        <v>84</v>
      </c>
      <c r="AY136" s="17" t="s">
        <v>167</v>
      </c>
      <c r="BE136" s="203">
        <f>IF(N136="základní",J136,0)</f>
        <v>0</v>
      </c>
      <c r="BF136" s="203">
        <f>IF(N136="snížená",J136,0)</f>
        <v>0</v>
      </c>
      <c r="BG136" s="203">
        <f>IF(N136="zákl. přenesená",J136,0)</f>
        <v>0</v>
      </c>
      <c r="BH136" s="203">
        <f>IF(N136="sníž. přenesená",J136,0)</f>
        <v>0</v>
      </c>
      <c r="BI136" s="203">
        <f>IF(N136="nulová",J136,0)</f>
        <v>0</v>
      </c>
      <c r="BJ136" s="17" t="s">
        <v>82</v>
      </c>
      <c r="BK136" s="203">
        <f>ROUND(I136*H136,2)</f>
        <v>0</v>
      </c>
      <c r="BL136" s="17" t="s">
        <v>278</v>
      </c>
      <c r="BM136" s="202" t="s">
        <v>1530</v>
      </c>
    </row>
    <row r="137" spans="1:65" s="2" customFormat="1">
      <c r="A137" s="34"/>
      <c r="B137" s="35"/>
      <c r="C137" s="36"/>
      <c r="D137" s="204" t="s">
        <v>177</v>
      </c>
      <c r="E137" s="36"/>
      <c r="F137" s="205" t="s">
        <v>1531</v>
      </c>
      <c r="G137" s="36"/>
      <c r="H137" s="36"/>
      <c r="I137" s="206"/>
      <c r="J137" s="36"/>
      <c r="K137" s="36"/>
      <c r="L137" s="39"/>
      <c r="M137" s="207"/>
      <c r="N137" s="208"/>
      <c r="O137" s="71"/>
      <c r="P137" s="71"/>
      <c r="Q137" s="71"/>
      <c r="R137" s="71"/>
      <c r="S137" s="71"/>
      <c r="T137" s="72"/>
      <c r="U137" s="34"/>
      <c r="V137" s="34"/>
      <c r="W137" s="34"/>
      <c r="X137" s="34"/>
      <c r="Y137" s="34"/>
      <c r="Z137" s="34"/>
      <c r="AA137" s="34"/>
      <c r="AB137" s="34"/>
      <c r="AC137" s="34"/>
      <c r="AD137" s="34"/>
      <c r="AE137" s="34"/>
      <c r="AT137" s="17" t="s">
        <v>177</v>
      </c>
      <c r="AU137" s="17" t="s">
        <v>84</v>
      </c>
    </row>
    <row r="138" spans="1:65" s="2" customFormat="1" ht="24.3" customHeight="1">
      <c r="A138" s="34"/>
      <c r="B138" s="35"/>
      <c r="C138" s="232" t="s">
        <v>168</v>
      </c>
      <c r="D138" s="232" t="s">
        <v>254</v>
      </c>
      <c r="E138" s="233" t="s">
        <v>1532</v>
      </c>
      <c r="F138" s="234" t="s">
        <v>1533</v>
      </c>
      <c r="G138" s="235" t="s">
        <v>1202</v>
      </c>
      <c r="H138" s="236">
        <v>2</v>
      </c>
      <c r="I138" s="237"/>
      <c r="J138" s="238">
        <f>ROUND(I138*H138,2)</f>
        <v>0</v>
      </c>
      <c r="K138" s="234" t="s">
        <v>1</v>
      </c>
      <c r="L138" s="239"/>
      <c r="M138" s="240" t="s">
        <v>1</v>
      </c>
      <c r="N138" s="241" t="s">
        <v>40</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935</v>
      </c>
      <c r="AT138" s="202" t="s">
        <v>254</v>
      </c>
      <c r="AU138" s="202" t="s">
        <v>84</v>
      </c>
      <c r="AY138" s="17" t="s">
        <v>167</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935</v>
      </c>
      <c r="BM138" s="202" t="s">
        <v>1534</v>
      </c>
    </row>
    <row r="139" spans="1:65" s="14" customFormat="1">
      <c r="B139" s="220"/>
      <c r="C139" s="221"/>
      <c r="D139" s="211" t="s">
        <v>179</v>
      </c>
      <c r="E139" s="222" t="s">
        <v>1</v>
      </c>
      <c r="F139" s="223" t="s">
        <v>84</v>
      </c>
      <c r="G139" s="221"/>
      <c r="H139" s="224">
        <v>2</v>
      </c>
      <c r="I139" s="225"/>
      <c r="J139" s="221"/>
      <c r="K139" s="221"/>
      <c r="L139" s="226"/>
      <c r="M139" s="227"/>
      <c r="N139" s="228"/>
      <c r="O139" s="228"/>
      <c r="P139" s="228"/>
      <c r="Q139" s="228"/>
      <c r="R139" s="228"/>
      <c r="S139" s="228"/>
      <c r="T139" s="229"/>
      <c r="AT139" s="230" t="s">
        <v>179</v>
      </c>
      <c r="AU139" s="230" t="s">
        <v>84</v>
      </c>
      <c r="AV139" s="14" t="s">
        <v>84</v>
      </c>
      <c r="AW139" s="14" t="s">
        <v>31</v>
      </c>
      <c r="AX139" s="14" t="s">
        <v>82</v>
      </c>
      <c r="AY139" s="230" t="s">
        <v>167</v>
      </c>
    </row>
    <row r="140" spans="1:65" s="2" customFormat="1" ht="24.3" customHeight="1">
      <c r="A140" s="34"/>
      <c r="B140" s="35"/>
      <c r="C140" s="191" t="s">
        <v>175</v>
      </c>
      <c r="D140" s="191" t="s">
        <v>170</v>
      </c>
      <c r="E140" s="192" t="s">
        <v>1535</v>
      </c>
      <c r="F140" s="193" t="s">
        <v>1536</v>
      </c>
      <c r="G140" s="194" t="s">
        <v>274</v>
      </c>
      <c r="H140" s="195">
        <v>2</v>
      </c>
      <c r="I140" s="196"/>
      <c r="J140" s="197">
        <f>ROUND(I140*H140,2)</f>
        <v>0</v>
      </c>
      <c r="K140" s="193" t="s">
        <v>174</v>
      </c>
      <c r="L140" s="39"/>
      <c r="M140" s="198" t="s">
        <v>1</v>
      </c>
      <c r="N140" s="199" t="s">
        <v>40</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278</v>
      </c>
      <c r="AT140" s="202" t="s">
        <v>170</v>
      </c>
      <c r="AU140" s="202" t="s">
        <v>84</v>
      </c>
      <c r="AY140" s="17" t="s">
        <v>167</v>
      </c>
      <c r="BE140" s="203">
        <f>IF(N140="základní",J140,0)</f>
        <v>0</v>
      </c>
      <c r="BF140" s="203">
        <f>IF(N140="snížená",J140,0)</f>
        <v>0</v>
      </c>
      <c r="BG140" s="203">
        <f>IF(N140="zákl. přenesená",J140,0)</f>
        <v>0</v>
      </c>
      <c r="BH140" s="203">
        <f>IF(N140="sníž. přenesená",J140,0)</f>
        <v>0</v>
      </c>
      <c r="BI140" s="203">
        <f>IF(N140="nulová",J140,0)</f>
        <v>0</v>
      </c>
      <c r="BJ140" s="17" t="s">
        <v>82</v>
      </c>
      <c r="BK140" s="203">
        <f>ROUND(I140*H140,2)</f>
        <v>0</v>
      </c>
      <c r="BL140" s="17" t="s">
        <v>278</v>
      </c>
      <c r="BM140" s="202" t="s">
        <v>1537</v>
      </c>
    </row>
    <row r="141" spans="1:65" s="2" customFormat="1">
      <c r="A141" s="34"/>
      <c r="B141" s="35"/>
      <c r="C141" s="36"/>
      <c r="D141" s="204" t="s">
        <v>177</v>
      </c>
      <c r="E141" s="36"/>
      <c r="F141" s="205" t="s">
        <v>1538</v>
      </c>
      <c r="G141" s="36"/>
      <c r="H141" s="36"/>
      <c r="I141" s="206"/>
      <c r="J141" s="36"/>
      <c r="K141" s="36"/>
      <c r="L141" s="39"/>
      <c r="M141" s="207"/>
      <c r="N141" s="208"/>
      <c r="O141" s="71"/>
      <c r="P141" s="71"/>
      <c r="Q141" s="71"/>
      <c r="R141" s="71"/>
      <c r="S141" s="71"/>
      <c r="T141" s="72"/>
      <c r="U141" s="34"/>
      <c r="V141" s="34"/>
      <c r="W141" s="34"/>
      <c r="X141" s="34"/>
      <c r="Y141" s="34"/>
      <c r="Z141" s="34"/>
      <c r="AA141" s="34"/>
      <c r="AB141" s="34"/>
      <c r="AC141" s="34"/>
      <c r="AD141" s="34"/>
      <c r="AE141" s="34"/>
      <c r="AT141" s="17" t="s">
        <v>177</v>
      </c>
      <c r="AU141" s="17" t="s">
        <v>84</v>
      </c>
    </row>
    <row r="142" spans="1:65" s="2" customFormat="1" ht="37.9" customHeight="1">
      <c r="A142" s="34"/>
      <c r="B142" s="35"/>
      <c r="C142" s="232" t="s">
        <v>205</v>
      </c>
      <c r="D142" s="232" t="s">
        <v>254</v>
      </c>
      <c r="E142" s="233" t="s">
        <v>1539</v>
      </c>
      <c r="F142" s="234" t="s">
        <v>1540</v>
      </c>
      <c r="G142" s="235" t="s">
        <v>274</v>
      </c>
      <c r="H142" s="236">
        <v>4</v>
      </c>
      <c r="I142" s="237"/>
      <c r="J142" s="238">
        <f>ROUND(I142*H142,2)</f>
        <v>0</v>
      </c>
      <c r="K142" s="234" t="s">
        <v>1</v>
      </c>
      <c r="L142" s="239"/>
      <c r="M142" s="240" t="s">
        <v>1</v>
      </c>
      <c r="N142" s="241" t="s">
        <v>40</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1541</v>
      </c>
      <c r="AT142" s="202" t="s">
        <v>254</v>
      </c>
      <c r="AU142" s="202" t="s">
        <v>84</v>
      </c>
      <c r="AY142" s="17" t="s">
        <v>167</v>
      </c>
      <c r="BE142" s="203">
        <f>IF(N142="základní",J142,0)</f>
        <v>0</v>
      </c>
      <c r="BF142" s="203">
        <f>IF(N142="snížená",J142,0)</f>
        <v>0</v>
      </c>
      <c r="BG142" s="203">
        <f>IF(N142="zákl. přenesená",J142,0)</f>
        <v>0</v>
      </c>
      <c r="BH142" s="203">
        <f>IF(N142="sníž. přenesená",J142,0)</f>
        <v>0</v>
      </c>
      <c r="BI142" s="203">
        <f>IF(N142="nulová",J142,0)</f>
        <v>0</v>
      </c>
      <c r="BJ142" s="17" t="s">
        <v>82</v>
      </c>
      <c r="BK142" s="203">
        <f>ROUND(I142*H142,2)</f>
        <v>0</v>
      </c>
      <c r="BL142" s="17" t="s">
        <v>593</v>
      </c>
      <c r="BM142" s="202" t="s">
        <v>1542</v>
      </c>
    </row>
    <row r="143" spans="1:65" s="14" customFormat="1">
      <c r="B143" s="220"/>
      <c r="C143" s="221"/>
      <c r="D143" s="211" t="s">
        <v>179</v>
      </c>
      <c r="E143" s="222" t="s">
        <v>1</v>
      </c>
      <c r="F143" s="223" t="s">
        <v>175</v>
      </c>
      <c r="G143" s="221"/>
      <c r="H143" s="224">
        <v>4</v>
      </c>
      <c r="I143" s="225"/>
      <c r="J143" s="221"/>
      <c r="K143" s="221"/>
      <c r="L143" s="226"/>
      <c r="M143" s="227"/>
      <c r="N143" s="228"/>
      <c r="O143" s="228"/>
      <c r="P143" s="228"/>
      <c r="Q143" s="228"/>
      <c r="R143" s="228"/>
      <c r="S143" s="228"/>
      <c r="T143" s="229"/>
      <c r="AT143" s="230" t="s">
        <v>179</v>
      </c>
      <c r="AU143" s="230" t="s">
        <v>84</v>
      </c>
      <c r="AV143" s="14" t="s">
        <v>84</v>
      </c>
      <c r="AW143" s="14" t="s">
        <v>31</v>
      </c>
      <c r="AX143" s="14" t="s">
        <v>75</v>
      </c>
      <c r="AY143" s="230" t="s">
        <v>167</v>
      </c>
    </row>
    <row r="144" spans="1:65" s="2" customFormat="1" ht="33.049999999999997" customHeight="1">
      <c r="A144" s="34"/>
      <c r="B144" s="35"/>
      <c r="C144" s="191" t="s">
        <v>195</v>
      </c>
      <c r="D144" s="191" t="s">
        <v>170</v>
      </c>
      <c r="E144" s="192" t="s">
        <v>1543</v>
      </c>
      <c r="F144" s="193" t="s">
        <v>1544</v>
      </c>
      <c r="G144" s="194" t="s">
        <v>274</v>
      </c>
      <c r="H144" s="195">
        <v>4</v>
      </c>
      <c r="I144" s="196"/>
      <c r="J144" s="197">
        <f>ROUND(I144*H144,2)</f>
        <v>0</v>
      </c>
      <c r="K144" s="193" t="s">
        <v>174</v>
      </c>
      <c r="L144" s="39"/>
      <c r="M144" s="198" t="s">
        <v>1</v>
      </c>
      <c r="N144" s="199" t="s">
        <v>40</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278</v>
      </c>
      <c r="AT144" s="202" t="s">
        <v>170</v>
      </c>
      <c r="AU144" s="202" t="s">
        <v>84</v>
      </c>
      <c r="AY144" s="17" t="s">
        <v>167</v>
      </c>
      <c r="BE144" s="203">
        <f>IF(N144="základní",J144,0)</f>
        <v>0</v>
      </c>
      <c r="BF144" s="203">
        <f>IF(N144="snížená",J144,0)</f>
        <v>0</v>
      </c>
      <c r="BG144" s="203">
        <f>IF(N144="zákl. přenesená",J144,0)</f>
        <v>0</v>
      </c>
      <c r="BH144" s="203">
        <f>IF(N144="sníž. přenesená",J144,0)</f>
        <v>0</v>
      </c>
      <c r="BI144" s="203">
        <f>IF(N144="nulová",J144,0)</f>
        <v>0</v>
      </c>
      <c r="BJ144" s="17" t="s">
        <v>82</v>
      </c>
      <c r="BK144" s="203">
        <f>ROUND(I144*H144,2)</f>
        <v>0</v>
      </c>
      <c r="BL144" s="17" t="s">
        <v>278</v>
      </c>
      <c r="BM144" s="202" t="s">
        <v>1545</v>
      </c>
    </row>
    <row r="145" spans="1:65" s="2" customFormat="1">
      <c r="A145" s="34"/>
      <c r="B145" s="35"/>
      <c r="C145" s="36"/>
      <c r="D145" s="204" t="s">
        <v>177</v>
      </c>
      <c r="E145" s="36"/>
      <c r="F145" s="205" t="s">
        <v>1546</v>
      </c>
      <c r="G145" s="36"/>
      <c r="H145" s="36"/>
      <c r="I145" s="206"/>
      <c r="J145" s="36"/>
      <c r="K145" s="36"/>
      <c r="L145" s="39"/>
      <c r="M145" s="207"/>
      <c r="N145" s="208"/>
      <c r="O145" s="71"/>
      <c r="P145" s="71"/>
      <c r="Q145" s="71"/>
      <c r="R145" s="71"/>
      <c r="S145" s="71"/>
      <c r="T145" s="72"/>
      <c r="U145" s="34"/>
      <c r="V145" s="34"/>
      <c r="W145" s="34"/>
      <c r="X145" s="34"/>
      <c r="Y145" s="34"/>
      <c r="Z145" s="34"/>
      <c r="AA145" s="34"/>
      <c r="AB145" s="34"/>
      <c r="AC145" s="34"/>
      <c r="AD145" s="34"/>
      <c r="AE145" s="34"/>
      <c r="AT145" s="17" t="s">
        <v>177</v>
      </c>
      <c r="AU145" s="17" t="s">
        <v>84</v>
      </c>
    </row>
    <row r="146" spans="1:65" s="2" customFormat="1" ht="37.9" customHeight="1">
      <c r="A146" s="34"/>
      <c r="B146" s="35"/>
      <c r="C146" s="232" t="s">
        <v>217</v>
      </c>
      <c r="D146" s="232" t="s">
        <v>254</v>
      </c>
      <c r="E146" s="233" t="s">
        <v>1547</v>
      </c>
      <c r="F146" s="234" t="s">
        <v>1548</v>
      </c>
      <c r="G146" s="235" t="s">
        <v>1202</v>
      </c>
      <c r="H146" s="236">
        <v>2</v>
      </c>
      <c r="I146" s="237"/>
      <c r="J146" s="238">
        <f>ROUND(I146*H146,2)</f>
        <v>0</v>
      </c>
      <c r="K146" s="234" t="s">
        <v>1</v>
      </c>
      <c r="L146" s="239"/>
      <c r="M146" s="240" t="s">
        <v>1</v>
      </c>
      <c r="N146" s="241" t="s">
        <v>40</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935</v>
      </c>
      <c r="AT146" s="202" t="s">
        <v>254</v>
      </c>
      <c r="AU146" s="202" t="s">
        <v>84</v>
      </c>
      <c r="AY146" s="17" t="s">
        <v>167</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935</v>
      </c>
      <c r="BM146" s="202" t="s">
        <v>1549</v>
      </c>
    </row>
    <row r="147" spans="1:65" s="14" customFormat="1">
      <c r="B147" s="220"/>
      <c r="C147" s="221"/>
      <c r="D147" s="211" t="s">
        <v>179</v>
      </c>
      <c r="E147" s="222" t="s">
        <v>1</v>
      </c>
      <c r="F147" s="223" t="s">
        <v>84</v>
      </c>
      <c r="G147" s="221"/>
      <c r="H147" s="224">
        <v>2</v>
      </c>
      <c r="I147" s="225"/>
      <c r="J147" s="221"/>
      <c r="K147" s="221"/>
      <c r="L147" s="226"/>
      <c r="M147" s="227"/>
      <c r="N147" s="228"/>
      <c r="O147" s="228"/>
      <c r="P147" s="228"/>
      <c r="Q147" s="228"/>
      <c r="R147" s="228"/>
      <c r="S147" s="228"/>
      <c r="T147" s="229"/>
      <c r="AT147" s="230" t="s">
        <v>179</v>
      </c>
      <c r="AU147" s="230" t="s">
        <v>84</v>
      </c>
      <c r="AV147" s="14" t="s">
        <v>84</v>
      </c>
      <c r="AW147" s="14" t="s">
        <v>31</v>
      </c>
      <c r="AX147" s="14" t="s">
        <v>75</v>
      </c>
      <c r="AY147" s="230" t="s">
        <v>167</v>
      </c>
    </row>
    <row r="148" spans="1:65" s="2" customFormat="1" ht="24.3" customHeight="1">
      <c r="A148" s="34"/>
      <c r="B148" s="35"/>
      <c r="C148" s="191" t="s">
        <v>225</v>
      </c>
      <c r="D148" s="191" t="s">
        <v>170</v>
      </c>
      <c r="E148" s="192" t="s">
        <v>1550</v>
      </c>
      <c r="F148" s="193" t="s">
        <v>1551</v>
      </c>
      <c r="G148" s="194" t="s">
        <v>274</v>
      </c>
      <c r="H148" s="195">
        <v>2</v>
      </c>
      <c r="I148" s="196"/>
      <c r="J148" s="197">
        <f>ROUND(I148*H148,2)</f>
        <v>0</v>
      </c>
      <c r="K148" s="193" t="s">
        <v>174</v>
      </c>
      <c r="L148" s="39"/>
      <c r="M148" s="198" t="s">
        <v>1</v>
      </c>
      <c r="N148" s="199" t="s">
        <v>40</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278</v>
      </c>
      <c r="AT148" s="202" t="s">
        <v>170</v>
      </c>
      <c r="AU148" s="202" t="s">
        <v>84</v>
      </c>
      <c r="AY148" s="17" t="s">
        <v>167</v>
      </c>
      <c r="BE148" s="203">
        <f>IF(N148="základní",J148,0)</f>
        <v>0</v>
      </c>
      <c r="BF148" s="203">
        <f>IF(N148="snížená",J148,0)</f>
        <v>0</v>
      </c>
      <c r="BG148" s="203">
        <f>IF(N148="zákl. přenesená",J148,0)</f>
        <v>0</v>
      </c>
      <c r="BH148" s="203">
        <f>IF(N148="sníž. přenesená",J148,0)</f>
        <v>0</v>
      </c>
      <c r="BI148" s="203">
        <f>IF(N148="nulová",J148,0)</f>
        <v>0</v>
      </c>
      <c r="BJ148" s="17" t="s">
        <v>82</v>
      </c>
      <c r="BK148" s="203">
        <f>ROUND(I148*H148,2)</f>
        <v>0</v>
      </c>
      <c r="BL148" s="17" t="s">
        <v>278</v>
      </c>
      <c r="BM148" s="202" t="s">
        <v>1552</v>
      </c>
    </row>
    <row r="149" spans="1:65" s="2" customFormat="1">
      <c r="A149" s="34"/>
      <c r="B149" s="35"/>
      <c r="C149" s="36"/>
      <c r="D149" s="204" t="s">
        <v>177</v>
      </c>
      <c r="E149" s="36"/>
      <c r="F149" s="205" t="s">
        <v>1553</v>
      </c>
      <c r="G149" s="36"/>
      <c r="H149" s="36"/>
      <c r="I149" s="206"/>
      <c r="J149" s="36"/>
      <c r="K149" s="36"/>
      <c r="L149" s="39"/>
      <c r="M149" s="207"/>
      <c r="N149" s="208"/>
      <c r="O149" s="71"/>
      <c r="P149" s="71"/>
      <c r="Q149" s="71"/>
      <c r="R149" s="71"/>
      <c r="S149" s="71"/>
      <c r="T149" s="72"/>
      <c r="U149" s="34"/>
      <c r="V149" s="34"/>
      <c r="W149" s="34"/>
      <c r="X149" s="34"/>
      <c r="Y149" s="34"/>
      <c r="Z149" s="34"/>
      <c r="AA149" s="34"/>
      <c r="AB149" s="34"/>
      <c r="AC149" s="34"/>
      <c r="AD149" s="34"/>
      <c r="AE149" s="34"/>
      <c r="AT149" s="17" t="s">
        <v>177</v>
      </c>
      <c r="AU149" s="17" t="s">
        <v>84</v>
      </c>
    </row>
    <row r="150" spans="1:65" s="2" customFormat="1" ht="37.9" customHeight="1">
      <c r="A150" s="34"/>
      <c r="B150" s="35"/>
      <c r="C150" s="232" t="s">
        <v>231</v>
      </c>
      <c r="D150" s="232" t="s">
        <v>254</v>
      </c>
      <c r="E150" s="233" t="s">
        <v>1554</v>
      </c>
      <c r="F150" s="234" t="s">
        <v>1555</v>
      </c>
      <c r="G150" s="235" t="s">
        <v>1202</v>
      </c>
      <c r="H150" s="236">
        <v>6</v>
      </c>
      <c r="I150" s="237"/>
      <c r="J150" s="238">
        <f>ROUND(I150*H150,2)</f>
        <v>0</v>
      </c>
      <c r="K150" s="234" t="s">
        <v>1</v>
      </c>
      <c r="L150" s="239"/>
      <c r="M150" s="240" t="s">
        <v>1</v>
      </c>
      <c r="N150" s="241" t="s">
        <v>40</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935</v>
      </c>
      <c r="AT150" s="202" t="s">
        <v>254</v>
      </c>
      <c r="AU150" s="202" t="s">
        <v>84</v>
      </c>
      <c r="AY150" s="17" t="s">
        <v>167</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935</v>
      </c>
      <c r="BM150" s="202" t="s">
        <v>1556</v>
      </c>
    </row>
    <row r="151" spans="1:65" s="14" customFormat="1">
      <c r="B151" s="220"/>
      <c r="C151" s="221"/>
      <c r="D151" s="211" t="s">
        <v>179</v>
      </c>
      <c r="E151" s="222" t="s">
        <v>1</v>
      </c>
      <c r="F151" s="223" t="s">
        <v>195</v>
      </c>
      <c r="G151" s="221"/>
      <c r="H151" s="224">
        <v>6</v>
      </c>
      <c r="I151" s="225"/>
      <c r="J151" s="221"/>
      <c r="K151" s="221"/>
      <c r="L151" s="226"/>
      <c r="M151" s="227"/>
      <c r="N151" s="228"/>
      <c r="O151" s="228"/>
      <c r="P151" s="228"/>
      <c r="Q151" s="228"/>
      <c r="R151" s="228"/>
      <c r="S151" s="228"/>
      <c r="T151" s="229"/>
      <c r="AT151" s="230" t="s">
        <v>179</v>
      </c>
      <c r="AU151" s="230" t="s">
        <v>84</v>
      </c>
      <c r="AV151" s="14" t="s">
        <v>84</v>
      </c>
      <c r="AW151" s="14" t="s">
        <v>31</v>
      </c>
      <c r="AX151" s="14" t="s">
        <v>82</v>
      </c>
      <c r="AY151" s="230" t="s">
        <v>167</v>
      </c>
    </row>
    <row r="152" spans="1:65" s="2" customFormat="1" ht="24.3" customHeight="1">
      <c r="A152" s="34"/>
      <c r="B152" s="35"/>
      <c r="C152" s="191" t="s">
        <v>239</v>
      </c>
      <c r="D152" s="191" t="s">
        <v>170</v>
      </c>
      <c r="E152" s="192" t="s">
        <v>1557</v>
      </c>
      <c r="F152" s="193" t="s">
        <v>1558</v>
      </c>
      <c r="G152" s="194" t="s">
        <v>274</v>
      </c>
      <c r="H152" s="195">
        <v>6</v>
      </c>
      <c r="I152" s="196"/>
      <c r="J152" s="197">
        <f>ROUND(I152*H152,2)</f>
        <v>0</v>
      </c>
      <c r="K152" s="193" t="s">
        <v>174</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593</v>
      </c>
      <c r="AT152" s="202" t="s">
        <v>170</v>
      </c>
      <c r="AU152" s="202" t="s">
        <v>84</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593</v>
      </c>
      <c r="BM152" s="202" t="s">
        <v>1559</v>
      </c>
    </row>
    <row r="153" spans="1:65" s="2" customFormat="1">
      <c r="A153" s="34"/>
      <c r="B153" s="35"/>
      <c r="C153" s="36"/>
      <c r="D153" s="204" t="s">
        <v>177</v>
      </c>
      <c r="E153" s="36"/>
      <c r="F153" s="205" t="s">
        <v>1560</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177</v>
      </c>
      <c r="AU153" s="17" t="s">
        <v>84</v>
      </c>
    </row>
    <row r="154" spans="1:65" s="2" customFormat="1" ht="37.9" customHeight="1">
      <c r="A154" s="34"/>
      <c r="B154" s="35"/>
      <c r="C154" s="232" t="s">
        <v>246</v>
      </c>
      <c r="D154" s="232" t="s">
        <v>254</v>
      </c>
      <c r="E154" s="233" t="s">
        <v>1561</v>
      </c>
      <c r="F154" s="234" t="s">
        <v>1562</v>
      </c>
      <c r="G154" s="235" t="s">
        <v>1202</v>
      </c>
      <c r="H154" s="236">
        <v>2</v>
      </c>
      <c r="I154" s="237"/>
      <c r="J154" s="238">
        <f>ROUND(I154*H154,2)</f>
        <v>0</v>
      </c>
      <c r="K154" s="234" t="s">
        <v>1</v>
      </c>
      <c r="L154" s="239"/>
      <c r="M154" s="240" t="s">
        <v>1</v>
      </c>
      <c r="N154" s="241" t="s">
        <v>40</v>
      </c>
      <c r="O154" s="71"/>
      <c r="P154" s="200">
        <f>O154*H154</f>
        <v>0</v>
      </c>
      <c r="Q154" s="200">
        <v>0</v>
      </c>
      <c r="R154" s="200">
        <f>Q154*H154</f>
        <v>0</v>
      </c>
      <c r="S154" s="200">
        <v>0</v>
      </c>
      <c r="T154" s="201">
        <f>S154*H154</f>
        <v>0</v>
      </c>
      <c r="U154" s="34"/>
      <c r="V154" s="34"/>
      <c r="W154" s="34"/>
      <c r="X154" s="34"/>
      <c r="Y154" s="34"/>
      <c r="Z154" s="34"/>
      <c r="AA154" s="34"/>
      <c r="AB154" s="34"/>
      <c r="AC154" s="34"/>
      <c r="AD154" s="34"/>
      <c r="AE154" s="34"/>
      <c r="AR154" s="202" t="s">
        <v>935</v>
      </c>
      <c r="AT154" s="202" t="s">
        <v>254</v>
      </c>
      <c r="AU154" s="202" t="s">
        <v>84</v>
      </c>
      <c r="AY154" s="17" t="s">
        <v>167</v>
      </c>
      <c r="BE154" s="203">
        <f>IF(N154="základní",J154,0)</f>
        <v>0</v>
      </c>
      <c r="BF154" s="203">
        <f>IF(N154="snížená",J154,0)</f>
        <v>0</v>
      </c>
      <c r="BG154" s="203">
        <f>IF(N154="zákl. přenesená",J154,0)</f>
        <v>0</v>
      </c>
      <c r="BH154" s="203">
        <f>IF(N154="sníž. přenesená",J154,0)</f>
        <v>0</v>
      </c>
      <c r="BI154" s="203">
        <f>IF(N154="nulová",J154,0)</f>
        <v>0</v>
      </c>
      <c r="BJ154" s="17" t="s">
        <v>82</v>
      </c>
      <c r="BK154" s="203">
        <f>ROUND(I154*H154,2)</f>
        <v>0</v>
      </c>
      <c r="BL154" s="17" t="s">
        <v>935</v>
      </c>
      <c r="BM154" s="202" t="s">
        <v>1563</v>
      </c>
    </row>
    <row r="155" spans="1:65" s="14" customFormat="1">
      <c r="B155" s="220"/>
      <c r="C155" s="221"/>
      <c r="D155" s="211" t="s">
        <v>179</v>
      </c>
      <c r="E155" s="222" t="s">
        <v>1</v>
      </c>
      <c r="F155" s="223" t="s">
        <v>84</v>
      </c>
      <c r="G155" s="221"/>
      <c r="H155" s="224">
        <v>2</v>
      </c>
      <c r="I155" s="225"/>
      <c r="J155" s="221"/>
      <c r="K155" s="221"/>
      <c r="L155" s="226"/>
      <c r="M155" s="227"/>
      <c r="N155" s="228"/>
      <c r="O155" s="228"/>
      <c r="P155" s="228"/>
      <c r="Q155" s="228"/>
      <c r="R155" s="228"/>
      <c r="S155" s="228"/>
      <c r="T155" s="229"/>
      <c r="AT155" s="230" t="s">
        <v>179</v>
      </c>
      <c r="AU155" s="230" t="s">
        <v>84</v>
      </c>
      <c r="AV155" s="14" t="s">
        <v>84</v>
      </c>
      <c r="AW155" s="14" t="s">
        <v>31</v>
      </c>
      <c r="AX155" s="14" t="s">
        <v>75</v>
      </c>
      <c r="AY155" s="230" t="s">
        <v>167</v>
      </c>
    </row>
    <row r="156" spans="1:65" s="2" customFormat="1" ht="24.3" customHeight="1">
      <c r="A156" s="34"/>
      <c r="B156" s="35"/>
      <c r="C156" s="191" t="s">
        <v>253</v>
      </c>
      <c r="D156" s="191" t="s">
        <v>170</v>
      </c>
      <c r="E156" s="192" t="s">
        <v>1550</v>
      </c>
      <c r="F156" s="193" t="s">
        <v>1551</v>
      </c>
      <c r="G156" s="194" t="s">
        <v>274</v>
      </c>
      <c r="H156" s="195">
        <v>2</v>
      </c>
      <c r="I156" s="196"/>
      <c r="J156" s="197">
        <f>ROUND(I156*H156,2)</f>
        <v>0</v>
      </c>
      <c r="K156" s="193" t="s">
        <v>174</v>
      </c>
      <c r="L156" s="39"/>
      <c r="M156" s="198" t="s">
        <v>1</v>
      </c>
      <c r="N156" s="199" t="s">
        <v>40</v>
      </c>
      <c r="O156" s="71"/>
      <c r="P156" s="200">
        <f>O156*H156</f>
        <v>0</v>
      </c>
      <c r="Q156" s="200">
        <v>0</v>
      </c>
      <c r="R156" s="200">
        <f>Q156*H156</f>
        <v>0</v>
      </c>
      <c r="S156" s="200">
        <v>0</v>
      </c>
      <c r="T156" s="201">
        <f>S156*H156</f>
        <v>0</v>
      </c>
      <c r="U156" s="34"/>
      <c r="V156" s="34"/>
      <c r="W156" s="34"/>
      <c r="X156" s="34"/>
      <c r="Y156" s="34"/>
      <c r="Z156" s="34"/>
      <c r="AA156" s="34"/>
      <c r="AB156" s="34"/>
      <c r="AC156" s="34"/>
      <c r="AD156" s="34"/>
      <c r="AE156" s="34"/>
      <c r="AR156" s="202" t="s">
        <v>278</v>
      </c>
      <c r="AT156" s="202" t="s">
        <v>170</v>
      </c>
      <c r="AU156" s="202" t="s">
        <v>84</v>
      </c>
      <c r="AY156" s="17" t="s">
        <v>167</v>
      </c>
      <c r="BE156" s="203">
        <f>IF(N156="základní",J156,0)</f>
        <v>0</v>
      </c>
      <c r="BF156" s="203">
        <f>IF(N156="snížená",J156,0)</f>
        <v>0</v>
      </c>
      <c r="BG156" s="203">
        <f>IF(N156="zákl. přenesená",J156,0)</f>
        <v>0</v>
      </c>
      <c r="BH156" s="203">
        <f>IF(N156="sníž. přenesená",J156,0)</f>
        <v>0</v>
      </c>
      <c r="BI156" s="203">
        <f>IF(N156="nulová",J156,0)</f>
        <v>0</v>
      </c>
      <c r="BJ156" s="17" t="s">
        <v>82</v>
      </c>
      <c r="BK156" s="203">
        <f>ROUND(I156*H156,2)</f>
        <v>0</v>
      </c>
      <c r="BL156" s="17" t="s">
        <v>278</v>
      </c>
      <c r="BM156" s="202" t="s">
        <v>1564</v>
      </c>
    </row>
    <row r="157" spans="1:65" s="2" customFormat="1">
      <c r="A157" s="34"/>
      <c r="B157" s="35"/>
      <c r="C157" s="36"/>
      <c r="D157" s="204" t="s">
        <v>177</v>
      </c>
      <c r="E157" s="36"/>
      <c r="F157" s="205" t="s">
        <v>1553</v>
      </c>
      <c r="G157" s="36"/>
      <c r="H157" s="36"/>
      <c r="I157" s="206"/>
      <c r="J157" s="36"/>
      <c r="K157" s="36"/>
      <c r="L157" s="39"/>
      <c r="M157" s="207"/>
      <c r="N157" s="208"/>
      <c r="O157" s="71"/>
      <c r="P157" s="71"/>
      <c r="Q157" s="71"/>
      <c r="R157" s="71"/>
      <c r="S157" s="71"/>
      <c r="T157" s="72"/>
      <c r="U157" s="34"/>
      <c r="V157" s="34"/>
      <c r="W157" s="34"/>
      <c r="X157" s="34"/>
      <c r="Y157" s="34"/>
      <c r="Z157" s="34"/>
      <c r="AA157" s="34"/>
      <c r="AB157" s="34"/>
      <c r="AC157" s="34"/>
      <c r="AD157" s="34"/>
      <c r="AE157" s="34"/>
      <c r="AT157" s="17" t="s">
        <v>177</v>
      </c>
      <c r="AU157" s="17" t="s">
        <v>84</v>
      </c>
    </row>
    <row r="158" spans="1:65" s="2" customFormat="1" ht="37.9" customHeight="1">
      <c r="A158" s="34"/>
      <c r="B158" s="35"/>
      <c r="C158" s="232" t="s">
        <v>259</v>
      </c>
      <c r="D158" s="232" t="s">
        <v>254</v>
      </c>
      <c r="E158" s="233" t="s">
        <v>1565</v>
      </c>
      <c r="F158" s="234" t="s">
        <v>1566</v>
      </c>
      <c r="G158" s="235" t="s">
        <v>1202</v>
      </c>
      <c r="H158" s="236">
        <v>6</v>
      </c>
      <c r="I158" s="237"/>
      <c r="J158" s="238">
        <f>ROUND(I158*H158,2)</f>
        <v>0</v>
      </c>
      <c r="K158" s="234" t="s">
        <v>1</v>
      </c>
      <c r="L158" s="239"/>
      <c r="M158" s="240" t="s">
        <v>1</v>
      </c>
      <c r="N158" s="241" t="s">
        <v>40</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935</v>
      </c>
      <c r="AT158" s="202" t="s">
        <v>254</v>
      </c>
      <c r="AU158" s="202" t="s">
        <v>84</v>
      </c>
      <c r="AY158" s="17" t="s">
        <v>167</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935</v>
      </c>
      <c r="BM158" s="202" t="s">
        <v>1567</v>
      </c>
    </row>
    <row r="159" spans="1:65" s="14" customFormat="1">
      <c r="B159" s="220"/>
      <c r="C159" s="221"/>
      <c r="D159" s="211" t="s">
        <v>179</v>
      </c>
      <c r="E159" s="222" t="s">
        <v>1</v>
      </c>
      <c r="F159" s="223" t="s">
        <v>195</v>
      </c>
      <c r="G159" s="221"/>
      <c r="H159" s="224">
        <v>6</v>
      </c>
      <c r="I159" s="225"/>
      <c r="J159" s="221"/>
      <c r="K159" s="221"/>
      <c r="L159" s="226"/>
      <c r="M159" s="227"/>
      <c r="N159" s="228"/>
      <c r="O159" s="228"/>
      <c r="P159" s="228"/>
      <c r="Q159" s="228"/>
      <c r="R159" s="228"/>
      <c r="S159" s="228"/>
      <c r="T159" s="229"/>
      <c r="AT159" s="230" t="s">
        <v>179</v>
      </c>
      <c r="AU159" s="230" t="s">
        <v>84</v>
      </c>
      <c r="AV159" s="14" t="s">
        <v>84</v>
      </c>
      <c r="AW159" s="14" t="s">
        <v>31</v>
      </c>
      <c r="AX159" s="14" t="s">
        <v>75</v>
      </c>
      <c r="AY159" s="230" t="s">
        <v>167</v>
      </c>
    </row>
    <row r="160" spans="1:65" s="2" customFormat="1" ht="24.3" customHeight="1">
      <c r="A160" s="34"/>
      <c r="B160" s="35"/>
      <c r="C160" s="191" t="s">
        <v>265</v>
      </c>
      <c r="D160" s="191" t="s">
        <v>170</v>
      </c>
      <c r="E160" s="192" t="s">
        <v>1557</v>
      </c>
      <c r="F160" s="193" t="s">
        <v>1558</v>
      </c>
      <c r="G160" s="194" t="s">
        <v>274</v>
      </c>
      <c r="H160" s="195">
        <v>6</v>
      </c>
      <c r="I160" s="196"/>
      <c r="J160" s="197">
        <f>ROUND(I160*H160,2)</f>
        <v>0</v>
      </c>
      <c r="K160" s="193" t="s">
        <v>174</v>
      </c>
      <c r="L160" s="39"/>
      <c r="M160" s="198" t="s">
        <v>1</v>
      </c>
      <c r="N160" s="199" t="s">
        <v>40</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593</v>
      </c>
      <c r="AT160" s="202" t="s">
        <v>170</v>
      </c>
      <c r="AU160" s="202" t="s">
        <v>84</v>
      </c>
      <c r="AY160" s="17" t="s">
        <v>167</v>
      </c>
      <c r="BE160" s="203">
        <f>IF(N160="základní",J160,0)</f>
        <v>0</v>
      </c>
      <c r="BF160" s="203">
        <f>IF(N160="snížená",J160,0)</f>
        <v>0</v>
      </c>
      <c r="BG160" s="203">
        <f>IF(N160="zákl. přenesená",J160,0)</f>
        <v>0</v>
      </c>
      <c r="BH160" s="203">
        <f>IF(N160="sníž. přenesená",J160,0)</f>
        <v>0</v>
      </c>
      <c r="BI160" s="203">
        <f>IF(N160="nulová",J160,0)</f>
        <v>0</v>
      </c>
      <c r="BJ160" s="17" t="s">
        <v>82</v>
      </c>
      <c r="BK160" s="203">
        <f>ROUND(I160*H160,2)</f>
        <v>0</v>
      </c>
      <c r="BL160" s="17" t="s">
        <v>593</v>
      </c>
      <c r="BM160" s="202" t="s">
        <v>1568</v>
      </c>
    </row>
    <row r="161" spans="1:65" s="2" customFormat="1">
      <c r="A161" s="34"/>
      <c r="B161" s="35"/>
      <c r="C161" s="36"/>
      <c r="D161" s="204" t="s">
        <v>177</v>
      </c>
      <c r="E161" s="36"/>
      <c r="F161" s="205" t="s">
        <v>1560</v>
      </c>
      <c r="G161" s="36"/>
      <c r="H161" s="36"/>
      <c r="I161" s="206"/>
      <c r="J161" s="36"/>
      <c r="K161" s="36"/>
      <c r="L161" s="39"/>
      <c r="M161" s="207"/>
      <c r="N161" s="208"/>
      <c r="O161" s="71"/>
      <c r="P161" s="71"/>
      <c r="Q161" s="71"/>
      <c r="R161" s="71"/>
      <c r="S161" s="71"/>
      <c r="T161" s="72"/>
      <c r="U161" s="34"/>
      <c r="V161" s="34"/>
      <c r="W161" s="34"/>
      <c r="X161" s="34"/>
      <c r="Y161" s="34"/>
      <c r="Z161" s="34"/>
      <c r="AA161" s="34"/>
      <c r="AB161" s="34"/>
      <c r="AC161" s="34"/>
      <c r="AD161" s="34"/>
      <c r="AE161" s="34"/>
      <c r="AT161" s="17" t="s">
        <v>177</v>
      </c>
      <c r="AU161" s="17" t="s">
        <v>84</v>
      </c>
    </row>
    <row r="162" spans="1:65" s="2" customFormat="1" ht="24.3" customHeight="1">
      <c r="A162" s="34"/>
      <c r="B162" s="35"/>
      <c r="C162" s="232" t="s">
        <v>8</v>
      </c>
      <c r="D162" s="232" t="s">
        <v>254</v>
      </c>
      <c r="E162" s="233" t="s">
        <v>1569</v>
      </c>
      <c r="F162" s="234" t="s">
        <v>1570</v>
      </c>
      <c r="G162" s="235" t="s">
        <v>1202</v>
      </c>
      <c r="H162" s="236">
        <v>2</v>
      </c>
      <c r="I162" s="237"/>
      <c r="J162" s="238">
        <f>ROUND(I162*H162,2)</f>
        <v>0</v>
      </c>
      <c r="K162" s="234" t="s">
        <v>1</v>
      </c>
      <c r="L162" s="239"/>
      <c r="M162" s="240" t="s">
        <v>1</v>
      </c>
      <c r="N162" s="241" t="s">
        <v>40</v>
      </c>
      <c r="O162" s="71"/>
      <c r="P162" s="200">
        <f>O162*H162</f>
        <v>0</v>
      </c>
      <c r="Q162" s="200">
        <v>0</v>
      </c>
      <c r="R162" s="200">
        <f>Q162*H162</f>
        <v>0</v>
      </c>
      <c r="S162" s="200">
        <v>0</v>
      </c>
      <c r="T162" s="201">
        <f>S162*H162</f>
        <v>0</v>
      </c>
      <c r="U162" s="34"/>
      <c r="V162" s="34"/>
      <c r="W162" s="34"/>
      <c r="X162" s="34"/>
      <c r="Y162" s="34"/>
      <c r="Z162" s="34"/>
      <c r="AA162" s="34"/>
      <c r="AB162" s="34"/>
      <c r="AC162" s="34"/>
      <c r="AD162" s="34"/>
      <c r="AE162" s="34"/>
      <c r="AR162" s="202" t="s">
        <v>935</v>
      </c>
      <c r="AT162" s="202" t="s">
        <v>254</v>
      </c>
      <c r="AU162" s="202" t="s">
        <v>84</v>
      </c>
      <c r="AY162" s="17" t="s">
        <v>167</v>
      </c>
      <c r="BE162" s="203">
        <f>IF(N162="základní",J162,0)</f>
        <v>0</v>
      </c>
      <c r="BF162" s="203">
        <f>IF(N162="snížená",J162,0)</f>
        <v>0</v>
      </c>
      <c r="BG162" s="203">
        <f>IF(N162="zákl. přenesená",J162,0)</f>
        <v>0</v>
      </c>
      <c r="BH162" s="203">
        <f>IF(N162="sníž. přenesená",J162,0)</f>
        <v>0</v>
      </c>
      <c r="BI162" s="203">
        <f>IF(N162="nulová",J162,0)</f>
        <v>0</v>
      </c>
      <c r="BJ162" s="17" t="s">
        <v>82</v>
      </c>
      <c r="BK162" s="203">
        <f>ROUND(I162*H162,2)</f>
        <v>0</v>
      </c>
      <c r="BL162" s="17" t="s">
        <v>935</v>
      </c>
      <c r="BM162" s="202" t="s">
        <v>1571</v>
      </c>
    </row>
    <row r="163" spans="1:65" s="14" customFormat="1">
      <c r="B163" s="220"/>
      <c r="C163" s="221"/>
      <c r="D163" s="211" t="s">
        <v>179</v>
      </c>
      <c r="E163" s="222" t="s">
        <v>1</v>
      </c>
      <c r="F163" s="223" t="s">
        <v>84</v>
      </c>
      <c r="G163" s="221"/>
      <c r="H163" s="224">
        <v>2</v>
      </c>
      <c r="I163" s="225"/>
      <c r="J163" s="221"/>
      <c r="K163" s="221"/>
      <c r="L163" s="226"/>
      <c r="M163" s="227"/>
      <c r="N163" s="228"/>
      <c r="O163" s="228"/>
      <c r="P163" s="228"/>
      <c r="Q163" s="228"/>
      <c r="R163" s="228"/>
      <c r="S163" s="228"/>
      <c r="T163" s="229"/>
      <c r="AT163" s="230" t="s">
        <v>179</v>
      </c>
      <c r="AU163" s="230" t="s">
        <v>84</v>
      </c>
      <c r="AV163" s="14" t="s">
        <v>84</v>
      </c>
      <c r="AW163" s="14" t="s">
        <v>31</v>
      </c>
      <c r="AX163" s="14" t="s">
        <v>75</v>
      </c>
      <c r="AY163" s="230" t="s">
        <v>167</v>
      </c>
    </row>
    <row r="164" spans="1:65" s="2" customFormat="1" ht="21.8" customHeight="1">
      <c r="A164" s="34"/>
      <c r="B164" s="35"/>
      <c r="C164" s="191" t="s">
        <v>278</v>
      </c>
      <c r="D164" s="191" t="s">
        <v>170</v>
      </c>
      <c r="E164" s="192" t="s">
        <v>1572</v>
      </c>
      <c r="F164" s="193" t="s">
        <v>1573</v>
      </c>
      <c r="G164" s="194" t="s">
        <v>274</v>
      </c>
      <c r="H164" s="195">
        <v>2</v>
      </c>
      <c r="I164" s="196"/>
      <c r="J164" s="197">
        <f>ROUND(I164*H164,2)</f>
        <v>0</v>
      </c>
      <c r="K164" s="193" t="s">
        <v>174</v>
      </c>
      <c r="L164" s="39"/>
      <c r="M164" s="198" t="s">
        <v>1</v>
      </c>
      <c r="N164" s="199" t="s">
        <v>40</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278</v>
      </c>
      <c r="AT164" s="202" t="s">
        <v>170</v>
      </c>
      <c r="AU164" s="202" t="s">
        <v>84</v>
      </c>
      <c r="AY164" s="17" t="s">
        <v>167</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278</v>
      </c>
      <c r="BM164" s="202" t="s">
        <v>1574</v>
      </c>
    </row>
    <row r="165" spans="1:65" s="2" customFormat="1">
      <c r="A165" s="34"/>
      <c r="B165" s="35"/>
      <c r="C165" s="36"/>
      <c r="D165" s="204" t="s">
        <v>177</v>
      </c>
      <c r="E165" s="36"/>
      <c r="F165" s="205" t="s">
        <v>1575</v>
      </c>
      <c r="G165" s="36"/>
      <c r="H165" s="36"/>
      <c r="I165" s="206"/>
      <c r="J165" s="36"/>
      <c r="K165" s="36"/>
      <c r="L165" s="39"/>
      <c r="M165" s="207"/>
      <c r="N165" s="208"/>
      <c r="O165" s="71"/>
      <c r="P165" s="71"/>
      <c r="Q165" s="71"/>
      <c r="R165" s="71"/>
      <c r="S165" s="71"/>
      <c r="T165" s="72"/>
      <c r="U165" s="34"/>
      <c r="V165" s="34"/>
      <c r="W165" s="34"/>
      <c r="X165" s="34"/>
      <c r="Y165" s="34"/>
      <c r="Z165" s="34"/>
      <c r="AA165" s="34"/>
      <c r="AB165" s="34"/>
      <c r="AC165" s="34"/>
      <c r="AD165" s="34"/>
      <c r="AE165" s="34"/>
      <c r="AT165" s="17" t="s">
        <v>177</v>
      </c>
      <c r="AU165" s="17" t="s">
        <v>84</v>
      </c>
    </row>
    <row r="166" spans="1:65" s="2" customFormat="1" ht="24.3" customHeight="1">
      <c r="A166" s="34"/>
      <c r="B166" s="35"/>
      <c r="C166" s="232" t="s">
        <v>286</v>
      </c>
      <c r="D166" s="232" t="s">
        <v>254</v>
      </c>
      <c r="E166" s="233" t="s">
        <v>1576</v>
      </c>
      <c r="F166" s="234" t="s">
        <v>1577</v>
      </c>
      <c r="G166" s="235" t="s">
        <v>1202</v>
      </c>
      <c r="H166" s="236">
        <v>2</v>
      </c>
      <c r="I166" s="237"/>
      <c r="J166" s="238">
        <f>ROUND(I166*H166,2)</f>
        <v>0</v>
      </c>
      <c r="K166" s="234" t="s">
        <v>1</v>
      </c>
      <c r="L166" s="239"/>
      <c r="M166" s="240" t="s">
        <v>1</v>
      </c>
      <c r="N166" s="241" t="s">
        <v>40</v>
      </c>
      <c r="O166" s="71"/>
      <c r="P166" s="200">
        <f>O166*H166</f>
        <v>0</v>
      </c>
      <c r="Q166" s="200">
        <v>0</v>
      </c>
      <c r="R166" s="200">
        <f>Q166*H166</f>
        <v>0</v>
      </c>
      <c r="S166" s="200">
        <v>0</v>
      </c>
      <c r="T166" s="201">
        <f>S166*H166</f>
        <v>0</v>
      </c>
      <c r="U166" s="34"/>
      <c r="V166" s="34"/>
      <c r="W166" s="34"/>
      <c r="X166" s="34"/>
      <c r="Y166" s="34"/>
      <c r="Z166" s="34"/>
      <c r="AA166" s="34"/>
      <c r="AB166" s="34"/>
      <c r="AC166" s="34"/>
      <c r="AD166" s="34"/>
      <c r="AE166" s="34"/>
      <c r="AR166" s="202" t="s">
        <v>935</v>
      </c>
      <c r="AT166" s="202" t="s">
        <v>254</v>
      </c>
      <c r="AU166" s="202" t="s">
        <v>84</v>
      </c>
      <c r="AY166" s="17" t="s">
        <v>167</v>
      </c>
      <c r="BE166" s="203">
        <f>IF(N166="základní",J166,0)</f>
        <v>0</v>
      </c>
      <c r="BF166" s="203">
        <f>IF(N166="snížená",J166,0)</f>
        <v>0</v>
      </c>
      <c r="BG166" s="203">
        <f>IF(N166="zákl. přenesená",J166,0)</f>
        <v>0</v>
      </c>
      <c r="BH166" s="203">
        <f>IF(N166="sníž. přenesená",J166,0)</f>
        <v>0</v>
      </c>
      <c r="BI166" s="203">
        <f>IF(N166="nulová",J166,0)</f>
        <v>0</v>
      </c>
      <c r="BJ166" s="17" t="s">
        <v>82</v>
      </c>
      <c r="BK166" s="203">
        <f>ROUND(I166*H166,2)</f>
        <v>0</v>
      </c>
      <c r="BL166" s="17" t="s">
        <v>935</v>
      </c>
      <c r="BM166" s="202" t="s">
        <v>1578</v>
      </c>
    </row>
    <row r="167" spans="1:65" s="14" customFormat="1">
      <c r="B167" s="220"/>
      <c r="C167" s="221"/>
      <c r="D167" s="211" t="s">
        <v>179</v>
      </c>
      <c r="E167" s="222" t="s">
        <v>1</v>
      </c>
      <c r="F167" s="223" t="s">
        <v>84</v>
      </c>
      <c r="G167" s="221"/>
      <c r="H167" s="224">
        <v>2</v>
      </c>
      <c r="I167" s="225"/>
      <c r="J167" s="221"/>
      <c r="K167" s="221"/>
      <c r="L167" s="226"/>
      <c r="M167" s="227"/>
      <c r="N167" s="228"/>
      <c r="O167" s="228"/>
      <c r="P167" s="228"/>
      <c r="Q167" s="228"/>
      <c r="R167" s="228"/>
      <c r="S167" s="228"/>
      <c r="T167" s="229"/>
      <c r="AT167" s="230" t="s">
        <v>179</v>
      </c>
      <c r="AU167" s="230" t="s">
        <v>84</v>
      </c>
      <c r="AV167" s="14" t="s">
        <v>84</v>
      </c>
      <c r="AW167" s="14" t="s">
        <v>31</v>
      </c>
      <c r="AX167" s="14" t="s">
        <v>75</v>
      </c>
      <c r="AY167" s="230" t="s">
        <v>167</v>
      </c>
    </row>
    <row r="168" spans="1:65" s="2" customFormat="1" ht="24.3" customHeight="1">
      <c r="A168" s="34"/>
      <c r="B168" s="35"/>
      <c r="C168" s="232" t="s">
        <v>296</v>
      </c>
      <c r="D168" s="232" t="s">
        <v>254</v>
      </c>
      <c r="E168" s="233" t="s">
        <v>1579</v>
      </c>
      <c r="F168" s="234" t="s">
        <v>1580</v>
      </c>
      <c r="G168" s="235" t="s">
        <v>1202</v>
      </c>
      <c r="H168" s="236">
        <v>22</v>
      </c>
      <c r="I168" s="237"/>
      <c r="J168" s="238">
        <f>ROUND(I168*H168,2)</f>
        <v>0</v>
      </c>
      <c r="K168" s="234" t="s">
        <v>1</v>
      </c>
      <c r="L168" s="239"/>
      <c r="M168" s="240" t="s">
        <v>1</v>
      </c>
      <c r="N168" s="241" t="s">
        <v>40</v>
      </c>
      <c r="O168" s="71"/>
      <c r="P168" s="200">
        <f>O168*H168</f>
        <v>0</v>
      </c>
      <c r="Q168" s="200">
        <v>0</v>
      </c>
      <c r="R168" s="200">
        <f>Q168*H168</f>
        <v>0</v>
      </c>
      <c r="S168" s="200">
        <v>0</v>
      </c>
      <c r="T168" s="201">
        <f>S168*H168</f>
        <v>0</v>
      </c>
      <c r="U168" s="34"/>
      <c r="V168" s="34"/>
      <c r="W168" s="34"/>
      <c r="X168" s="34"/>
      <c r="Y168" s="34"/>
      <c r="Z168" s="34"/>
      <c r="AA168" s="34"/>
      <c r="AB168" s="34"/>
      <c r="AC168" s="34"/>
      <c r="AD168" s="34"/>
      <c r="AE168" s="34"/>
      <c r="AR168" s="202" t="s">
        <v>935</v>
      </c>
      <c r="AT168" s="202" t="s">
        <v>254</v>
      </c>
      <c r="AU168" s="202" t="s">
        <v>84</v>
      </c>
      <c r="AY168" s="17" t="s">
        <v>167</v>
      </c>
      <c r="BE168" s="203">
        <f>IF(N168="základní",J168,0)</f>
        <v>0</v>
      </c>
      <c r="BF168" s="203">
        <f>IF(N168="snížená",J168,0)</f>
        <v>0</v>
      </c>
      <c r="BG168" s="203">
        <f>IF(N168="zákl. přenesená",J168,0)</f>
        <v>0</v>
      </c>
      <c r="BH168" s="203">
        <f>IF(N168="sníž. přenesená",J168,0)</f>
        <v>0</v>
      </c>
      <c r="BI168" s="203">
        <f>IF(N168="nulová",J168,0)</f>
        <v>0</v>
      </c>
      <c r="BJ168" s="17" t="s">
        <v>82</v>
      </c>
      <c r="BK168" s="203">
        <f>ROUND(I168*H168,2)</f>
        <v>0</v>
      </c>
      <c r="BL168" s="17" t="s">
        <v>935</v>
      </c>
      <c r="BM168" s="202" t="s">
        <v>1581</v>
      </c>
    </row>
    <row r="169" spans="1:65" s="14" customFormat="1">
      <c r="B169" s="220"/>
      <c r="C169" s="221"/>
      <c r="D169" s="211" t="s">
        <v>179</v>
      </c>
      <c r="E169" s="222" t="s">
        <v>1</v>
      </c>
      <c r="F169" s="223" t="s">
        <v>319</v>
      </c>
      <c r="G169" s="221"/>
      <c r="H169" s="224">
        <v>22</v>
      </c>
      <c r="I169" s="225"/>
      <c r="J169" s="221"/>
      <c r="K169" s="221"/>
      <c r="L169" s="226"/>
      <c r="M169" s="227"/>
      <c r="N169" s="228"/>
      <c r="O169" s="228"/>
      <c r="P169" s="228"/>
      <c r="Q169" s="228"/>
      <c r="R169" s="228"/>
      <c r="S169" s="228"/>
      <c r="T169" s="229"/>
      <c r="AT169" s="230" t="s">
        <v>179</v>
      </c>
      <c r="AU169" s="230" t="s">
        <v>84</v>
      </c>
      <c r="AV169" s="14" t="s">
        <v>84</v>
      </c>
      <c r="AW169" s="14" t="s">
        <v>31</v>
      </c>
      <c r="AX169" s="14" t="s">
        <v>75</v>
      </c>
      <c r="AY169" s="230" t="s">
        <v>167</v>
      </c>
    </row>
    <row r="170" spans="1:65" s="2" customFormat="1" ht="24.3" customHeight="1">
      <c r="A170" s="34"/>
      <c r="B170" s="35"/>
      <c r="C170" s="232" t="s">
        <v>301</v>
      </c>
      <c r="D170" s="232" t="s">
        <v>254</v>
      </c>
      <c r="E170" s="233" t="s">
        <v>1582</v>
      </c>
      <c r="F170" s="234" t="s">
        <v>1583</v>
      </c>
      <c r="G170" s="235" t="s">
        <v>1202</v>
      </c>
      <c r="H170" s="236">
        <v>6</v>
      </c>
      <c r="I170" s="237"/>
      <c r="J170" s="238">
        <f>ROUND(I170*H170,2)</f>
        <v>0</v>
      </c>
      <c r="K170" s="234" t="s">
        <v>1</v>
      </c>
      <c r="L170" s="239"/>
      <c r="M170" s="240" t="s">
        <v>1</v>
      </c>
      <c r="N170" s="241" t="s">
        <v>40</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935</v>
      </c>
      <c r="AT170" s="202" t="s">
        <v>254</v>
      </c>
      <c r="AU170" s="202" t="s">
        <v>84</v>
      </c>
      <c r="AY170" s="17" t="s">
        <v>167</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935</v>
      </c>
      <c r="BM170" s="202" t="s">
        <v>1584</v>
      </c>
    </row>
    <row r="171" spans="1:65" s="14" customFormat="1">
      <c r="B171" s="220"/>
      <c r="C171" s="221"/>
      <c r="D171" s="211" t="s">
        <v>179</v>
      </c>
      <c r="E171" s="222" t="s">
        <v>1</v>
      </c>
      <c r="F171" s="223" t="s">
        <v>195</v>
      </c>
      <c r="G171" s="221"/>
      <c r="H171" s="224">
        <v>6</v>
      </c>
      <c r="I171" s="225"/>
      <c r="J171" s="221"/>
      <c r="K171" s="221"/>
      <c r="L171" s="226"/>
      <c r="M171" s="227"/>
      <c r="N171" s="228"/>
      <c r="O171" s="228"/>
      <c r="P171" s="228"/>
      <c r="Q171" s="228"/>
      <c r="R171" s="228"/>
      <c r="S171" s="228"/>
      <c r="T171" s="229"/>
      <c r="AT171" s="230" t="s">
        <v>179</v>
      </c>
      <c r="AU171" s="230" t="s">
        <v>84</v>
      </c>
      <c r="AV171" s="14" t="s">
        <v>84</v>
      </c>
      <c r="AW171" s="14" t="s">
        <v>31</v>
      </c>
      <c r="AX171" s="14" t="s">
        <v>75</v>
      </c>
      <c r="AY171" s="230" t="s">
        <v>167</v>
      </c>
    </row>
    <row r="172" spans="1:65" s="2" customFormat="1" ht="24.3" customHeight="1">
      <c r="A172" s="34"/>
      <c r="B172" s="35"/>
      <c r="C172" s="191" t="s">
        <v>308</v>
      </c>
      <c r="D172" s="191" t="s">
        <v>170</v>
      </c>
      <c r="E172" s="192" t="s">
        <v>1585</v>
      </c>
      <c r="F172" s="193" t="s">
        <v>1586</v>
      </c>
      <c r="G172" s="194" t="s">
        <v>274</v>
      </c>
      <c r="H172" s="195">
        <v>30</v>
      </c>
      <c r="I172" s="196"/>
      <c r="J172" s="197">
        <f>ROUND(I172*H172,2)</f>
        <v>0</v>
      </c>
      <c r="K172" s="193" t="s">
        <v>174</v>
      </c>
      <c r="L172" s="39"/>
      <c r="M172" s="198" t="s">
        <v>1</v>
      </c>
      <c r="N172" s="199" t="s">
        <v>40</v>
      </c>
      <c r="O172" s="71"/>
      <c r="P172" s="200">
        <f>O172*H172</f>
        <v>0</v>
      </c>
      <c r="Q172" s="200">
        <v>0</v>
      </c>
      <c r="R172" s="200">
        <f>Q172*H172</f>
        <v>0</v>
      </c>
      <c r="S172" s="200">
        <v>0</v>
      </c>
      <c r="T172" s="201">
        <f>S172*H172</f>
        <v>0</v>
      </c>
      <c r="U172" s="34"/>
      <c r="V172" s="34"/>
      <c r="W172" s="34"/>
      <c r="X172" s="34"/>
      <c r="Y172" s="34"/>
      <c r="Z172" s="34"/>
      <c r="AA172" s="34"/>
      <c r="AB172" s="34"/>
      <c r="AC172" s="34"/>
      <c r="AD172" s="34"/>
      <c r="AE172" s="34"/>
      <c r="AR172" s="202" t="s">
        <v>278</v>
      </c>
      <c r="AT172" s="202" t="s">
        <v>170</v>
      </c>
      <c r="AU172" s="202" t="s">
        <v>84</v>
      </c>
      <c r="AY172" s="17" t="s">
        <v>167</v>
      </c>
      <c r="BE172" s="203">
        <f>IF(N172="základní",J172,0)</f>
        <v>0</v>
      </c>
      <c r="BF172" s="203">
        <f>IF(N172="snížená",J172,0)</f>
        <v>0</v>
      </c>
      <c r="BG172" s="203">
        <f>IF(N172="zákl. přenesená",J172,0)</f>
        <v>0</v>
      </c>
      <c r="BH172" s="203">
        <f>IF(N172="sníž. přenesená",J172,0)</f>
        <v>0</v>
      </c>
      <c r="BI172" s="203">
        <f>IF(N172="nulová",J172,0)</f>
        <v>0</v>
      </c>
      <c r="BJ172" s="17" t="s">
        <v>82</v>
      </c>
      <c r="BK172" s="203">
        <f>ROUND(I172*H172,2)</f>
        <v>0</v>
      </c>
      <c r="BL172" s="17" t="s">
        <v>278</v>
      </c>
      <c r="BM172" s="202" t="s">
        <v>1587</v>
      </c>
    </row>
    <row r="173" spans="1:65" s="2" customFormat="1">
      <c r="A173" s="34"/>
      <c r="B173" s="35"/>
      <c r="C173" s="36"/>
      <c r="D173" s="204" t="s">
        <v>177</v>
      </c>
      <c r="E173" s="36"/>
      <c r="F173" s="205" t="s">
        <v>1588</v>
      </c>
      <c r="G173" s="36"/>
      <c r="H173" s="36"/>
      <c r="I173" s="206"/>
      <c r="J173" s="36"/>
      <c r="K173" s="36"/>
      <c r="L173" s="39"/>
      <c r="M173" s="207"/>
      <c r="N173" s="208"/>
      <c r="O173" s="71"/>
      <c r="P173" s="71"/>
      <c r="Q173" s="71"/>
      <c r="R173" s="71"/>
      <c r="S173" s="71"/>
      <c r="T173" s="72"/>
      <c r="U173" s="34"/>
      <c r="V173" s="34"/>
      <c r="W173" s="34"/>
      <c r="X173" s="34"/>
      <c r="Y173" s="34"/>
      <c r="Z173" s="34"/>
      <c r="AA173" s="34"/>
      <c r="AB173" s="34"/>
      <c r="AC173" s="34"/>
      <c r="AD173" s="34"/>
      <c r="AE173" s="34"/>
      <c r="AT173" s="17" t="s">
        <v>177</v>
      </c>
      <c r="AU173" s="17" t="s">
        <v>84</v>
      </c>
    </row>
    <row r="174" spans="1:65" s="2" customFormat="1" ht="37.9" customHeight="1">
      <c r="A174" s="34"/>
      <c r="B174" s="35"/>
      <c r="C174" s="232" t="s">
        <v>7</v>
      </c>
      <c r="D174" s="232" t="s">
        <v>254</v>
      </c>
      <c r="E174" s="233" t="s">
        <v>1589</v>
      </c>
      <c r="F174" s="234" t="s">
        <v>1590</v>
      </c>
      <c r="G174" s="235" t="s">
        <v>1202</v>
      </c>
      <c r="H174" s="236">
        <v>4</v>
      </c>
      <c r="I174" s="237"/>
      <c r="J174" s="238">
        <f>ROUND(I174*H174,2)</f>
        <v>0</v>
      </c>
      <c r="K174" s="234" t="s">
        <v>1</v>
      </c>
      <c r="L174" s="239"/>
      <c r="M174" s="240" t="s">
        <v>1</v>
      </c>
      <c r="N174" s="241" t="s">
        <v>40</v>
      </c>
      <c r="O174" s="71"/>
      <c r="P174" s="200">
        <f>O174*H174</f>
        <v>0</v>
      </c>
      <c r="Q174" s="200">
        <v>0</v>
      </c>
      <c r="R174" s="200">
        <f>Q174*H174</f>
        <v>0</v>
      </c>
      <c r="S174" s="200">
        <v>0</v>
      </c>
      <c r="T174" s="201">
        <f>S174*H174</f>
        <v>0</v>
      </c>
      <c r="U174" s="34"/>
      <c r="V174" s="34"/>
      <c r="W174" s="34"/>
      <c r="X174" s="34"/>
      <c r="Y174" s="34"/>
      <c r="Z174" s="34"/>
      <c r="AA174" s="34"/>
      <c r="AB174" s="34"/>
      <c r="AC174" s="34"/>
      <c r="AD174" s="34"/>
      <c r="AE174" s="34"/>
      <c r="AR174" s="202" t="s">
        <v>935</v>
      </c>
      <c r="AT174" s="202" t="s">
        <v>254</v>
      </c>
      <c r="AU174" s="202" t="s">
        <v>84</v>
      </c>
      <c r="AY174" s="17" t="s">
        <v>167</v>
      </c>
      <c r="BE174" s="203">
        <f>IF(N174="základní",J174,0)</f>
        <v>0</v>
      </c>
      <c r="BF174" s="203">
        <f>IF(N174="snížená",J174,0)</f>
        <v>0</v>
      </c>
      <c r="BG174" s="203">
        <f>IF(N174="zákl. přenesená",J174,0)</f>
        <v>0</v>
      </c>
      <c r="BH174" s="203">
        <f>IF(N174="sníž. přenesená",J174,0)</f>
        <v>0</v>
      </c>
      <c r="BI174" s="203">
        <f>IF(N174="nulová",J174,0)</f>
        <v>0</v>
      </c>
      <c r="BJ174" s="17" t="s">
        <v>82</v>
      </c>
      <c r="BK174" s="203">
        <f>ROUND(I174*H174,2)</f>
        <v>0</v>
      </c>
      <c r="BL174" s="17" t="s">
        <v>935</v>
      </c>
      <c r="BM174" s="202" t="s">
        <v>1591</v>
      </c>
    </row>
    <row r="175" spans="1:65" s="14" customFormat="1">
      <c r="B175" s="220"/>
      <c r="C175" s="221"/>
      <c r="D175" s="211" t="s">
        <v>179</v>
      </c>
      <c r="E175" s="222" t="s">
        <v>1</v>
      </c>
      <c r="F175" s="223" t="s">
        <v>175</v>
      </c>
      <c r="G175" s="221"/>
      <c r="H175" s="224">
        <v>4</v>
      </c>
      <c r="I175" s="225"/>
      <c r="J175" s="221"/>
      <c r="K175" s="221"/>
      <c r="L175" s="226"/>
      <c r="M175" s="227"/>
      <c r="N175" s="228"/>
      <c r="O175" s="228"/>
      <c r="P175" s="228"/>
      <c r="Q175" s="228"/>
      <c r="R175" s="228"/>
      <c r="S175" s="228"/>
      <c r="T175" s="229"/>
      <c r="AT175" s="230" t="s">
        <v>179</v>
      </c>
      <c r="AU175" s="230" t="s">
        <v>84</v>
      </c>
      <c r="AV175" s="14" t="s">
        <v>84</v>
      </c>
      <c r="AW175" s="14" t="s">
        <v>31</v>
      </c>
      <c r="AX175" s="14" t="s">
        <v>75</v>
      </c>
      <c r="AY175" s="230" t="s">
        <v>167</v>
      </c>
    </row>
    <row r="176" spans="1:65" s="2" customFormat="1" ht="37.9" customHeight="1">
      <c r="A176" s="34"/>
      <c r="B176" s="35"/>
      <c r="C176" s="232" t="s">
        <v>319</v>
      </c>
      <c r="D176" s="232" t="s">
        <v>254</v>
      </c>
      <c r="E176" s="233" t="s">
        <v>1592</v>
      </c>
      <c r="F176" s="234" t="s">
        <v>1593</v>
      </c>
      <c r="G176" s="235" t="s">
        <v>1202</v>
      </c>
      <c r="H176" s="236">
        <v>24</v>
      </c>
      <c r="I176" s="237"/>
      <c r="J176" s="238">
        <f>ROUND(I176*H176,2)</f>
        <v>0</v>
      </c>
      <c r="K176" s="234" t="s">
        <v>1</v>
      </c>
      <c r="L176" s="239"/>
      <c r="M176" s="240" t="s">
        <v>1</v>
      </c>
      <c r="N176" s="241" t="s">
        <v>40</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935</v>
      </c>
      <c r="AT176" s="202" t="s">
        <v>254</v>
      </c>
      <c r="AU176" s="202" t="s">
        <v>84</v>
      </c>
      <c r="AY176" s="17" t="s">
        <v>167</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935</v>
      </c>
      <c r="BM176" s="202" t="s">
        <v>1594</v>
      </c>
    </row>
    <row r="177" spans="1:65" s="14" customFormat="1">
      <c r="B177" s="220"/>
      <c r="C177" s="221"/>
      <c r="D177" s="211" t="s">
        <v>179</v>
      </c>
      <c r="E177" s="222" t="s">
        <v>1</v>
      </c>
      <c r="F177" s="223" t="s">
        <v>331</v>
      </c>
      <c r="G177" s="221"/>
      <c r="H177" s="224">
        <v>24</v>
      </c>
      <c r="I177" s="225"/>
      <c r="J177" s="221"/>
      <c r="K177" s="221"/>
      <c r="L177" s="226"/>
      <c r="M177" s="227"/>
      <c r="N177" s="228"/>
      <c r="O177" s="228"/>
      <c r="P177" s="228"/>
      <c r="Q177" s="228"/>
      <c r="R177" s="228"/>
      <c r="S177" s="228"/>
      <c r="T177" s="229"/>
      <c r="AT177" s="230" t="s">
        <v>179</v>
      </c>
      <c r="AU177" s="230" t="s">
        <v>84</v>
      </c>
      <c r="AV177" s="14" t="s">
        <v>84</v>
      </c>
      <c r="AW177" s="14" t="s">
        <v>31</v>
      </c>
      <c r="AX177" s="14" t="s">
        <v>75</v>
      </c>
      <c r="AY177" s="230" t="s">
        <v>167</v>
      </c>
    </row>
    <row r="178" spans="1:65" s="2" customFormat="1" ht="24.3" customHeight="1">
      <c r="A178" s="34"/>
      <c r="B178" s="35"/>
      <c r="C178" s="191" t="s">
        <v>325</v>
      </c>
      <c r="D178" s="191" t="s">
        <v>170</v>
      </c>
      <c r="E178" s="192" t="s">
        <v>1595</v>
      </c>
      <c r="F178" s="193" t="s">
        <v>1596</v>
      </c>
      <c r="G178" s="194" t="s">
        <v>274</v>
      </c>
      <c r="H178" s="195">
        <v>28</v>
      </c>
      <c r="I178" s="196"/>
      <c r="J178" s="197">
        <f>ROUND(I178*H178,2)</f>
        <v>0</v>
      </c>
      <c r="K178" s="193" t="s">
        <v>174</v>
      </c>
      <c r="L178" s="39"/>
      <c r="M178" s="198" t="s">
        <v>1</v>
      </c>
      <c r="N178" s="199" t="s">
        <v>40</v>
      </c>
      <c r="O178" s="71"/>
      <c r="P178" s="200">
        <f>O178*H178</f>
        <v>0</v>
      </c>
      <c r="Q178" s="200">
        <v>0</v>
      </c>
      <c r="R178" s="200">
        <f>Q178*H178</f>
        <v>0</v>
      </c>
      <c r="S178" s="200">
        <v>0</v>
      </c>
      <c r="T178" s="201">
        <f>S178*H178</f>
        <v>0</v>
      </c>
      <c r="U178" s="34"/>
      <c r="V178" s="34"/>
      <c r="W178" s="34"/>
      <c r="X178" s="34"/>
      <c r="Y178" s="34"/>
      <c r="Z178" s="34"/>
      <c r="AA178" s="34"/>
      <c r="AB178" s="34"/>
      <c r="AC178" s="34"/>
      <c r="AD178" s="34"/>
      <c r="AE178" s="34"/>
      <c r="AR178" s="202" t="s">
        <v>278</v>
      </c>
      <c r="AT178" s="202" t="s">
        <v>170</v>
      </c>
      <c r="AU178" s="202" t="s">
        <v>84</v>
      </c>
      <c r="AY178" s="17" t="s">
        <v>167</v>
      </c>
      <c r="BE178" s="203">
        <f>IF(N178="základní",J178,0)</f>
        <v>0</v>
      </c>
      <c r="BF178" s="203">
        <f>IF(N178="snížená",J178,0)</f>
        <v>0</v>
      </c>
      <c r="BG178" s="203">
        <f>IF(N178="zákl. přenesená",J178,0)</f>
        <v>0</v>
      </c>
      <c r="BH178" s="203">
        <f>IF(N178="sníž. přenesená",J178,0)</f>
        <v>0</v>
      </c>
      <c r="BI178" s="203">
        <f>IF(N178="nulová",J178,0)</f>
        <v>0</v>
      </c>
      <c r="BJ178" s="17" t="s">
        <v>82</v>
      </c>
      <c r="BK178" s="203">
        <f>ROUND(I178*H178,2)</f>
        <v>0</v>
      </c>
      <c r="BL178" s="17" t="s">
        <v>278</v>
      </c>
      <c r="BM178" s="202" t="s">
        <v>1597</v>
      </c>
    </row>
    <row r="179" spans="1:65" s="2" customFormat="1">
      <c r="A179" s="34"/>
      <c r="B179" s="35"/>
      <c r="C179" s="36"/>
      <c r="D179" s="204" t="s">
        <v>177</v>
      </c>
      <c r="E179" s="36"/>
      <c r="F179" s="205" t="s">
        <v>1598</v>
      </c>
      <c r="G179" s="36"/>
      <c r="H179" s="36"/>
      <c r="I179" s="206"/>
      <c r="J179" s="36"/>
      <c r="K179" s="36"/>
      <c r="L179" s="39"/>
      <c r="M179" s="207"/>
      <c r="N179" s="208"/>
      <c r="O179" s="71"/>
      <c r="P179" s="71"/>
      <c r="Q179" s="71"/>
      <c r="R179" s="71"/>
      <c r="S179" s="71"/>
      <c r="T179" s="72"/>
      <c r="U179" s="34"/>
      <c r="V179" s="34"/>
      <c r="W179" s="34"/>
      <c r="X179" s="34"/>
      <c r="Y179" s="34"/>
      <c r="Z179" s="34"/>
      <c r="AA179" s="34"/>
      <c r="AB179" s="34"/>
      <c r="AC179" s="34"/>
      <c r="AD179" s="34"/>
      <c r="AE179" s="34"/>
      <c r="AT179" s="17" t="s">
        <v>177</v>
      </c>
      <c r="AU179" s="17" t="s">
        <v>84</v>
      </c>
    </row>
    <row r="180" spans="1:65" s="2" customFormat="1" ht="33.049999999999997" customHeight="1">
      <c r="A180" s="34"/>
      <c r="B180" s="35"/>
      <c r="C180" s="232" t="s">
        <v>331</v>
      </c>
      <c r="D180" s="232" t="s">
        <v>254</v>
      </c>
      <c r="E180" s="233" t="s">
        <v>1599</v>
      </c>
      <c r="F180" s="234" t="s">
        <v>1600</v>
      </c>
      <c r="G180" s="235" t="s">
        <v>274</v>
      </c>
      <c r="H180" s="236">
        <v>1</v>
      </c>
      <c r="I180" s="237"/>
      <c r="J180" s="238">
        <f>ROUND(I180*H180,2)</f>
        <v>0</v>
      </c>
      <c r="K180" s="234" t="s">
        <v>1</v>
      </c>
      <c r="L180" s="239"/>
      <c r="M180" s="240" t="s">
        <v>1</v>
      </c>
      <c r="N180" s="241" t="s">
        <v>40</v>
      </c>
      <c r="O180" s="71"/>
      <c r="P180" s="200">
        <f>O180*H180</f>
        <v>0</v>
      </c>
      <c r="Q180" s="200">
        <v>0</v>
      </c>
      <c r="R180" s="200">
        <f>Q180*H180</f>
        <v>0</v>
      </c>
      <c r="S180" s="200">
        <v>0</v>
      </c>
      <c r="T180" s="201">
        <f>S180*H180</f>
        <v>0</v>
      </c>
      <c r="U180" s="34"/>
      <c r="V180" s="34"/>
      <c r="W180" s="34"/>
      <c r="X180" s="34"/>
      <c r="Y180" s="34"/>
      <c r="Z180" s="34"/>
      <c r="AA180" s="34"/>
      <c r="AB180" s="34"/>
      <c r="AC180" s="34"/>
      <c r="AD180" s="34"/>
      <c r="AE180" s="34"/>
      <c r="AR180" s="202" t="s">
        <v>1541</v>
      </c>
      <c r="AT180" s="202" t="s">
        <v>254</v>
      </c>
      <c r="AU180" s="202" t="s">
        <v>84</v>
      </c>
      <c r="AY180" s="17" t="s">
        <v>167</v>
      </c>
      <c r="BE180" s="203">
        <f>IF(N180="základní",J180,0)</f>
        <v>0</v>
      </c>
      <c r="BF180" s="203">
        <f>IF(N180="snížená",J180,0)</f>
        <v>0</v>
      </c>
      <c r="BG180" s="203">
        <f>IF(N180="zákl. přenesená",J180,0)</f>
        <v>0</v>
      </c>
      <c r="BH180" s="203">
        <f>IF(N180="sníž. přenesená",J180,0)</f>
        <v>0</v>
      </c>
      <c r="BI180" s="203">
        <f>IF(N180="nulová",J180,0)</f>
        <v>0</v>
      </c>
      <c r="BJ180" s="17" t="s">
        <v>82</v>
      </c>
      <c r="BK180" s="203">
        <f>ROUND(I180*H180,2)</f>
        <v>0</v>
      </c>
      <c r="BL180" s="17" t="s">
        <v>593</v>
      </c>
      <c r="BM180" s="202" t="s">
        <v>1601</v>
      </c>
    </row>
    <row r="181" spans="1:65" s="14" customFormat="1">
      <c r="B181" s="220"/>
      <c r="C181" s="221"/>
      <c r="D181" s="211" t="s">
        <v>179</v>
      </c>
      <c r="E181" s="222" t="s">
        <v>1</v>
      </c>
      <c r="F181" s="223" t="s">
        <v>82</v>
      </c>
      <c r="G181" s="221"/>
      <c r="H181" s="224">
        <v>1</v>
      </c>
      <c r="I181" s="225"/>
      <c r="J181" s="221"/>
      <c r="K181" s="221"/>
      <c r="L181" s="226"/>
      <c r="M181" s="227"/>
      <c r="N181" s="228"/>
      <c r="O181" s="228"/>
      <c r="P181" s="228"/>
      <c r="Q181" s="228"/>
      <c r="R181" s="228"/>
      <c r="S181" s="228"/>
      <c r="T181" s="229"/>
      <c r="AT181" s="230" t="s">
        <v>179</v>
      </c>
      <c r="AU181" s="230" t="s">
        <v>84</v>
      </c>
      <c r="AV181" s="14" t="s">
        <v>84</v>
      </c>
      <c r="AW181" s="14" t="s">
        <v>31</v>
      </c>
      <c r="AX181" s="14" t="s">
        <v>75</v>
      </c>
      <c r="AY181" s="230" t="s">
        <v>167</v>
      </c>
    </row>
    <row r="182" spans="1:65" s="2" customFormat="1" ht="33.049999999999997" customHeight="1">
      <c r="A182" s="34"/>
      <c r="B182" s="35"/>
      <c r="C182" s="232" t="s">
        <v>336</v>
      </c>
      <c r="D182" s="232" t="s">
        <v>254</v>
      </c>
      <c r="E182" s="233" t="s">
        <v>1602</v>
      </c>
      <c r="F182" s="234" t="s">
        <v>1603</v>
      </c>
      <c r="G182" s="235" t="s">
        <v>274</v>
      </c>
      <c r="H182" s="236">
        <v>2</v>
      </c>
      <c r="I182" s="237"/>
      <c r="J182" s="238">
        <f>ROUND(I182*H182,2)</f>
        <v>0</v>
      </c>
      <c r="K182" s="234" t="s">
        <v>1</v>
      </c>
      <c r="L182" s="239"/>
      <c r="M182" s="240" t="s">
        <v>1</v>
      </c>
      <c r="N182" s="241" t="s">
        <v>40</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1541</v>
      </c>
      <c r="AT182" s="202" t="s">
        <v>254</v>
      </c>
      <c r="AU182" s="202" t="s">
        <v>84</v>
      </c>
      <c r="AY182" s="17" t="s">
        <v>167</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593</v>
      </c>
      <c r="BM182" s="202" t="s">
        <v>1604</v>
      </c>
    </row>
    <row r="183" spans="1:65" s="14" customFormat="1">
      <c r="B183" s="220"/>
      <c r="C183" s="221"/>
      <c r="D183" s="211" t="s">
        <v>179</v>
      </c>
      <c r="E183" s="222" t="s">
        <v>1</v>
      </c>
      <c r="F183" s="223" t="s">
        <v>84</v>
      </c>
      <c r="G183" s="221"/>
      <c r="H183" s="224">
        <v>2</v>
      </c>
      <c r="I183" s="225"/>
      <c r="J183" s="221"/>
      <c r="K183" s="221"/>
      <c r="L183" s="226"/>
      <c r="M183" s="227"/>
      <c r="N183" s="228"/>
      <c r="O183" s="228"/>
      <c r="P183" s="228"/>
      <c r="Q183" s="228"/>
      <c r="R183" s="228"/>
      <c r="S183" s="228"/>
      <c r="T183" s="229"/>
      <c r="AT183" s="230" t="s">
        <v>179</v>
      </c>
      <c r="AU183" s="230" t="s">
        <v>84</v>
      </c>
      <c r="AV183" s="14" t="s">
        <v>84</v>
      </c>
      <c r="AW183" s="14" t="s">
        <v>31</v>
      </c>
      <c r="AX183" s="14" t="s">
        <v>75</v>
      </c>
      <c r="AY183" s="230" t="s">
        <v>167</v>
      </c>
    </row>
    <row r="184" spans="1:65" s="2" customFormat="1" ht="24.3" customHeight="1">
      <c r="A184" s="34"/>
      <c r="B184" s="35"/>
      <c r="C184" s="191" t="s">
        <v>346</v>
      </c>
      <c r="D184" s="191" t="s">
        <v>170</v>
      </c>
      <c r="E184" s="192" t="s">
        <v>1605</v>
      </c>
      <c r="F184" s="193" t="s">
        <v>1606</v>
      </c>
      <c r="G184" s="194" t="s">
        <v>274</v>
      </c>
      <c r="H184" s="195">
        <v>3</v>
      </c>
      <c r="I184" s="196"/>
      <c r="J184" s="197">
        <f>ROUND(I184*H184,2)</f>
        <v>0</v>
      </c>
      <c r="K184" s="193" t="s">
        <v>174</v>
      </c>
      <c r="L184" s="39"/>
      <c r="M184" s="198" t="s">
        <v>1</v>
      </c>
      <c r="N184" s="199" t="s">
        <v>40</v>
      </c>
      <c r="O184" s="71"/>
      <c r="P184" s="200">
        <f>O184*H184</f>
        <v>0</v>
      </c>
      <c r="Q184" s="200">
        <v>0</v>
      </c>
      <c r="R184" s="200">
        <f>Q184*H184</f>
        <v>0</v>
      </c>
      <c r="S184" s="200">
        <v>0</v>
      </c>
      <c r="T184" s="201">
        <f>S184*H184</f>
        <v>0</v>
      </c>
      <c r="U184" s="34"/>
      <c r="V184" s="34"/>
      <c r="W184" s="34"/>
      <c r="X184" s="34"/>
      <c r="Y184" s="34"/>
      <c r="Z184" s="34"/>
      <c r="AA184" s="34"/>
      <c r="AB184" s="34"/>
      <c r="AC184" s="34"/>
      <c r="AD184" s="34"/>
      <c r="AE184" s="34"/>
      <c r="AR184" s="202" t="s">
        <v>278</v>
      </c>
      <c r="AT184" s="202" t="s">
        <v>170</v>
      </c>
      <c r="AU184" s="202" t="s">
        <v>84</v>
      </c>
      <c r="AY184" s="17" t="s">
        <v>167</v>
      </c>
      <c r="BE184" s="203">
        <f>IF(N184="základní",J184,0)</f>
        <v>0</v>
      </c>
      <c r="BF184" s="203">
        <f>IF(N184="snížená",J184,0)</f>
        <v>0</v>
      </c>
      <c r="BG184" s="203">
        <f>IF(N184="zákl. přenesená",J184,0)</f>
        <v>0</v>
      </c>
      <c r="BH184" s="203">
        <f>IF(N184="sníž. přenesená",J184,0)</f>
        <v>0</v>
      </c>
      <c r="BI184" s="203">
        <f>IF(N184="nulová",J184,0)</f>
        <v>0</v>
      </c>
      <c r="BJ184" s="17" t="s">
        <v>82</v>
      </c>
      <c r="BK184" s="203">
        <f>ROUND(I184*H184,2)</f>
        <v>0</v>
      </c>
      <c r="BL184" s="17" t="s">
        <v>278</v>
      </c>
      <c r="BM184" s="202" t="s">
        <v>1607</v>
      </c>
    </row>
    <row r="185" spans="1:65" s="2" customFormat="1">
      <c r="A185" s="34"/>
      <c r="B185" s="35"/>
      <c r="C185" s="36"/>
      <c r="D185" s="204" t="s">
        <v>177</v>
      </c>
      <c r="E185" s="36"/>
      <c r="F185" s="205" t="s">
        <v>1608</v>
      </c>
      <c r="G185" s="36"/>
      <c r="H185" s="36"/>
      <c r="I185" s="206"/>
      <c r="J185" s="36"/>
      <c r="K185" s="36"/>
      <c r="L185" s="39"/>
      <c r="M185" s="207"/>
      <c r="N185" s="208"/>
      <c r="O185" s="71"/>
      <c r="P185" s="71"/>
      <c r="Q185" s="71"/>
      <c r="R185" s="71"/>
      <c r="S185" s="71"/>
      <c r="T185" s="72"/>
      <c r="U185" s="34"/>
      <c r="V185" s="34"/>
      <c r="W185" s="34"/>
      <c r="X185" s="34"/>
      <c r="Y185" s="34"/>
      <c r="Z185" s="34"/>
      <c r="AA185" s="34"/>
      <c r="AB185" s="34"/>
      <c r="AC185" s="34"/>
      <c r="AD185" s="34"/>
      <c r="AE185" s="34"/>
      <c r="AT185" s="17" t="s">
        <v>177</v>
      </c>
      <c r="AU185" s="17" t="s">
        <v>84</v>
      </c>
    </row>
    <row r="186" spans="1:65" s="2" customFormat="1" ht="16.45" customHeight="1">
      <c r="A186" s="34"/>
      <c r="B186" s="35"/>
      <c r="C186" s="232" t="s">
        <v>351</v>
      </c>
      <c r="D186" s="232" t="s">
        <v>254</v>
      </c>
      <c r="E186" s="233" t="s">
        <v>1609</v>
      </c>
      <c r="F186" s="234" t="s">
        <v>1610</v>
      </c>
      <c r="G186" s="235" t="s">
        <v>1202</v>
      </c>
      <c r="H186" s="236">
        <v>6</v>
      </c>
      <c r="I186" s="237"/>
      <c r="J186" s="238">
        <f>ROUND(I186*H186,2)</f>
        <v>0</v>
      </c>
      <c r="K186" s="234" t="s">
        <v>1</v>
      </c>
      <c r="L186" s="239"/>
      <c r="M186" s="240" t="s">
        <v>1</v>
      </c>
      <c r="N186" s="241" t="s">
        <v>40</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935</v>
      </c>
      <c r="AT186" s="202" t="s">
        <v>254</v>
      </c>
      <c r="AU186" s="202" t="s">
        <v>84</v>
      </c>
      <c r="AY186" s="17" t="s">
        <v>167</v>
      </c>
      <c r="BE186" s="203">
        <f>IF(N186="základní",J186,0)</f>
        <v>0</v>
      </c>
      <c r="BF186" s="203">
        <f>IF(N186="snížená",J186,0)</f>
        <v>0</v>
      </c>
      <c r="BG186" s="203">
        <f>IF(N186="zákl. přenesená",J186,0)</f>
        <v>0</v>
      </c>
      <c r="BH186" s="203">
        <f>IF(N186="sníž. přenesená",J186,0)</f>
        <v>0</v>
      </c>
      <c r="BI186" s="203">
        <f>IF(N186="nulová",J186,0)</f>
        <v>0</v>
      </c>
      <c r="BJ186" s="17" t="s">
        <v>82</v>
      </c>
      <c r="BK186" s="203">
        <f>ROUND(I186*H186,2)</f>
        <v>0</v>
      </c>
      <c r="BL186" s="17" t="s">
        <v>935</v>
      </c>
      <c r="BM186" s="202" t="s">
        <v>1611</v>
      </c>
    </row>
    <row r="187" spans="1:65" s="14" customFormat="1">
      <c r="B187" s="220"/>
      <c r="C187" s="221"/>
      <c r="D187" s="211" t="s">
        <v>179</v>
      </c>
      <c r="E187" s="222" t="s">
        <v>1</v>
      </c>
      <c r="F187" s="223" t="s">
        <v>195</v>
      </c>
      <c r="G187" s="221"/>
      <c r="H187" s="224">
        <v>6</v>
      </c>
      <c r="I187" s="225"/>
      <c r="J187" s="221"/>
      <c r="K187" s="221"/>
      <c r="L187" s="226"/>
      <c r="M187" s="227"/>
      <c r="N187" s="228"/>
      <c r="O187" s="228"/>
      <c r="P187" s="228"/>
      <c r="Q187" s="228"/>
      <c r="R187" s="228"/>
      <c r="S187" s="228"/>
      <c r="T187" s="229"/>
      <c r="AT187" s="230" t="s">
        <v>179</v>
      </c>
      <c r="AU187" s="230" t="s">
        <v>84</v>
      </c>
      <c r="AV187" s="14" t="s">
        <v>84</v>
      </c>
      <c r="AW187" s="14" t="s">
        <v>31</v>
      </c>
      <c r="AX187" s="14" t="s">
        <v>75</v>
      </c>
      <c r="AY187" s="230" t="s">
        <v>167</v>
      </c>
    </row>
    <row r="188" spans="1:65" s="2" customFormat="1" ht="24.3" customHeight="1">
      <c r="A188" s="34"/>
      <c r="B188" s="35"/>
      <c r="C188" s="191" t="s">
        <v>358</v>
      </c>
      <c r="D188" s="191" t="s">
        <v>170</v>
      </c>
      <c r="E188" s="192" t="s">
        <v>1612</v>
      </c>
      <c r="F188" s="193" t="s">
        <v>1613</v>
      </c>
      <c r="G188" s="194" t="s">
        <v>274</v>
      </c>
      <c r="H188" s="195">
        <v>6</v>
      </c>
      <c r="I188" s="196"/>
      <c r="J188" s="197">
        <f>ROUND(I188*H188,2)</f>
        <v>0</v>
      </c>
      <c r="K188" s="193" t="s">
        <v>174</v>
      </c>
      <c r="L188" s="39"/>
      <c r="M188" s="198" t="s">
        <v>1</v>
      </c>
      <c r="N188" s="199" t="s">
        <v>40</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278</v>
      </c>
      <c r="AT188" s="202" t="s">
        <v>170</v>
      </c>
      <c r="AU188" s="202" t="s">
        <v>84</v>
      </c>
      <c r="AY188" s="17" t="s">
        <v>167</v>
      </c>
      <c r="BE188" s="203">
        <f>IF(N188="základní",J188,0)</f>
        <v>0</v>
      </c>
      <c r="BF188" s="203">
        <f>IF(N188="snížená",J188,0)</f>
        <v>0</v>
      </c>
      <c r="BG188" s="203">
        <f>IF(N188="zákl. přenesená",J188,0)</f>
        <v>0</v>
      </c>
      <c r="BH188" s="203">
        <f>IF(N188="sníž. přenesená",J188,0)</f>
        <v>0</v>
      </c>
      <c r="BI188" s="203">
        <f>IF(N188="nulová",J188,0)</f>
        <v>0</v>
      </c>
      <c r="BJ188" s="17" t="s">
        <v>82</v>
      </c>
      <c r="BK188" s="203">
        <f>ROUND(I188*H188,2)</f>
        <v>0</v>
      </c>
      <c r="BL188" s="17" t="s">
        <v>278</v>
      </c>
      <c r="BM188" s="202" t="s">
        <v>1614</v>
      </c>
    </row>
    <row r="189" spans="1:65" s="2" customFormat="1">
      <c r="A189" s="34"/>
      <c r="B189" s="35"/>
      <c r="C189" s="36"/>
      <c r="D189" s="204" t="s">
        <v>177</v>
      </c>
      <c r="E189" s="36"/>
      <c r="F189" s="205" t="s">
        <v>1615</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177</v>
      </c>
      <c r="AU189" s="17" t="s">
        <v>84</v>
      </c>
    </row>
    <row r="190" spans="1:65" s="2" customFormat="1" ht="16.45" customHeight="1">
      <c r="A190" s="34"/>
      <c r="B190" s="35"/>
      <c r="C190" s="232" t="s">
        <v>364</v>
      </c>
      <c r="D190" s="232" t="s">
        <v>254</v>
      </c>
      <c r="E190" s="233" t="s">
        <v>1616</v>
      </c>
      <c r="F190" s="234" t="s">
        <v>1617</v>
      </c>
      <c r="G190" s="235" t="s">
        <v>1202</v>
      </c>
      <c r="H190" s="236">
        <v>1</v>
      </c>
      <c r="I190" s="237"/>
      <c r="J190" s="238">
        <f>ROUND(I190*H190,2)</f>
        <v>0</v>
      </c>
      <c r="K190" s="234" t="s">
        <v>1</v>
      </c>
      <c r="L190" s="239"/>
      <c r="M190" s="240" t="s">
        <v>1</v>
      </c>
      <c r="N190" s="241" t="s">
        <v>40</v>
      </c>
      <c r="O190" s="71"/>
      <c r="P190" s="200">
        <f>O190*H190</f>
        <v>0</v>
      </c>
      <c r="Q190" s="200">
        <v>0</v>
      </c>
      <c r="R190" s="200">
        <f>Q190*H190</f>
        <v>0</v>
      </c>
      <c r="S190" s="200">
        <v>0</v>
      </c>
      <c r="T190" s="201">
        <f>S190*H190</f>
        <v>0</v>
      </c>
      <c r="U190" s="34"/>
      <c r="V190" s="34"/>
      <c r="W190" s="34"/>
      <c r="X190" s="34"/>
      <c r="Y190" s="34"/>
      <c r="Z190" s="34"/>
      <c r="AA190" s="34"/>
      <c r="AB190" s="34"/>
      <c r="AC190" s="34"/>
      <c r="AD190" s="34"/>
      <c r="AE190" s="34"/>
      <c r="AR190" s="202" t="s">
        <v>935</v>
      </c>
      <c r="AT190" s="202" t="s">
        <v>254</v>
      </c>
      <c r="AU190" s="202" t="s">
        <v>84</v>
      </c>
      <c r="AY190" s="17" t="s">
        <v>167</v>
      </c>
      <c r="BE190" s="203">
        <f>IF(N190="základní",J190,0)</f>
        <v>0</v>
      </c>
      <c r="BF190" s="203">
        <f>IF(N190="snížená",J190,0)</f>
        <v>0</v>
      </c>
      <c r="BG190" s="203">
        <f>IF(N190="zákl. přenesená",J190,0)</f>
        <v>0</v>
      </c>
      <c r="BH190" s="203">
        <f>IF(N190="sníž. přenesená",J190,0)</f>
        <v>0</v>
      </c>
      <c r="BI190" s="203">
        <f>IF(N190="nulová",J190,0)</f>
        <v>0</v>
      </c>
      <c r="BJ190" s="17" t="s">
        <v>82</v>
      </c>
      <c r="BK190" s="203">
        <f>ROUND(I190*H190,2)</f>
        <v>0</v>
      </c>
      <c r="BL190" s="17" t="s">
        <v>935</v>
      </c>
      <c r="BM190" s="202" t="s">
        <v>1618</v>
      </c>
    </row>
    <row r="191" spans="1:65" s="14" customFormat="1">
      <c r="B191" s="220"/>
      <c r="C191" s="221"/>
      <c r="D191" s="211" t="s">
        <v>179</v>
      </c>
      <c r="E191" s="222" t="s">
        <v>1</v>
      </c>
      <c r="F191" s="223" t="s">
        <v>82</v>
      </c>
      <c r="G191" s="221"/>
      <c r="H191" s="224">
        <v>1</v>
      </c>
      <c r="I191" s="225"/>
      <c r="J191" s="221"/>
      <c r="K191" s="221"/>
      <c r="L191" s="226"/>
      <c r="M191" s="227"/>
      <c r="N191" s="228"/>
      <c r="O191" s="228"/>
      <c r="P191" s="228"/>
      <c r="Q191" s="228"/>
      <c r="R191" s="228"/>
      <c r="S191" s="228"/>
      <c r="T191" s="229"/>
      <c r="AT191" s="230" t="s">
        <v>179</v>
      </c>
      <c r="AU191" s="230" t="s">
        <v>84</v>
      </c>
      <c r="AV191" s="14" t="s">
        <v>84</v>
      </c>
      <c r="AW191" s="14" t="s">
        <v>31</v>
      </c>
      <c r="AX191" s="14" t="s">
        <v>82</v>
      </c>
      <c r="AY191" s="230" t="s">
        <v>167</v>
      </c>
    </row>
    <row r="192" spans="1:65" s="2" customFormat="1" ht="24.3" customHeight="1">
      <c r="A192" s="34"/>
      <c r="B192" s="35"/>
      <c r="C192" s="191" t="s">
        <v>372</v>
      </c>
      <c r="D192" s="191" t="s">
        <v>170</v>
      </c>
      <c r="E192" s="192" t="s">
        <v>1605</v>
      </c>
      <c r="F192" s="193" t="s">
        <v>1606</v>
      </c>
      <c r="G192" s="194" t="s">
        <v>274</v>
      </c>
      <c r="H192" s="195">
        <v>1</v>
      </c>
      <c r="I192" s="196"/>
      <c r="J192" s="197">
        <f>ROUND(I192*H192,2)</f>
        <v>0</v>
      </c>
      <c r="K192" s="193" t="s">
        <v>174</v>
      </c>
      <c r="L192" s="39"/>
      <c r="M192" s="198" t="s">
        <v>1</v>
      </c>
      <c r="N192" s="199" t="s">
        <v>40</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278</v>
      </c>
      <c r="AT192" s="202" t="s">
        <v>170</v>
      </c>
      <c r="AU192" s="202" t="s">
        <v>84</v>
      </c>
      <c r="AY192" s="17" t="s">
        <v>167</v>
      </c>
      <c r="BE192" s="203">
        <f>IF(N192="základní",J192,0)</f>
        <v>0</v>
      </c>
      <c r="BF192" s="203">
        <f>IF(N192="snížená",J192,0)</f>
        <v>0</v>
      </c>
      <c r="BG192" s="203">
        <f>IF(N192="zákl. přenesená",J192,0)</f>
        <v>0</v>
      </c>
      <c r="BH192" s="203">
        <f>IF(N192="sníž. přenesená",J192,0)</f>
        <v>0</v>
      </c>
      <c r="BI192" s="203">
        <f>IF(N192="nulová",J192,0)</f>
        <v>0</v>
      </c>
      <c r="BJ192" s="17" t="s">
        <v>82</v>
      </c>
      <c r="BK192" s="203">
        <f>ROUND(I192*H192,2)</f>
        <v>0</v>
      </c>
      <c r="BL192" s="17" t="s">
        <v>278</v>
      </c>
      <c r="BM192" s="202" t="s">
        <v>1619</v>
      </c>
    </row>
    <row r="193" spans="1:65" s="2" customFormat="1">
      <c r="A193" s="34"/>
      <c r="B193" s="35"/>
      <c r="C193" s="36"/>
      <c r="D193" s="204" t="s">
        <v>177</v>
      </c>
      <c r="E193" s="36"/>
      <c r="F193" s="205" t="s">
        <v>1608</v>
      </c>
      <c r="G193" s="36"/>
      <c r="H193" s="36"/>
      <c r="I193" s="206"/>
      <c r="J193" s="36"/>
      <c r="K193" s="36"/>
      <c r="L193" s="39"/>
      <c r="M193" s="207"/>
      <c r="N193" s="208"/>
      <c r="O193" s="71"/>
      <c r="P193" s="71"/>
      <c r="Q193" s="71"/>
      <c r="R193" s="71"/>
      <c r="S193" s="71"/>
      <c r="T193" s="72"/>
      <c r="U193" s="34"/>
      <c r="V193" s="34"/>
      <c r="W193" s="34"/>
      <c r="X193" s="34"/>
      <c r="Y193" s="34"/>
      <c r="Z193" s="34"/>
      <c r="AA193" s="34"/>
      <c r="AB193" s="34"/>
      <c r="AC193" s="34"/>
      <c r="AD193" s="34"/>
      <c r="AE193" s="34"/>
      <c r="AT193" s="17" t="s">
        <v>177</v>
      </c>
      <c r="AU193" s="17" t="s">
        <v>84</v>
      </c>
    </row>
    <row r="194" spans="1:65" s="2" customFormat="1" ht="24.3" customHeight="1">
      <c r="A194" s="34"/>
      <c r="B194" s="35"/>
      <c r="C194" s="191" t="s">
        <v>380</v>
      </c>
      <c r="D194" s="191" t="s">
        <v>170</v>
      </c>
      <c r="E194" s="192" t="s">
        <v>1605</v>
      </c>
      <c r="F194" s="193" t="s">
        <v>1606</v>
      </c>
      <c r="G194" s="194" t="s">
        <v>274</v>
      </c>
      <c r="H194" s="195">
        <v>2</v>
      </c>
      <c r="I194" s="196"/>
      <c r="J194" s="197">
        <f>ROUND(I194*H194,2)</f>
        <v>0</v>
      </c>
      <c r="K194" s="193" t="s">
        <v>174</v>
      </c>
      <c r="L194" s="39"/>
      <c r="M194" s="198" t="s">
        <v>1</v>
      </c>
      <c r="N194" s="199" t="s">
        <v>40</v>
      </c>
      <c r="O194" s="71"/>
      <c r="P194" s="200">
        <f>O194*H194</f>
        <v>0</v>
      </c>
      <c r="Q194" s="200">
        <v>0</v>
      </c>
      <c r="R194" s="200">
        <f>Q194*H194</f>
        <v>0</v>
      </c>
      <c r="S194" s="200">
        <v>0</v>
      </c>
      <c r="T194" s="201">
        <f>S194*H194</f>
        <v>0</v>
      </c>
      <c r="U194" s="34"/>
      <c r="V194" s="34"/>
      <c r="W194" s="34"/>
      <c r="X194" s="34"/>
      <c r="Y194" s="34"/>
      <c r="Z194" s="34"/>
      <c r="AA194" s="34"/>
      <c r="AB194" s="34"/>
      <c r="AC194" s="34"/>
      <c r="AD194" s="34"/>
      <c r="AE194" s="34"/>
      <c r="AR194" s="202" t="s">
        <v>278</v>
      </c>
      <c r="AT194" s="202" t="s">
        <v>170</v>
      </c>
      <c r="AU194" s="202" t="s">
        <v>84</v>
      </c>
      <c r="AY194" s="17" t="s">
        <v>167</v>
      </c>
      <c r="BE194" s="203">
        <f>IF(N194="základní",J194,0)</f>
        <v>0</v>
      </c>
      <c r="BF194" s="203">
        <f>IF(N194="snížená",J194,0)</f>
        <v>0</v>
      </c>
      <c r="BG194" s="203">
        <f>IF(N194="zákl. přenesená",J194,0)</f>
        <v>0</v>
      </c>
      <c r="BH194" s="203">
        <f>IF(N194="sníž. přenesená",J194,0)</f>
        <v>0</v>
      </c>
      <c r="BI194" s="203">
        <f>IF(N194="nulová",J194,0)</f>
        <v>0</v>
      </c>
      <c r="BJ194" s="17" t="s">
        <v>82</v>
      </c>
      <c r="BK194" s="203">
        <f>ROUND(I194*H194,2)</f>
        <v>0</v>
      </c>
      <c r="BL194" s="17" t="s">
        <v>278</v>
      </c>
      <c r="BM194" s="202" t="s">
        <v>1620</v>
      </c>
    </row>
    <row r="195" spans="1:65" s="2" customFormat="1">
      <c r="A195" s="34"/>
      <c r="B195" s="35"/>
      <c r="C195" s="36"/>
      <c r="D195" s="204" t="s">
        <v>177</v>
      </c>
      <c r="E195" s="36"/>
      <c r="F195" s="205" t="s">
        <v>1608</v>
      </c>
      <c r="G195" s="36"/>
      <c r="H195" s="36"/>
      <c r="I195" s="206"/>
      <c r="J195" s="36"/>
      <c r="K195" s="36"/>
      <c r="L195" s="39"/>
      <c r="M195" s="207"/>
      <c r="N195" s="208"/>
      <c r="O195" s="71"/>
      <c r="P195" s="71"/>
      <c r="Q195" s="71"/>
      <c r="R195" s="71"/>
      <c r="S195" s="71"/>
      <c r="T195" s="72"/>
      <c r="U195" s="34"/>
      <c r="V195" s="34"/>
      <c r="W195" s="34"/>
      <c r="X195" s="34"/>
      <c r="Y195" s="34"/>
      <c r="Z195" s="34"/>
      <c r="AA195" s="34"/>
      <c r="AB195" s="34"/>
      <c r="AC195" s="34"/>
      <c r="AD195" s="34"/>
      <c r="AE195" s="34"/>
      <c r="AT195" s="17" t="s">
        <v>177</v>
      </c>
      <c r="AU195" s="17" t="s">
        <v>84</v>
      </c>
    </row>
    <row r="196" spans="1:65" s="14" customFormat="1">
      <c r="B196" s="220"/>
      <c r="C196" s="221"/>
      <c r="D196" s="211" t="s">
        <v>179</v>
      </c>
      <c r="E196" s="222" t="s">
        <v>1</v>
      </c>
      <c r="F196" s="223" t="s">
        <v>1621</v>
      </c>
      <c r="G196" s="221"/>
      <c r="H196" s="224">
        <v>1</v>
      </c>
      <c r="I196" s="225"/>
      <c r="J196" s="221"/>
      <c r="K196" s="221"/>
      <c r="L196" s="226"/>
      <c r="M196" s="227"/>
      <c r="N196" s="228"/>
      <c r="O196" s="228"/>
      <c r="P196" s="228"/>
      <c r="Q196" s="228"/>
      <c r="R196" s="228"/>
      <c r="S196" s="228"/>
      <c r="T196" s="229"/>
      <c r="AT196" s="230" t="s">
        <v>179</v>
      </c>
      <c r="AU196" s="230" t="s">
        <v>84</v>
      </c>
      <c r="AV196" s="14" t="s">
        <v>84</v>
      </c>
      <c r="AW196" s="14" t="s">
        <v>31</v>
      </c>
      <c r="AX196" s="14" t="s">
        <v>75</v>
      </c>
      <c r="AY196" s="230" t="s">
        <v>167</v>
      </c>
    </row>
    <row r="197" spans="1:65" s="14" customFormat="1">
      <c r="B197" s="220"/>
      <c r="C197" s="221"/>
      <c r="D197" s="211" t="s">
        <v>179</v>
      </c>
      <c r="E197" s="222" t="s">
        <v>1</v>
      </c>
      <c r="F197" s="223" t="s">
        <v>1622</v>
      </c>
      <c r="G197" s="221"/>
      <c r="H197" s="224">
        <v>1</v>
      </c>
      <c r="I197" s="225"/>
      <c r="J197" s="221"/>
      <c r="K197" s="221"/>
      <c r="L197" s="226"/>
      <c r="M197" s="227"/>
      <c r="N197" s="228"/>
      <c r="O197" s="228"/>
      <c r="P197" s="228"/>
      <c r="Q197" s="228"/>
      <c r="R197" s="228"/>
      <c r="S197" s="228"/>
      <c r="T197" s="229"/>
      <c r="AT197" s="230" t="s">
        <v>179</v>
      </c>
      <c r="AU197" s="230" t="s">
        <v>84</v>
      </c>
      <c r="AV197" s="14" t="s">
        <v>84</v>
      </c>
      <c r="AW197" s="14" t="s">
        <v>31</v>
      </c>
      <c r="AX197" s="14" t="s">
        <v>75</v>
      </c>
      <c r="AY197" s="230" t="s">
        <v>167</v>
      </c>
    </row>
    <row r="198" spans="1:65" s="2" customFormat="1" ht="24.3" customHeight="1">
      <c r="A198" s="34"/>
      <c r="B198" s="35"/>
      <c r="C198" s="191" t="s">
        <v>393</v>
      </c>
      <c r="D198" s="191" t="s">
        <v>170</v>
      </c>
      <c r="E198" s="192" t="s">
        <v>1623</v>
      </c>
      <c r="F198" s="193" t="s">
        <v>1624</v>
      </c>
      <c r="G198" s="194" t="s">
        <v>274</v>
      </c>
      <c r="H198" s="195">
        <v>1</v>
      </c>
      <c r="I198" s="196"/>
      <c r="J198" s="197">
        <f>ROUND(I198*H198,2)</f>
        <v>0</v>
      </c>
      <c r="K198" s="193" t="s">
        <v>174</v>
      </c>
      <c r="L198" s="39"/>
      <c r="M198" s="198" t="s">
        <v>1</v>
      </c>
      <c r="N198" s="199" t="s">
        <v>40</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278</v>
      </c>
      <c r="AT198" s="202" t="s">
        <v>170</v>
      </c>
      <c r="AU198" s="202" t="s">
        <v>84</v>
      </c>
      <c r="AY198" s="17" t="s">
        <v>167</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278</v>
      </c>
      <c r="BM198" s="202" t="s">
        <v>1625</v>
      </c>
    </row>
    <row r="199" spans="1:65" s="2" customFormat="1">
      <c r="A199" s="34"/>
      <c r="B199" s="35"/>
      <c r="C199" s="36"/>
      <c r="D199" s="204" t="s">
        <v>177</v>
      </c>
      <c r="E199" s="36"/>
      <c r="F199" s="205" t="s">
        <v>1626</v>
      </c>
      <c r="G199" s="36"/>
      <c r="H199" s="36"/>
      <c r="I199" s="206"/>
      <c r="J199" s="36"/>
      <c r="K199" s="36"/>
      <c r="L199" s="39"/>
      <c r="M199" s="207"/>
      <c r="N199" s="208"/>
      <c r="O199" s="71"/>
      <c r="P199" s="71"/>
      <c r="Q199" s="71"/>
      <c r="R199" s="71"/>
      <c r="S199" s="71"/>
      <c r="T199" s="72"/>
      <c r="U199" s="34"/>
      <c r="V199" s="34"/>
      <c r="W199" s="34"/>
      <c r="X199" s="34"/>
      <c r="Y199" s="34"/>
      <c r="Z199" s="34"/>
      <c r="AA199" s="34"/>
      <c r="AB199" s="34"/>
      <c r="AC199" s="34"/>
      <c r="AD199" s="34"/>
      <c r="AE199" s="34"/>
      <c r="AT199" s="17" t="s">
        <v>177</v>
      </c>
      <c r="AU199" s="17" t="s">
        <v>84</v>
      </c>
    </row>
    <row r="200" spans="1:65" s="14" customFormat="1">
      <c r="B200" s="220"/>
      <c r="C200" s="221"/>
      <c r="D200" s="211" t="s">
        <v>179</v>
      </c>
      <c r="E200" s="222" t="s">
        <v>1</v>
      </c>
      <c r="F200" s="223" t="s">
        <v>1627</v>
      </c>
      <c r="G200" s="221"/>
      <c r="H200" s="224">
        <v>1</v>
      </c>
      <c r="I200" s="225"/>
      <c r="J200" s="221"/>
      <c r="K200" s="221"/>
      <c r="L200" s="226"/>
      <c r="M200" s="227"/>
      <c r="N200" s="228"/>
      <c r="O200" s="228"/>
      <c r="P200" s="228"/>
      <c r="Q200" s="228"/>
      <c r="R200" s="228"/>
      <c r="S200" s="228"/>
      <c r="T200" s="229"/>
      <c r="AT200" s="230" t="s">
        <v>179</v>
      </c>
      <c r="AU200" s="230" t="s">
        <v>84</v>
      </c>
      <c r="AV200" s="14" t="s">
        <v>84</v>
      </c>
      <c r="AW200" s="14" t="s">
        <v>31</v>
      </c>
      <c r="AX200" s="14" t="s">
        <v>75</v>
      </c>
      <c r="AY200" s="230" t="s">
        <v>167</v>
      </c>
    </row>
    <row r="201" spans="1:65" s="2" customFormat="1" ht="24.3" customHeight="1">
      <c r="A201" s="34"/>
      <c r="B201" s="35"/>
      <c r="C201" s="191" t="s">
        <v>400</v>
      </c>
      <c r="D201" s="191" t="s">
        <v>170</v>
      </c>
      <c r="E201" s="192" t="s">
        <v>1628</v>
      </c>
      <c r="F201" s="193" t="s">
        <v>1629</v>
      </c>
      <c r="G201" s="194" t="s">
        <v>274</v>
      </c>
      <c r="H201" s="195">
        <v>4</v>
      </c>
      <c r="I201" s="196"/>
      <c r="J201" s="197">
        <f>ROUND(I201*H201,2)</f>
        <v>0</v>
      </c>
      <c r="K201" s="193" t="s">
        <v>174</v>
      </c>
      <c r="L201" s="39"/>
      <c r="M201" s="198" t="s">
        <v>1</v>
      </c>
      <c r="N201" s="199" t="s">
        <v>40</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278</v>
      </c>
      <c r="AT201" s="202" t="s">
        <v>170</v>
      </c>
      <c r="AU201" s="202" t="s">
        <v>84</v>
      </c>
      <c r="AY201" s="17" t="s">
        <v>167</v>
      </c>
      <c r="BE201" s="203">
        <f>IF(N201="základní",J201,0)</f>
        <v>0</v>
      </c>
      <c r="BF201" s="203">
        <f>IF(N201="snížená",J201,0)</f>
        <v>0</v>
      </c>
      <c r="BG201" s="203">
        <f>IF(N201="zákl. přenesená",J201,0)</f>
        <v>0</v>
      </c>
      <c r="BH201" s="203">
        <f>IF(N201="sníž. přenesená",J201,0)</f>
        <v>0</v>
      </c>
      <c r="BI201" s="203">
        <f>IF(N201="nulová",J201,0)</f>
        <v>0</v>
      </c>
      <c r="BJ201" s="17" t="s">
        <v>82</v>
      </c>
      <c r="BK201" s="203">
        <f>ROUND(I201*H201,2)</f>
        <v>0</v>
      </c>
      <c r="BL201" s="17" t="s">
        <v>278</v>
      </c>
      <c r="BM201" s="202" t="s">
        <v>1630</v>
      </c>
    </row>
    <row r="202" spans="1:65" s="2" customFormat="1">
      <c r="A202" s="34"/>
      <c r="B202" s="35"/>
      <c r="C202" s="36"/>
      <c r="D202" s="204" t="s">
        <v>177</v>
      </c>
      <c r="E202" s="36"/>
      <c r="F202" s="205" t="s">
        <v>1631</v>
      </c>
      <c r="G202" s="36"/>
      <c r="H202" s="36"/>
      <c r="I202" s="206"/>
      <c r="J202" s="36"/>
      <c r="K202" s="36"/>
      <c r="L202" s="39"/>
      <c r="M202" s="207"/>
      <c r="N202" s="208"/>
      <c r="O202" s="71"/>
      <c r="P202" s="71"/>
      <c r="Q202" s="71"/>
      <c r="R202" s="71"/>
      <c r="S202" s="71"/>
      <c r="T202" s="72"/>
      <c r="U202" s="34"/>
      <c r="V202" s="34"/>
      <c r="W202" s="34"/>
      <c r="X202" s="34"/>
      <c r="Y202" s="34"/>
      <c r="Z202" s="34"/>
      <c r="AA202" s="34"/>
      <c r="AB202" s="34"/>
      <c r="AC202" s="34"/>
      <c r="AD202" s="34"/>
      <c r="AE202" s="34"/>
      <c r="AT202" s="17" t="s">
        <v>177</v>
      </c>
      <c r="AU202" s="17" t="s">
        <v>84</v>
      </c>
    </row>
    <row r="203" spans="1:65" s="14" customFormat="1">
      <c r="B203" s="220"/>
      <c r="C203" s="221"/>
      <c r="D203" s="211" t="s">
        <v>179</v>
      </c>
      <c r="E203" s="222" t="s">
        <v>1</v>
      </c>
      <c r="F203" s="223" t="s">
        <v>1632</v>
      </c>
      <c r="G203" s="221"/>
      <c r="H203" s="224">
        <v>1</v>
      </c>
      <c r="I203" s="225"/>
      <c r="J203" s="221"/>
      <c r="K203" s="221"/>
      <c r="L203" s="226"/>
      <c r="M203" s="227"/>
      <c r="N203" s="228"/>
      <c r="O203" s="228"/>
      <c r="P203" s="228"/>
      <c r="Q203" s="228"/>
      <c r="R203" s="228"/>
      <c r="S203" s="228"/>
      <c r="T203" s="229"/>
      <c r="AT203" s="230" t="s">
        <v>179</v>
      </c>
      <c r="AU203" s="230" t="s">
        <v>84</v>
      </c>
      <c r="AV203" s="14" t="s">
        <v>84</v>
      </c>
      <c r="AW203" s="14" t="s">
        <v>31</v>
      </c>
      <c r="AX203" s="14" t="s">
        <v>75</v>
      </c>
      <c r="AY203" s="230" t="s">
        <v>167</v>
      </c>
    </row>
    <row r="204" spans="1:65" s="14" customFormat="1">
      <c r="B204" s="220"/>
      <c r="C204" s="221"/>
      <c r="D204" s="211" t="s">
        <v>179</v>
      </c>
      <c r="E204" s="222" t="s">
        <v>1</v>
      </c>
      <c r="F204" s="223" t="s">
        <v>1633</v>
      </c>
      <c r="G204" s="221"/>
      <c r="H204" s="224">
        <v>1</v>
      </c>
      <c r="I204" s="225"/>
      <c r="J204" s="221"/>
      <c r="K204" s="221"/>
      <c r="L204" s="226"/>
      <c r="M204" s="227"/>
      <c r="N204" s="228"/>
      <c r="O204" s="228"/>
      <c r="P204" s="228"/>
      <c r="Q204" s="228"/>
      <c r="R204" s="228"/>
      <c r="S204" s="228"/>
      <c r="T204" s="229"/>
      <c r="AT204" s="230" t="s">
        <v>179</v>
      </c>
      <c r="AU204" s="230" t="s">
        <v>84</v>
      </c>
      <c r="AV204" s="14" t="s">
        <v>84</v>
      </c>
      <c r="AW204" s="14" t="s">
        <v>31</v>
      </c>
      <c r="AX204" s="14" t="s">
        <v>75</v>
      </c>
      <c r="AY204" s="230" t="s">
        <v>167</v>
      </c>
    </row>
    <row r="205" spans="1:65" s="14" customFormat="1">
      <c r="B205" s="220"/>
      <c r="C205" s="221"/>
      <c r="D205" s="211" t="s">
        <v>179</v>
      </c>
      <c r="E205" s="222" t="s">
        <v>1</v>
      </c>
      <c r="F205" s="223" t="s">
        <v>1634</v>
      </c>
      <c r="G205" s="221"/>
      <c r="H205" s="224">
        <v>1</v>
      </c>
      <c r="I205" s="225"/>
      <c r="J205" s="221"/>
      <c r="K205" s="221"/>
      <c r="L205" s="226"/>
      <c r="M205" s="227"/>
      <c r="N205" s="228"/>
      <c r="O205" s="228"/>
      <c r="P205" s="228"/>
      <c r="Q205" s="228"/>
      <c r="R205" s="228"/>
      <c r="S205" s="228"/>
      <c r="T205" s="229"/>
      <c r="AT205" s="230" t="s">
        <v>179</v>
      </c>
      <c r="AU205" s="230" t="s">
        <v>84</v>
      </c>
      <c r="AV205" s="14" t="s">
        <v>84</v>
      </c>
      <c r="AW205" s="14" t="s">
        <v>31</v>
      </c>
      <c r="AX205" s="14" t="s">
        <v>75</v>
      </c>
      <c r="AY205" s="230" t="s">
        <v>167</v>
      </c>
    </row>
    <row r="206" spans="1:65" s="14" customFormat="1">
      <c r="B206" s="220"/>
      <c r="C206" s="221"/>
      <c r="D206" s="211" t="s">
        <v>179</v>
      </c>
      <c r="E206" s="222" t="s">
        <v>1</v>
      </c>
      <c r="F206" s="223" t="s">
        <v>1635</v>
      </c>
      <c r="G206" s="221"/>
      <c r="H206" s="224">
        <v>1</v>
      </c>
      <c r="I206" s="225"/>
      <c r="J206" s="221"/>
      <c r="K206" s="221"/>
      <c r="L206" s="226"/>
      <c r="M206" s="227"/>
      <c r="N206" s="228"/>
      <c r="O206" s="228"/>
      <c r="P206" s="228"/>
      <c r="Q206" s="228"/>
      <c r="R206" s="228"/>
      <c r="S206" s="228"/>
      <c r="T206" s="229"/>
      <c r="AT206" s="230" t="s">
        <v>179</v>
      </c>
      <c r="AU206" s="230" t="s">
        <v>84</v>
      </c>
      <c r="AV206" s="14" t="s">
        <v>84</v>
      </c>
      <c r="AW206" s="14" t="s">
        <v>31</v>
      </c>
      <c r="AX206" s="14" t="s">
        <v>75</v>
      </c>
      <c r="AY206" s="230" t="s">
        <v>167</v>
      </c>
    </row>
    <row r="207" spans="1:65" s="2" customFormat="1" ht="24.3" customHeight="1">
      <c r="A207" s="34"/>
      <c r="B207" s="35"/>
      <c r="C207" s="191" t="s">
        <v>406</v>
      </c>
      <c r="D207" s="191" t="s">
        <v>170</v>
      </c>
      <c r="E207" s="192" t="s">
        <v>1636</v>
      </c>
      <c r="F207" s="193" t="s">
        <v>1637</v>
      </c>
      <c r="G207" s="194" t="s">
        <v>274</v>
      </c>
      <c r="H207" s="195">
        <v>1</v>
      </c>
      <c r="I207" s="196"/>
      <c r="J207" s="197">
        <f>ROUND(I207*H207,2)</f>
        <v>0</v>
      </c>
      <c r="K207" s="193" t="s">
        <v>174</v>
      </c>
      <c r="L207" s="39"/>
      <c r="M207" s="198" t="s">
        <v>1</v>
      </c>
      <c r="N207" s="199" t="s">
        <v>40</v>
      </c>
      <c r="O207" s="71"/>
      <c r="P207" s="200">
        <f>O207*H207</f>
        <v>0</v>
      </c>
      <c r="Q207" s="200">
        <v>0</v>
      </c>
      <c r="R207" s="200">
        <f>Q207*H207</f>
        <v>0</v>
      </c>
      <c r="S207" s="200">
        <v>0</v>
      </c>
      <c r="T207" s="201">
        <f>S207*H207</f>
        <v>0</v>
      </c>
      <c r="U207" s="34"/>
      <c r="V207" s="34"/>
      <c r="W207" s="34"/>
      <c r="X207" s="34"/>
      <c r="Y207" s="34"/>
      <c r="Z207" s="34"/>
      <c r="AA207" s="34"/>
      <c r="AB207" s="34"/>
      <c r="AC207" s="34"/>
      <c r="AD207" s="34"/>
      <c r="AE207" s="34"/>
      <c r="AR207" s="202" t="s">
        <v>278</v>
      </c>
      <c r="AT207" s="202" t="s">
        <v>170</v>
      </c>
      <c r="AU207" s="202" t="s">
        <v>84</v>
      </c>
      <c r="AY207" s="17" t="s">
        <v>167</v>
      </c>
      <c r="BE207" s="203">
        <f>IF(N207="základní",J207,0)</f>
        <v>0</v>
      </c>
      <c r="BF207" s="203">
        <f>IF(N207="snížená",J207,0)</f>
        <v>0</v>
      </c>
      <c r="BG207" s="203">
        <f>IF(N207="zákl. přenesená",J207,0)</f>
        <v>0</v>
      </c>
      <c r="BH207" s="203">
        <f>IF(N207="sníž. přenesená",J207,0)</f>
        <v>0</v>
      </c>
      <c r="BI207" s="203">
        <f>IF(N207="nulová",J207,0)</f>
        <v>0</v>
      </c>
      <c r="BJ207" s="17" t="s">
        <v>82</v>
      </c>
      <c r="BK207" s="203">
        <f>ROUND(I207*H207,2)</f>
        <v>0</v>
      </c>
      <c r="BL207" s="17" t="s">
        <v>278</v>
      </c>
      <c r="BM207" s="202" t="s">
        <v>1638</v>
      </c>
    </row>
    <row r="208" spans="1:65" s="2" customFormat="1">
      <c r="A208" s="34"/>
      <c r="B208" s="35"/>
      <c r="C208" s="36"/>
      <c r="D208" s="204" t="s">
        <v>177</v>
      </c>
      <c r="E208" s="36"/>
      <c r="F208" s="205" t="s">
        <v>1639</v>
      </c>
      <c r="G208" s="36"/>
      <c r="H208" s="36"/>
      <c r="I208" s="206"/>
      <c r="J208" s="36"/>
      <c r="K208" s="36"/>
      <c r="L208" s="39"/>
      <c r="M208" s="207"/>
      <c r="N208" s="208"/>
      <c r="O208" s="71"/>
      <c r="P208" s="71"/>
      <c r="Q208" s="71"/>
      <c r="R208" s="71"/>
      <c r="S208" s="71"/>
      <c r="T208" s="72"/>
      <c r="U208" s="34"/>
      <c r="V208" s="34"/>
      <c r="W208" s="34"/>
      <c r="X208" s="34"/>
      <c r="Y208" s="34"/>
      <c r="Z208" s="34"/>
      <c r="AA208" s="34"/>
      <c r="AB208" s="34"/>
      <c r="AC208" s="34"/>
      <c r="AD208" s="34"/>
      <c r="AE208" s="34"/>
      <c r="AT208" s="17" t="s">
        <v>177</v>
      </c>
      <c r="AU208" s="17" t="s">
        <v>84</v>
      </c>
    </row>
    <row r="209" spans="1:65" s="14" customFormat="1">
      <c r="B209" s="220"/>
      <c r="C209" s="221"/>
      <c r="D209" s="211" t="s">
        <v>179</v>
      </c>
      <c r="E209" s="222" t="s">
        <v>1</v>
      </c>
      <c r="F209" s="223" t="s">
        <v>1640</v>
      </c>
      <c r="G209" s="221"/>
      <c r="H209" s="224">
        <v>1</v>
      </c>
      <c r="I209" s="225"/>
      <c r="J209" s="221"/>
      <c r="K209" s="221"/>
      <c r="L209" s="226"/>
      <c r="M209" s="227"/>
      <c r="N209" s="228"/>
      <c r="O209" s="228"/>
      <c r="P209" s="228"/>
      <c r="Q209" s="228"/>
      <c r="R209" s="228"/>
      <c r="S209" s="228"/>
      <c r="T209" s="229"/>
      <c r="AT209" s="230" t="s">
        <v>179</v>
      </c>
      <c r="AU209" s="230" t="s">
        <v>84</v>
      </c>
      <c r="AV209" s="14" t="s">
        <v>84</v>
      </c>
      <c r="AW209" s="14" t="s">
        <v>31</v>
      </c>
      <c r="AX209" s="14" t="s">
        <v>82</v>
      </c>
      <c r="AY209" s="230" t="s">
        <v>167</v>
      </c>
    </row>
    <row r="210" spans="1:65" s="2" customFormat="1" ht="16.45" customHeight="1">
      <c r="A210" s="34"/>
      <c r="B210" s="35"/>
      <c r="C210" s="191" t="s">
        <v>414</v>
      </c>
      <c r="D210" s="191" t="s">
        <v>170</v>
      </c>
      <c r="E210" s="192" t="s">
        <v>1641</v>
      </c>
      <c r="F210" s="193" t="s">
        <v>1642</v>
      </c>
      <c r="G210" s="194" t="s">
        <v>274</v>
      </c>
      <c r="H210" s="195">
        <v>1</v>
      </c>
      <c r="I210" s="196"/>
      <c r="J210" s="197">
        <f>ROUND(I210*H210,2)</f>
        <v>0</v>
      </c>
      <c r="K210" s="193" t="s">
        <v>174</v>
      </c>
      <c r="L210" s="39"/>
      <c r="M210" s="198" t="s">
        <v>1</v>
      </c>
      <c r="N210" s="199" t="s">
        <v>40</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593</v>
      </c>
      <c r="AT210" s="202" t="s">
        <v>170</v>
      </c>
      <c r="AU210" s="202" t="s">
        <v>84</v>
      </c>
      <c r="AY210" s="17" t="s">
        <v>167</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593</v>
      </c>
      <c r="BM210" s="202" t="s">
        <v>1643</v>
      </c>
    </row>
    <row r="211" spans="1:65" s="2" customFormat="1">
      <c r="A211" s="34"/>
      <c r="B211" s="35"/>
      <c r="C211" s="36"/>
      <c r="D211" s="204" t="s">
        <v>177</v>
      </c>
      <c r="E211" s="36"/>
      <c r="F211" s="205" t="s">
        <v>1644</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177</v>
      </c>
      <c r="AU211" s="17" t="s">
        <v>84</v>
      </c>
    </row>
    <row r="212" spans="1:65" s="14" customFormat="1">
      <c r="B212" s="220"/>
      <c r="C212" s="221"/>
      <c r="D212" s="211" t="s">
        <v>179</v>
      </c>
      <c r="E212" s="222" t="s">
        <v>1</v>
      </c>
      <c r="F212" s="223" t="s">
        <v>1645</v>
      </c>
      <c r="G212" s="221"/>
      <c r="H212" s="224">
        <v>1</v>
      </c>
      <c r="I212" s="225"/>
      <c r="J212" s="221"/>
      <c r="K212" s="221"/>
      <c r="L212" s="226"/>
      <c r="M212" s="227"/>
      <c r="N212" s="228"/>
      <c r="O212" s="228"/>
      <c r="P212" s="228"/>
      <c r="Q212" s="228"/>
      <c r="R212" s="228"/>
      <c r="S212" s="228"/>
      <c r="T212" s="229"/>
      <c r="AT212" s="230" t="s">
        <v>179</v>
      </c>
      <c r="AU212" s="230" t="s">
        <v>84</v>
      </c>
      <c r="AV212" s="14" t="s">
        <v>84</v>
      </c>
      <c r="AW212" s="14" t="s">
        <v>31</v>
      </c>
      <c r="AX212" s="14" t="s">
        <v>82</v>
      </c>
      <c r="AY212" s="230" t="s">
        <v>167</v>
      </c>
    </row>
    <row r="213" spans="1:65" s="2" customFormat="1" ht="37.9" customHeight="1">
      <c r="A213" s="34"/>
      <c r="B213" s="35"/>
      <c r="C213" s="232" t="s">
        <v>418</v>
      </c>
      <c r="D213" s="232" t="s">
        <v>254</v>
      </c>
      <c r="E213" s="233" t="s">
        <v>1646</v>
      </c>
      <c r="F213" s="234" t="s">
        <v>1647</v>
      </c>
      <c r="G213" s="235" t="s">
        <v>1202</v>
      </c>
      <c r="H213" s="236">
        <v>1</v>
      </c>
      <c r="I213" s="237"/>
      <c r="J213" s="238">
        <f>ROUND(I213*H213,2)</f>
        <v>0</v>
      </c>
      <c r="K213" s="234" t="s">
        <v>1</v>
      </c>
      <c r="L213" s="239"/>
      <c r="M213" s="240" t="s">
        <v>1</v>
      </c>
      <c r="N213" s="241" t="s">
        <v>40</v>
      </c>
      <c r="O213" s="71"/>
      <c r="P213" s="200">
        <f>O213*H213</f>
        <v>0</v>
      </c>
      <c r="Q213" s="200">
        <v>0</v>
      </c>
      <c r="R213" s="200">
        <f>Q213*H213</f>
        <v>0</v>
      </c>
      <c r="S213" s="200">
        <v>0</v>
      </c>
      <c r="T213" s="201">
        <f>S213*H213</f>
        <v>0</v>
      </c>
      <c r="U213" s="34"/>
      <c r="V213" s="34"/>
      <c r="W213" s="34"/>
      <c r="X213" s="34"/>
      <c r="Y213" s="34"/>
      <c r="Z213" s="34"/>
      <c r="AA213" s="34"/>
      <c r="AB213" s="34"/>
      <c r="AC213" s="34"/>
      <c r="AD213" s="34"/>
      <c r="AE213" s="34"/>
      <c r="AR213" s="202" t="s">
        <v>935</v>
      </c>
      <c r="AT213" s="202" t="s">
        <v>254</v>
      </c>
      <c r="AU213" s="202" t="s">
        <v>84</v>
      </c>
      <c r="AY213" s="17" t="s">
        <v>167</v>
      </c>
      <c r="BE213" s="203">
        <f>IF(N213="základní",J213,0)</f>
        <v>0</v>
      </c>
      <c r="BF213" s="203">
        <f>IF(N213="snížená",J213,0)</f>
        <v>0</v>
      </c>
      <c r="BG213" s="203">
        <f>IF(N213="zákl. přenesená",J213,0)</f>
        <v>0</v>
      </c>
      <c r="BH213" s="203">
        <f>IF(N213="sníž. přenesená",J213,0)</f>
        <v>0</v>
      </c>
      <c r="BI213" s="203">
        <f>IF(N213="nulová",J213,0)</f>
        <v>0</v>
      </c>
      <c r="BJ213" s="17" t="s">
        <v>82</v>
      </c>
      <c r="BK213" s="203">
        <f>ROUND(I213*H213,2)</f>
        <v>0</v>
      </c>
      <c r="BL213" s="17" t="s">
        <v>935</v>
      </c>
      <c r="BM213" s="202" t="s">
        <v>1648</v>
      </c>
    </row>
    <row r="214" spans="1:65" s="14" customFormat="1">
      <c r="B214" s="220"/>
      <c r="C214" s="221"/>
      <c r="D214" s="211" t="s">
        <v>179</v>
      </c>
      <c r="E214" s="222" t="s">
        <v>1</v>
      </c>
      <c r="F214" s="223" t="s">
        <v>82</v>
      </c>
      <c r="G214" s="221"/>
      <c r="H214" s="224">
        <v>1</v>
      </c>
      <c r="I214" s="225"/>
      <c r="J214" s="221"/>
      <c r="K214" s="221"/>
      <c r="L214" s="226"/>
      <c r="M214" s="227"/>
      <c r="N214" s="228"/>
      <c r="O214" s="228"/>
      <c r="P214" s="228"/>
      <c r="Q214" s="228"/>
      <c r="R214" s="228"/>
      <c r="S214" s="228"/>
      <c r="T214" s="229"/>
      <c r="AT214" s="230" t="s">
        <v>179</v>
      </c>
      <c r="AU214" s="230" t="s">
        <v>84</v>
      </c>
      <c r="AV214" s="14" t="s">
        <v>84</v>
      </c>
      <c r="AW214" s="14" t="s">
        <v>31</v>
      </c>
      <c r="AX214" s="14" t="s">
        <v>75</v>
      </c>
      <c r="AY214" s="230" t="s">
        <v>167</v>
      </c>
    </row>
    <row r="215" spans="1:65" s="2" customFormat="1" ht="33.049999999999997" customHeight="1">
      <c r="A215" s="34"/>
      <c r="B215" s="35"/>
      <c r="C215" s="191" t="s">
        <v>423</v>
      </c>
      <c r="D215" s="191" t="s">
        <v>170</v>
      </c>
      <c r="E215" s="192" t="s">
        <v>1649</v>
      </c>
      <c r="F215" s="193" t="s">
        <v>1650</v>
      </c>
      <c r="G215" s="194" t="s">
        <v>274</v>
      </c>
      <c r="H215" s="195">
        <v>1</v>
      </c>
      <c r="I215" s="196"/>
      <c r="J215" s="197">
        <f>ROUND(I215*H215,2)</f>
        <v>0</v>
      </c>
      <c r="K215" s="193" t="s">
        <v>174</v>
      </c>
      <c r="L215" s="39"/>
      <c r="M215" s="198" t="s">
        <v>1</v>
      </c>
      <c r="N215" s="199" t="s">
        <v>40</v>
      </c>
      <c r="O215" s="71"/>
      <c r="P215" s="200">
        <f>O215*H215</f>
        <v>0</v>
      </c>
      <c r="Q215" s="200">
        <v>0</v>
      </c>
      <c r="R215" s="200">
        <f>Q215*H215</f>
        <v>0</v>
      </c>
      <c r="S215" s="200">
        <v>0</v>
      </c>
      <c r="T215" s="201">
        <f>S215*H215</f>
        <v>0</v>
      </c>
      <c r="U215" s="34"/>
      <c r="V215" s="34"/>
      <c r="W215" s="34"/>
      <c r="X215" s="34"/>
      <c r="Y215" s="34"/>
      <c r="Z215" s="34"/>
      <c r="AA215" s="34"/>
      <c r="AB215" s="34"/>
      <c r="AC215" s="34"/>
      <c r="AD215" s="34"/>
      <c r="AE215" s="34"/>
      <c r="AR215" s="202" t="s">
        <v>278</v>
      </c>
      <c r="AT215" s="202" t="s">
        <v>170</v>
      </c>
      <c r="AU215" s="202" t="s">
        <v>84</v>
      </c>
      <c r="AY215" s="17" t="s">
        <v>167</v>
      </c>
      <c r="BE215" s="203">
        <f>IF(N215="základní",J215,0)</f>
        <v>0</v>
      </c>
      <c r="BF215" s="203">
        <f>IF(N215="snížená",J215,0)</f>
        <v>0</v>
      </c>
      <c r="BG215" s="203">
        <f>IF(N215="zákl. přenesená",J215,0)</f>
        <v>0</v>
      </c>
      <c r="BH215" s="203">
        <f>IF(N215="sníž. přenesená",J215,0)</f>
        <v>0</v>
      </c>
      <c r="BI215" s="203">
        <f>IF(N215="nulová",J215,0)</f>
        <v>0</v>
      </c>
      <c r="BJ215" s="17" t="s">
        <v>82</v>
      </c>
      <c r="BK215" s="203">
        <f>ROUND(I215*H215,2)</f>
        <v>0</v>
      </c>
      <c r="BL215" s="17" t="s">
        <v>278</v>
      </c>
      <c r="BM215" s="202" t="s">
        <v>1651</v>
      </c>
    </row>
    <row r="216" spans="1:65" s="2" customFormat="1">
      <c r="A216" s="34"/>
      <c r="B216" s="35"/>
      <c r="C216" s="36"/>
      <c r="D216" s="204" t="s">
        <v>177</v>
      </c>
      <c r="E216" s="36"/>
      <c r="F216" s="205" t="s">
        <v>1652</v>
      </c>
      <c r="G216" s="36"/>
      <c r="H216" s="36"/>
      <c r="I216" s="206"/>
      <c r="J216" s="36"/>
      <c r="K216" s="36"/>
      <c r="L216" s="39"/>
      <c r="M216" s="207"/>
      <c r="N216" s="208"/>
      <c r="O216" s="71"/>
      <c r="P216" s="71"/>
      <c r="Q216" s="71"/>
      <c r="R216" s="71"/>
      <c r="S216" s="71"/>
      <c r="T216" s="72"/>
      <c r="U216" s="34"/>
      <c r="V216" s="34"/>
      <c r="W216" s="34"/>
      <c r="X216" s="34"/>
      <c r="Y216" s="34"/>
      <c r="Z216" s="34"/>
      <c r="AA216" s="34"/>
      <c r="AB216" s="34"/>
      <c r="AC216" s="34"/>
      <c r="AD216" s="34"/>
      <c r="AE216" s="34"/>
      <c r="AT216" s="17" t="s">
        <v>177</v>
      </c>
      <c r="AU216" s="17" t="s">
        <v>84</v>
      </c>
    </row>
    <row r="217" spans="1:65" s="2" customFormat="1" ht="24.3" customHeight="1">
      <c r="A217" s="34"/>
      <c r="B217" s="35"/>
      <c r="C217" s="232" t="s">
        <v>428</v>
      </c>
      <c r="D217" s="232" t="s">
        <v>254</v>
      </c>
      <c r="E217" s="233" t="s">
        <v>1653</v>
      </c>
      <c r="F217" s="234" t="s">
        <v>1654</v>
      </c>
      <c r="G217" s="235" t="s">
        <v>274</v>
      </c>
      <c r="H217" s="236">
        <v>152</v>
      </c>
      <c r="I217" s="237"/>
      <c r="J217" s="238">
        <f>ROUND(I217*H217,2)</f>
        <v>0</v>
      </c>
      <c r="K217" s="234" t="s">
        <v>174</v>
      </c>
      <c r="L217" s="239"/>
      <c r="M217" s="240" t="s">
        <v>1</v>
      </c>
      <c r="N217" s="241" t="s">
        <v>40</v>
      </c>
      <c r="O217" s="71"/>
      <c r="P217" s="200">
        <f>O217*H217</f>
        <v>0</v>
      </c>
      <c r="Q217" s="200">
        <v>1.0000000000000001E-5</v>
      </c>
      <c r="R217" s="200">
        <f>Q217*H217</f>
        <v>1.5200000000000001E-3</v>
      </c>
      <c r="S217" s="200">
        <v>0</v>
      </c>
      <c r="T217" s="201">
        <f>S217*H217</f>
        <v>0</v>
      </c>
      <c r="U217" s="34"/>
      <c r="V217" s="34"/>
      <c r="W217" s="34"/>
      <c r="X217" s="34"/>
      <c r="Y217" s="34"/>
      <c r="Z217" s="34"/>
      <c r="AA217" s="34"/>
      <c r="AB217" s="34"/>
      <c r="AC217" s="34"/>
      <c r="AD217" s="34"/>
      <c r="AE217" s="34"/>
      <c r="AR217" s="202" t="s">
        <v>225</v>
      </c>
      <c r="AT217" s="202" t="s">
        <v>254</v>
      </c>
      <c r="AU217" s="202" t="s">
        <v>84</v>
      </c>
      <c r="AY217" s="17" t="s">
        <v>167</v>
      </c>
      <c r="BE217" s="203">
        <f>IF(N217="základní",J217,0)</f>
        <v>0</v>
      </c>
      <c r="BF217" s="203">
        <f>IF(N217="snížená",J217,0)</f>
        <v>0</v>
      </c>
      <c r="BG217" s="203">
        <f>IF(N217="zákl. přenesená",J217,0)</f>
        <v>0</v>
      </c>
      <c r="BH217" s="203">
        <f>IF(N217="sníž. přenesená",J217,0)</f>
        <v>0</v>
      </c>
      <c r="BI217" s="203">
        <f>IF(N217="nulová",J217,0)</f>
        <v>0</v>
      </c>
      <c r="BJ217" s="17" t="s">
        <v>82</v>
      </c>
      <c r="BK217" s="203">
        <f>ROUND(I217*H217,2)</f>
        <v>0</v>
      </c>
      <c r="BL217" s="17" t="s">
        <v>175</v>
      </c>
      <c r="BM217" s="202" t="s">
        <v>1655</v>
      </c>
    </row>
    <row r="218" spans="1:65" s="14" customFormat="1">
      <c r="B218" s="220"/>
      <c r="C218" s="221"/>
      <c r="D218" s="211" t="s">
        <v>179</v>
      </c>
      <c r="E218" s="222" t="s">
        <v>1</v>
      </c>
      <c r="F218" s="223" t="s">
        <v>1081</v>
      </c>
      <c r="G218" s="221"/>
      <c r="H218" s="224">
        <v>152</v>
      </c>
      <c r="I218" s="225"/>
      <c r="J218" s="221"/>
      <c r="K218" s="221"/>
      <c r="L218" s="226"/>
      <c r="M218" s="227"/>
      <c r="N218" s="228"/>
      <c r="O218" s="228"/>
      <c r="P218" s="228"/>
      <c r="Q218" s="228"/>
      <c r="R218" s="228"/>
      <c r="S218" s="228"/>
      <c r="T218" s="229"/>
      <c r="AT218" s="230" t="s">
        <v>179</v>
      </c>
      <c r="AU218" s="230" t="s">
        <v>84</v>
      </c>
      <c r="AV218" s="14" t="s">
        <v>84</v>
      </c>
      <c r="AW218" s="14" t="s">
        <v>31</v>
      </c>
      <c r="AX218" s="14" t="s">
        <v>75</v>
      </c>
      <c r="AY218" s="230" t="s">
        <v>167</v>
      </c>
    </row>
    <row r="219" spans="1:65" s="2" customFormat="1" ht="24.3" customHeight="1">
      <c r="A219" s="34"/>
      <c r="B219" s="35"/>
      <c r="C219" s="191" t="s">
        <v>435</v>
      </c>
      <c r="D219" s="191" t="s">
        <v>170</v>
      </c>
      <c r="E219" s="192" t="s">
        <v>1656</v>
      </c>
      <c r="F219" s="193" t="s">
        <v>1657</v>
      </c>
      <c r="G219" s="194" t="s">
        <v>274</v>
      </c>
      <c r="H219" s="195">
        <v>152</v>
      </c>
      <c r="I219" s="196"/>
      <c r="J219" s="197">
        <f>ROUND(I219*H219,2)</f>
        <v>0</v>
      </c>
      <c r="K219" s="193" t="s">
        <v>174</v>
      </c>
      <c r="L219" s="39"/>
      <c r="M219" s="198" t="s">
        <v>1</v>
      </c>
      <c r="N219" s="199" t="s">
        <v>40</v>
      </c>
      <c r="O219" s="71"/>
      <c r="P219" s="200">
        <f>O219*H219</f>
        <v>0</v>
      </c>
      <c r="Q219" s="200">
        <v>0</v>
      </c>
      <c r="R219" s="200">
        <f>Q219*H219</f>
        <v>0</v>
      </c>
      <c r="S219" s="200">
        <v>0</v>
      </c>
      <c r="T219" s="201">
        <f>S219*H219</f>
        <v>0</v>
      </c>
      <c r="U219" s="34"/>
      <c r="V219" s="34"/>
      <c r="W219" s="34"/>
      <c r="X219" s="34"/>
      <c r="Y219" s="34"/>
      <c r="Z219" s="34"/>
      <c r="AA219" s="34"/>
      <c r="AB219" s="34"/>
      <c r="AC219" s="34"/>
      <c r="AD219" s="34"/>
      <c r="AE219" s="34"/>
      <c r="AR219" s="202" t="s">
        <v>278</v>
      </c>
      <c r="AT219" s="202" t="s">
        <v>170</v>
      </c>
      <c r="AU219" s="202" t="s">
        <v>84</v>
      </c>
      <c r="AY219" s="17" t="s">
        <v>167</v>
      </c>
      <c r="BE219" s="203">
        <f>IF(N219="základní",J219,0)</f>
        <v>0</v>
      </c>
      <c r="BF219" s="203">
        <f>IF(N219="snížená",J219,0)</f>
        <v>0</v>
      </c>
      <c r="BG219" s="203">
        <f>IF(N219="zákl. přenesená",J219,0)</f>
        <v>0</v>
      </c>
      <c r="BH219" s="203">
        <f>IF(N219="sníž. přenesená",J219,0)</f>
        <v>0</v>
      </c>
      <c r="BI219" s="203">
        <f>IF(N219="nulová",J219,0)</f>
        <v>0</v>
      </c>
      <c r="BJ219" s="17" t="s">
        <v>82</v>
      </c>
      <c r="BK219" s="203">
        <f>ROUND(I219*H219,2)</f>
        <v>0</v>
      </c>
      <c r="BL219" s="17" t="s">
        <v>278</v>
      </c>
      <c r="BM219" s="202" t="s">
        <v>1658</v>
      </c>
    </row>
    <row r="220" spans="1:65" s="2" customFormat="1">
      <c r="A220" s="34"/>
      <c r="B220" s="35"/>
      <c r="C220" s="36"/>
      <c r="D220" s="204" t="s">
        <v>177</v>
      </c>
      <c r="E220" s="36"/>
      <c r="F220" s="205" t="s">
        <v>1659</v>
      </c>
      <c r="G220" s="36"/>
      <c r="H220" s="36"/>
      <c r="I220" s="206"/>
      <c r="J220" s="36"/>
      <c r="K220" s="36"/>
      <c r="L220" s="39"/>
      <c r="M220" s="207"/>
      <c r="N220" s="208"/>
      <c r="O220" s="71"/>
      <c r="P220" s="71"/>
      <c r="Q220" s="71"/>
      <c r="R220" s="71"/>
      <c r="S220" s="71"/>
      <c r="T220" s="72"/>
      <c r="U220" s="34"/>
      <c r="V220" s="34"/>
      <c r="W220" s="34"/>
      <c r="X220" s="34"/>
      <c r="Y220" s="34"/>
      <c r="Z220" s="34"/>
      <c r="AA220" s="34"/>
      <c r="AB220" s="34"/>
      <c r="AC220" s="34"/>
      <c r="AD220" s="34"/>
      <c r="AE220" s="34"/>
      <c r="AT220" s="17" t="s">
        <v>177</v>
      </c>
      <c r="AU220" s="17" t="s">
        <v>84</v>
      </c>
    </row>
    <row r="221" spans="1:65" s="12" customFormat="1" ht="22.85" customHeight="1">
      <c r="B221" s="175"/>
      <c r="C221" s="176"/>
      <c r="D221" s="177" t="s">
        <v>74</v>
      </c>
      <c r="E221" s="189" t="s">
        <v>1660</v>
      </c>
      <c r="F221" s="189" t="s">
        <v>1661</v>
      </c>
      <c r="G221" s="176"/>
      <c r="H221" s="176"/>
      <c r="I221" s="179"/>
      <c r="J221" s="190">
        <f>BK221</f>
        <v>0</v>
      </c>
      <c r="K221" s="176"/>
      <c r="L221" s="181"/>
      <c r="M221" s="182"/>
      <c r="N221" s="183"/>
      <c r="O221" s="183"/>
      <c r="P221" s="184">
        <f>SUM(P222:P230)</f>
        <v>0</v>
      </c>
      <c r="Q221" s="183"/>
      <c r="R221" s="184">
        <f>SUM(R222:R230)</f>
        <v>0</v>
      </c>
      <c r="S221" s="183"/>
      <c r="T221" s="185">
        <f>SUM(T222:T230)</f>
        <v>0</v>
      </c>
      <c r="AR221" s="186" t="s">
        <v>175</v>
      </c>
      <c r="AT221" s="187" t="s">
        <v>74</v>
      </c>
      <c r="AU221" s="187" t="s">
        <v>82</v>
      </c>
      <c r="AY221" s="186" t="s">
        <v>167</v>
      </c>
      <c r="BK221" s="188">
        <f>SUM(BK222:BK230)</f>
        <v>0</v>
      </c>
    </row>
    <row r="222" spans="1:65" s="2" customFormat="1" ht="24.3" customHeight="1">
      <c r="A222" s="34"/>
      <c r="B222" s="35"/>
      <c r="C222" s="232" t="s">
        <v>442</v>
      </c>
      <c r="D222" s="232" t="s">
        <v>254</v>
      </c>
      <c r="E222" s="233" t="s">
        <v>1662</v>
      </c>
      <c r="F222" s="234" t="s">
        <v>1663</v>
      </c>
      <c r="G222" s="235" t="s">
        <v>1202</v>
      </c>
      <c r="H222" s="236">
        <v>2</v>
      </c>
      <c r="I222" s="237"/>
      <c r="J222" s="238">
        <f>ROUND(I222*H222,2)</f>
        <v>0</v>
      </c>
      <c r="K222" s="234" t="s">
        <v>1</v>
      </c>
      <c r="L222" s="239"/>
      <c r="M222" s="240" t="s">
        <v>1</v>
      </c>
      <c r="N222" s="241" t="s">
        <v>40</v>
      </c>
      <c r="O222" s="71"/>
      <c r="P222" s="200">
        <f>O222*H222</f>
        <v>0</v>
      </c>
      <c r="Q222" s="200">
        <v>0</v>
      </c>
      <c r="R222" s="200">
        <f>Q222*H222</f>
        <v>0</v>
      </c>
      <c r="S222" s="200">
        <v>0</v>
      </c>
      <c r="T222" s="201">
        <f>S222*H222</f>
        <v>0</v>
      </c>
      <c r="U222" s="34"/>
      <c r="V222" s="34"/>
      <c r="W222" s="34"/>
      <c r="X222" s="34"/>
      <c r="Y222" s="34"/>
      <c r="Z222" s="34"/>
      <c r="AA222" s="34"/>
      <c r="AB222" s="34"/>
      <c r="AC222" s="34"/>
      <c r="AD222" s="34"/>
      <c r="AE222" s="34"/>
      <c r="AR222" s="202" t="s">
        <v>935</v>
      </c>
      <c r="AT222" s="202" t="s">
        <v>254</v>
      </c>
      <c r="AU222" s="202" t="s">
        <v>84</v>
      </c>
      <c r="AY222" s="17" t="s">
        <v>167</v>
      </c>
      <c r="BE222" s="203">
        <f>IF(N222="základní",J222,0)</f>
        <v>0</v>
      </c>
      <c r="BF222" s="203">
        <f>IF(N222="snížená",J222,0)</f>
        <v>0</v>
      </c>
      <c r="BG222" s="203">
        <f>IF(N222="zákl. přenesená",J222,0)</f>
        <v>0</v>
      </c>
      <c r="BH222" s="203">
        <f>IF(N222="sníž. přenesená",J222,0)</f>
        <v>0</v>
      </c>
      <c r="BI222" s="203">
        <f>IF(N222="nulová",J222,0)</f>
        <v>0</v>
      </c>
      <c r="BJ222" s="17" t="s">
        <v>82</v>
      </c>
      <c r="BK222" s="203">
        <f>ROUND(I222*H222,2)</f>
        <v>0</v>
      </c>
      <c r="BL222" s="17" t="s">
        <v>935</v>
      </c>
      <c r="BM222" s="202" t="s">
        <v>1664</v>
      </c>
    </row>
    <row r="223" spans="1:65" s="14" customFormat="1">
      <c r="B223" s="220"/>
      <c r="C223" s="221"/>
      <c r="D223" s="211" t="s">
        <v>179</v>
      </c>
      <c r="E223" s="222" t="s">
        <v>1</v>
      </c>
      <c r="F223" s="223" t="s">
        <v>84</v>
      </c>
      <c r="G223" s="221"/>
      <c r="H223" s="224">
        <v>2</v>
      </c>
      <c r="I223" s="225"/>
      <c r="J223" s="221"/>
      <c r="K223" s="221"/>
      <c r="L223" s="226"/>
      <c r="M223" s="227"/>
      <c r="N223" s="228"/>
      <c r="O223" s="228"/>
      <c r="P223" s="228"/>
      <c r="Q223" s="228"/>
      <c r="R223" s="228"/>
      <c r="S223" s="228"/>
      <c r="T223" s="229"/>
      <c r="AT223" s="230" t="s">
        <v>179</v>
      </c>
      <c r="AU223" s="230" t="s">
        <v>84</v>
      </c>
      <c r="AV223" s="14" t="s">
        <v>84</v>
      </c>
      <c r="AW223" s="14" t="s">
        <v>31</v>
      </c>
      <c r="AX223" s="14" t="s">
        <v>75</v>
      </c>
      <c r="AY223" s="230" t="s">
        <v>167</v>
      </c>
    </row>
    <row r="224" spans="1:65" s="2" customFormat="1" ht="24.3" customHeight="1">
      <c r="A224" s="34"/>
      <c r="B224" s="35"/>
      <c r="C224" s="191" t="s">
        <v>448</v>
      </c>
      <c r="D224" s="191" t="s">
        <v>170</v>
      </c>
      <c r="E224" s="192" t="s">
        <v>1665</v>
      </c>
      <c r="F224" s="193" t="s">
        <v>1666</v>
      </c>
      <c r="G224" s="194" t="s">
        <v>274</v>
      </c>
      <c r="H224" s="195">
        <v>2</v>
      </c>
      <c r="I224" s="196"/>
      <c r="J224" s="197">
        <f>ROUND(I224*H224,2)</f>
        <v>0</v>
      </c>
      <c r="K224" s="193" t="s">
        <v>174</v>
      </c>
      <c r="L224" s="39"/>
      <c r="M224" s="198" t="s">
        <v>1</v>
      </c>
      <c r="N224" s="199" t="s">
        <v>40</v>
      </c>
      <c r="O224" s="71"/>
      <c r="P224" s="200">
        <f>O224*H224</f>
        <v>0</v>
      </c>
      <c r="Q224" s="200">
        <v>0</v>
      </c>
      <c r="R224" s="200">
        <f>Q224*H224</f>
        <v>0</v>
      </c>
      <c r="S224" s="200">
        <v>0</v>
      </c>
      <c r="T224" s="201">
        <f>S224*H224</f>
        <v>0</v>
      </c>
      <c r="U224" s="34"/>
      <c r="V224" s="34"/>
      <c r="W224" s="34"/>
      <c r="X224" s="34"/>
      <c r="Y224" s="34"/>
      <c r="Z224" s="34"/>
      <c r="AA224" s="34"/>
      <c r="AB224" s="34"/>
      <c r="AC224" s="34"/>
      <c r="AD224" s="34"/>
      <c r="AE224" s="34"/>
      <c r="AR224" s="202" t="s">
        <v>278</v>
      </c>
      <c r="AT224" s="202" t="s">
        <v>170</v>
      </c>
      <c r="AU224" s="202" t="s">
        <v>84</v>
      </c>
      <c r="AY224" s="17" t="s">
        <v>167</v>
      </c>
      <c r="BE224" s="203">
        <f>IF(N224="základní",J224,0)</f>
        <v>0</v>
      </c>
      <c r="BF224" s="203">
        <f>IF(N224="snížená",J224,0)</f>
        <v>0</v>
      </c>
      <c r="BG224" s="203">
        <f>IF(N224="zákl. přenesená",J224,0)</f>
        <v>0</v>
      </c>
      <c r="BH224" s="203">
        <f>IF(N224="sníž. přenesená",J224,0)</f>
        <v>0</v>
      </c>
      <c r="BI224" s="203">
        <f>IF(N224="nulová",J224,0)</f>
        <v>0</v>
      </c>
      <c r="BJ224" s="17" t="s">
        <v>82</v>
      </c>
      <c r="BK224" s="203">
        <f>ROUND(I224*H224,2)</f>
        <v>0</v>
      </c>
      <c r="BL224" s="17" t="s">
        <v>278</v>
      </c>
      <c r="BM224" s="202" t="s">
        <v>1667</v>
      </c>
    </row>
    <row r="225" spans="1:65" s="2" customFormat="1">
      <c r="A225" s="34"/>
      <c r="B225" s="35"/>
      <c r="C225" s="36"/>
      <c r="D225" s="204" t="s">
        <v>177</v>
      </c>
      <c r="E225" s="36"/>
      <c r="F225" s="205" t="s">
        <v>1668</v>
      </c>
      <c r="G225" s="36"/>
      <c r="H225" s="36"/>
      <c r="I225" s="206"/>
      <c r="J225" s="36"/>
      <c r="K225" s="36"/>
      <c r="L225" s="39"/>
      <c r="M225" s="207"/>
      <c r="N225" s="208"/>
      <c r="O225" s="71"/>
      <c r="P225" s="71"/>
      <c r="Q225" s="71"/>
      <c r="R225" s="71"/>
      <c r="S225" s="71"/>
      <c r="T225" s="72"/>
      <c r="U225" s="34"/>
      <c r="V225" s="34"/>
      <c r="W225" s="34"/>
      <c r="X225" s="34"/>
      <c r="Y225" s="34"/>
      <c r="Z225" s="34"/>
      <c r="AA225" s="34"/>
      <c r="AB225" s="34"/>
      <c r="AC225" s="34"/>
      <c r="AD225" s="34"/>
      <c r="AE225" s="34"/>
      <c r="AT225" s="17" t="s">
        <v>177</v>
      </c>
      <c r="AU225" s="17" t="s">
        <v>84</v>
      </c>
    </row>
    <row r="226" spans="1:65" s="2" customFormat="1" ht="16.45" customHeight="1">
      <c r="A226" s="34"/>
      <c r="B226" s="35"/>
      <c r="C226" s="232" t="s">
        <v>455</v>
      </c>
      <c r="D226" s="232" t="s">
        <v>254</v>
      </c>
      <c r="E226" s="233" t="s">
        <v>1669</v>
      </c>
      <c r="F226" s="234" t="s">
        <v>1670</v>
      </c>
      <c r="G226" s="235" t="s">
        <v>1202</v>
      </c>
      <c r="H226" s="236">
        <v>4</v>
      </c>
      <c r="I226" s="237"/>
      <c r="J226" s="238">
        <f>ROUND(I226*H226,2)</f>
        <v>0</v>
      </c>
      <c r="K226" s="234" t="s">
        <v>1</v>
      </c>
      <c r="L226" s="239"/>
      <c r="M226" s="240" t="s">
        <v>1</v>
      </c>
      <c r="N226" s="241" t="s">
        <v>40</v>
      </c>
      <c r="O226" s="71"/>
      <c r="P226" s="200">
        <f>O226*H226</f>
        <v>0</v>
      </c>
      <c r="Q226" s="200">
        <v>0</v>
      </c>
      <c r="R226" s="200">
        <f>Q226*H226</f>
        <v>0</v>
      </c>
      <c r="S226" s="200">
        <v>0</v>
      </c>
      <c r="T226" s="201">
        <f>S226*H226</f>
        <v>0</v>
      </c>
      <c r="U226" s="34"/>
      <c r="V226" s="34"/>
      <c r="W226" s="34"/>
      <c r="X226" s="34"/>
      <c r="Y226" s="34"/>
      <c r="Z226" s="34"/>
      <c r="AA226" s="34"/>
      <c r="AB226" s="34"/>
      <c r="AC226" s="34"/>
      <c r="AD226" s="34"/>
      <c r="AE226" s="34"/>
      <c r="AR226" s="202" t="s">
        <v>935</v>
      </c>
      <c r="AT226" s="202" t="s">
        <v>254</v>
      </c>
      <c r="AU226" s="202" t="s">
        <v>84</v>
      </c>
      <c r="AY226" s="17" t="s">
        <v>167</v>
      </c>
      <c r="BE226" s="203">
        <f>IF(N226="základní",J226,0)</f>
        <v>0</v>
      </c>
      <c r="BF226" s="203">
        <f>IF(N226="snížená",J226,0)</f>
        <v>0</v>
      </c>
      <c r="BG226" s="203">
        <f>IF(N226="zákl. přenesená",J226,0)</f>
        <v>0</v>
      </c>
      <c r="BH226" s="203">
        <f>IF(N226="sníž. přenesená",J226,0)</f>
        <v>0</v>
      </c>
      <c r="BI226" s="203">
        <f>IF(N226="nulová",J226,0)</f>
        <v>0</v>
      </c>
      <c r="BJ226" s="17" t="s">
        <v>82</v>
      </c>
      <c r="BK226" s="203">
        <f>ROUND(I226*H226,2)</f>
        <v>0</v>
      </c>
      <c r="BL226" s="17" t="s">
        <v>935</v>
      </c>
      <c r="BM226" s="202" t="s">
        <v>1671</v>
      </c>
    </row>
    <row r="227" spans="1:65" s="14" customFormat="1">
      <c r="B227" s="220"/>
      <c r="C227" s="221"/>
      <c r="D227" s="211" t="s">
        <v>179</v>
      </c>
      <c r="E227" s="222" t="s">
        <v>1</v>
      </c>
      <c r="F227" s="223" t="s">
        <v>175</v>
      </c>
      <c r="G227" s="221"/>
      <c r="H227" s="224">
        <v>4</v>
      </c>
      <c r="I227" s="225"/>
      <c r="J227" s="221"/>
      <c r="K227" s="221"/>
      <c r="L227" s="226"/>
      <c r="M227" s="227"/>
      <c r="N227" s="228"/>
      <c r="O227" s="228"/>
      <c r="P227" s="228"/>
      <c r="Q227" s="228"/>
      <c r="R227" s="228"/>
      <c r="S227" s="228"/>
      <c r="T227" s="229"/>
      <c r="AT227" s="230" t="s">
        <v>179</v>
      </c>
      <c r="AU227" s="230" t="s">
        <v>84</v>
      </c>
      <c r="AV227" s="14" t="s">
        <v>84</v>
      </c>
      <c r="AW227" s="14" t="s">
        <v>31</v>
      </c>
      <c r="AX227" s="14" t="s">
        <v>75</v>
      </c>
      <c r="AY227" s="230" t="s">
        <v>167</v>
      </c>
    </row>
    <row r="228" spans="1:65" s="2" customFormat="1" ht="16.45" customHeight="1">
      <c r="A228" s="34"/>
      <c r="B228" s="35"/>
      <c r="C228" s="191" t="s">
        <v>466</v>
      </c>
      <c r="D228" s="191" t="s">
        <v>170</v>
      </c>
      <c r="E228" s="192" t="s">
        <v>1672</v>
      </c>
      <c r="F228" s="193" t="s">
        <v>1673</v>
      </c>
      <c r="G228" s="194" t="s">
        <v>274</v>
      </c>
      <c r="H228" s="195">
        <v>4</v>
      </c>
      <c r="I228" s="196"/>
      <c r="J228" s="197">
        <f>ROUND(I228*H228,2)</f>
        <v>0</v>
      </c>
      <c r="K228" s="193" t="s">
        <v>174</v>
      </c>
      <c r="L228" s="39"/>
      <c r="M228" s="198" t="s">
        <v>1</v>
      </c>
      <c r="N228" s="199" t="s">
        <v>40</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278</v>
      </c>
      <c r="AT228" s="202" t="s">
        <v>170</v>
      </c>
      <c r="AU228" s="202" t="s">
        <v>84</v>
      </c>
      <c r="AY228" s="17" t="s">
        <v>167</v>
      </c>
      <c r="BE228" s="203">
        <f>IF(N228="základní",J228,0)</f>
        <v>0</v>
      </c>
      <c r="BF228" s="203">
        <f>IF(N228="snížená",J228,0)</f>
        <v>0</v>
      </c>
      <c r="BG228" s="203">
        <f>IF(N228="zákl. přenesená",J228,0)</f>
        <v>0</v>
      </c>
      <c r="BH228" s="203">
        <f>IF(N228="sníž. přenesená",J228,0)</f>
        <v>0</v>
      </c>
      <c r="BI228" s="203">
        <f>IF(N228="nulová",J228,0)</f>
        <v>0</v>
      </c>
      <c r="BJ228" s="17" t="s">
        <v>82</v>
      </c>
      <c r="BK228" s="203">
        <f>ROUND(I228*H228,2)</f>
        <v>0</v>
      </c>
      <c r="BL228" s="17" t="s">
        <v>278</v>
      </c>
      <c r="BM228" s="202" t="s">
        <v>1674</v>
      </c>
    </row>
    <row r="229" spans="1:65" s="2" customFormat="1">
      <c r="A229" s="34"/>
      <c r="B229" s="35"/>
      <c r="C229" s="36"/>
      <c r="D229" s="204" t="s">
        <v>177</v>
      </c>
      <c r="E229" s="36"/>
      <c r="F229" s="205" t="s">
        <v>1675</v>
      </c>
      <c r="G229" s="36"/>
      <c r="H229" s="36"/>
      <c r="I229" s="206"/>
      <c r="J229" s="36"/>
      <c r="K229" s="36"/>
      <c r="L229" s="39"/>
      <c r="M229" s="207"/>
      <c r="N229" s="208"/>
      <c r="O229" s="71"/>
      <c r="P229" s="71"/>
      <c r="Q229" s="71"/>
      <c r="R229" s="71"/>
      <c r="S229" s="71"/>
      <c r="T229" s="72"/>
      <c r="U229" s="34"/>
      <c r="V229" s="34"/>
      <c r="W229" s="34"/>
      <c r="X229" s="34"/>
      <c r="Y229" s="34"/>
      <c r="Z229" s="34"/>
      <c r="AA229" s="34"/>
      <c r="AB229" s="34"/>
      <c r="AC229" s="34"/>
      <c r="AD229" s="34"/>
      <c r="AE229" s="34"/>
      <c r="AT229" s="17" t="s">
        <v>177</v>
      </c>
      <c r="AU229" s="17" t="s">
        <v>84</v>
      </c>
    </row>
    <row r="230" spans="1:65" s="14" customFormat="1">
      <c r="B230" s="220"/>
      <c r="C230" s="221"/>
      <c r="D230" s="211" t="s">
        <v>179</v>
      </c>
      <c r="E230" s="222" t="s">
        <v>1</v>
      </c>
      <c r="F230" s="223" t="s">
        <v>175</v>
      </c>
      <c r="G230" s="221"/>
      <c r="H230" s="224">
        <v>4</v>
      </c>
      <c r="I230" s="225"/>
      <c r="J230" s="221"/>
      <c r="K230" s="221"/>
      <c r="L230" s="226"/>
      <c r="M230" s="227"/>
      <c r="N230" s="228"/>
      <c r="O230" s="228"/>
      <c r="P230" s="228"/>
      <c r="Q230" s="228"/>
      <c r="R230" s="228"/>
      <c r="S230" s="228"/>
      <c r="T230" s="229"/>
      <c r="AT230" s="230" t="s">
        <v>179</v>
      </c>
      <c r="AU230" s="230" t="s">
        <v>84</v>
      </c>
      <c r="AV230" s="14" t="s">
        <v>84</v>
      </c>
      <c r="AW230" s="14" t="s">
        <v>31</v>
      </c>
      <c r="AX230" s="14" t="s">
        <v>82</v>
      </c>
      <c r="AY230" s="230" t="s">
        <v>167</v>
      </c>
    </row>
    <row r="231" spans="1:65" s="12" customFormat="1" ht="22.85" customHeight="1">
      <c r="B231" s="175"/>
      <c r="C231" s="176"/>
      <c r="D231" s="177" t="s">
        <v>74</v>
      </c>
      <c r="E231" s="189" t="s">
        <v>1676</v>
      </c>
      <c r="F231" s="189" t="s">
        <v>1677</v>
      </c>
      <c r="G231" s="176"/>
      <c r="H231" s="176"/>
      <c r="I231" s="179"/>
      <c r="J231" s="190">
        <f>BK231</f>
        <v>0</v>
      </c>
      <c r="K231" s="176"/>
      <c r="L231" s="181"/>
      <c r="M231" s="182"/>
      <c r="N231" s="183"/>
      <c r="O231" s="183"/>
      <c r="P231" s="184">
        <f>SUM(P232:P243)</f>
        <v>0</v>
      </c>
      <c r="Q231" s="183"/>
      <c r="R231" s="184">
        <f>SUM(R232:R243)</f>
        <v>5.6250000000000001E-2</v>
      </c>
      <c r="S231" s="183"/>
      <c r="T231" s="185">
        <f>SUM(T232:T243)</f>
        <v>0</v>
      </c>
      <c r="AR231" s="186" t="s">
        <v>84</v>
      </c>
      <c r="AT231" s="187" t="s">
        <v>74</v>
      </c>
      <c r="AU231" s="187" t="s">
        <v>82</v>
      </c>
      <c r="AY231" s="186" t="s">
        <v>167</v>
      </c>
      <c r="BK231" s="188">
        <f>SUM(BK232:BK243)</f>
        <v>0</v>
      </c>
    </row>
    <row r="232" spans="1:65" s="2" customFormat="1" ht="33.049999999999997" customHeight="1">
      <c r="A232" s="34"/>
      <c r="B232" s="35"/>
      <c r="C232" s="232" t="s">
        <v>474</v>
      </c>
      <c r="D232" s="232" t="s">
        <v>254</v>
      </c>
      <c r="E232" s="233" t="s">
        <v>1678</v>
      </c>
      <c r="F232" s="234" t="s">
        <v>1679</v>
      </c>
      <c r="G232" s="235" t="s">
        <v>186</v>
      </c>
      <c r="H232" s="236">
        <v>40</v>
      </c>
      <c r="I232" s="237"/>
      <c r="J232" s="238">
        <f>ROUND(I232*H232,2)</f>
        <v>0</v>
      </c>
      <c r="K232" s="234" t="s">
        <v>1</v>
      </c>
      <c r="L232" s="239"/>
      <c r="M232" s="240" t="s">
        <v>1</v>
      </c>
      <c r="N232" s="241" t="s">
        <v>40</v>
      </c>
      <c r="O232" s="71"/>
      <c r="P232" s="200">
        <f>O232*H232</f>
        <v>0</v>
      </c>
      <c r="Q232" s="200">
        <v>0</v>
      </c>
      <c r="R232" s="200">
        <f>Q232*H232</f>
        <v>0</v>
      </c>
      <c r="S232" s="200">
        <v>0</v>
      </c>
      <c r="T232" s="201">
        <f>S232*H232</f>
        <v>0</v>
      </c>
      <c r="U232" s="34"/>
      <c r="V232" s="34"/>
      <c r="W232" s="34"/>
      <c r="X232" s="34"/>
      <c r="Y232" s="34"/>
      <c r="Z232" s="34"/>
      <c r="AA232" s="34"/>
      <c r="AB232" s="34"/>
      <c r="AC232" s="34"/>
      <c r="AD232" s="34"/>
      <c r="AE232" s="34"/>
      <c r="AR232" s="202" t="s">
        <v>935</v>
      </c>
      <c r="AT232" s="202" t="s">
        <v>254</v>
      </c>
      <c r="AU232" s="202" t="s">
        <v>84</v>
      </c>
      <c r="AY232" s="17" t="s">
        <v>167</v>
      </c>
      <c r="BE232" s="203">
        <f>IF(N232="základní",J232,0)</f>
        <v>0</v>
      </c>
      <c r="BF232" s="203">
        <f>IF(N232="snížená",J232,0)</f>
        <v>0</v>
      </c>
      <c r="BG232" s="203">
        <f>IF(N232="zákl. přenesená",J232,0)</f>
        <v>0</v>
      </c>
      <c r="BH232" s="203">
        <f>IF(N232="sníž. přenesená",J232,0)</f>
        <v>0</v>
      </c>
      <c r="BI232" s="203">
        <f>IF(N232="nulová",J232,0)</f>
        <v>0</v>
      </c>
      <c r="BJ232" s="17" t="s">
        <v>82</v>
      </c>
      <c r="BK232" s="203">
        <f>ROUND(I232*H232,2)</f>
        <v>0</v>
      </c>
      <c r="BL232" s="17" t="s">
        <v>935</v>
      </c>
      <c r="BM232" s="202" t="s">
        <v>1680</v>
      </c>
    </row>
    <row r="233" spans="1:65" s="14" customFormat="1">
      <c r="B233" s="220"/>
      <c r="C233" s="221"/>
      <c r="D233" s="211" t="s">
        <v>179</v>
      </c>
      <c r="E233" s="222" t="s">
        <v>1</v>
      </c>
      <c r="F233" s="223" t="s">
        <v>428</v>
      </c>
      <c r="G233" s="221"/>
      <c r="H233" s="224">
        <v>38</v>
      </c>
      <c r="I233" s="225"/>
      <c r="J233" s="221"/>
      <c r="K233" s="221"/>
      <c r="L233" s="226"/>
      <c r="M233" s="227"/>
      <c r="N233" s="228"/>
      <c r="O233" s="228"/>
      <c r="P233" s="228"/>
      <c r="Q233" s="228"/>
      <c r="R233" s="228"/>
      <c r="S233" s="228"/>
      <c r="T233" s="229"/>
      <c r="AT233" s="230" t="s">
        <v>179</v>
      </c>
      <c r="AU233" s="230" t="s">
        <v>84</v>
      </c>
      <c r="AV233" s="14" t="s">
        <v>84</v>
      </c>
      <c r="AW233" s="14" t="s">
        <v>31</v>
      </c>
      <c r="AX233" s="14" t="s">
        <v>75</v>
      </c>
      <c r="AY233" s="230" t="s">
        <v>167</v>
      </c>
    </row>
    <row r="234" spans="1:65" s="14" customFormat="1">
      <c r="B234" s="220"/>
      <c r="C234" s="221"/>
      <c r="D234" s="211" t="s">
        <v>179</v>
      </c>
      <c r="E234" s="222" t="s">
        <v>1</v>
      </c>
      <c r="F234" s="223" t="s">
        <v>1681</v>
      </c>
      <c r="G234" s="221"/>
      <c r="H234" s="224">
        <v>2</v>
      </c>
      <c r="I234" s="225"/>
      <c r="J234" s="221"/>
      <c r="K234" s="221"/>
      <c r="L234" s="226"/>
      <c r="M234" s="227"/>
      <c r="N234" s="228"/>
      <c r="O234" s="228"/>
      <c r="P234" s="228"/>
      <c r="Q234" s="228"/>
      <c r="R234" s="228"/>
      <c r="S234" s="228"/>
      <c r="T234" s="229"/>
      <c r="AT234" s="230" t="s">
        <v>179</v>
      </c>
      <c r="AU234" s="230" t="s">
        <v>84</v>
      </c>
      <c r="AV234" s="14" t="s">
        <v>84</v>
      </c>
      <c r="AW234" s="14" t="s">
        <v>31</v>
      </c>
      <c r="AX234" s="14" t="s">
        <v>75</v>
      </c>
      <c r="AY234" s="230" t="s">
        <v>167</v>
      </c>
    </row>
    <row r="235" spans="1:65" s="2" customFormat="1" ht="37.9" customHeight="1">
      <c r="A235" s="34"/>
      <c r="B235" s="35"/>
      <c r="C235" s="191" t="s">
        <v>479</v>
      </c>
      <c r="D235" s="191" t="s">
        <v>170</v>
      </c>
      <c r="E235" s="192" t="s">
        <v>1682</v>
      </c>
      <c r="F235" s="193" t="s">
        <v>1683</v>
      </c>
      <c r="G235" s="194" t="s">
        <v>1684</v>
      </c>
      <c r="H235" s="195">
        <v>40</v>
      </c>
      <c r="I235" s="196"/>
      <c r="J235" s="197">
        <f>ROUND(I235*H235,2)</f>
        <v>0</v>
      </c>
      <c r="K235" s="193" t="s">
        <v>1</v>
      </c>
      <c r="L235" s="39"/>
      <c r="M235" s="198" t="s">
        <v>1</v>
      </c>
      <c r="N235" s="199" t="s">
        <v>40</v>
      </c>
      <c r="O235" s="71"/>
      <c r="P235" s="200">
        <f>O235*H235</f>
        <v>0</v>
      </c>
      <c r="Q235" s="200">
        <v>0</v>
      </c>
      <c r="R235" s="200">
        <f>Q235*H235</f>
        <v>0</v>
      </c>
      <c r="S235" s="200">
        <v>0</v>
      </c>
      <c r="T235" s="201">
        <f>S235*H235</f>
        <v>0</v>
      </c>
      <c r="U235" s="34"/>
      <c r="V235" s="34"/>
      <c r="W235" s="34"/>
      <c r="X235" s="34"/>
      <c r="Y235" s="34"/>
      <c r="Z235" s="34"/>
      <c r="AA235" s="34"/>
      <c r="AB235" s="34"/>
      <c r="AC235" s="34"/>
      <c r="AD235" s="34"/>
      <c r="AE235" s="34"/>
      <c r="AR235" s="202" t="s">
        <v>593</v>
      </c>
      <c r="AT235" s="202" t="s">
        <v>170</v>
      </c>
      <c r="AU235" s="202" t="s">
        <v>84</v>
      </c>
      <c r="AY235" s="17" t="s">
        <v>167</v>
      </c>
      <c r="BE235" s="203">
        <f>IF(N235="základní",J235,0)</f>
        <v>0</v>
      </c>
      <c r="BF235" s="203">
        <f>IF(N235="snížená",J235,0)</f>
        <v>0</v>
      </c>
      <c r="BG235" s="203">
        <f>IF(N235="zákl. přenesená",J235,0)</f>
        <v>0</v>
      </c>
      <c r="BH235" s="203">
        <f>IF(N235="sníž. přenesená",J235,0)</f>
        <v>0</v>
      </c>
      <c r="BI235" s="203">
        <f>IF(N235="nulová",J235,0)</f>
        <v>0</v>
      </c>
      <c r="BJ235" s="17" t="s">
        <v>82</v>
      </c>
      <c r="BK235" s="203">
        <f>ROUND(I235*H235,2)</f>
        <v>0</v>
      </c>
      <c r="BL235" s="17" t="s">
        <v>593</v>
      </c>
      <c r="BM235" s="202" t="s">
        <v>1685</v>
      </c>
    </row>
    <row r="236" spans="1:65" s="2" customFormat="1" ht="37.9" customHeight="1">
      <c r="A236" s="34"/>
      <c r="B236" s="35"/>
      <c r="C236" s="232" t="s">
        <v>485</v>
      </c>
      <c r="D236" s="232" t="s">
        <v>254</v>
      </c>
      <c r="E236" s="233" t="s">
        <v>1686</v>
      </c>
      <c r="F236" s="234" t="s">
        <v>1687</v>
      </c>
      <c r="G236" s="235" t="s">
        <v>186</v>
      </c>
      <c r="H236" s="236">
        <v>16</v>
      </c>
      <c r="I236" s="237"/>
      <c r="J236" s="238">
        <f>ROUND(I236*H236,2)</f>
        <v>0</v>
      </c>
      <c r="K236" s="234" t="s">
        <v>1</v>
      </c>
      <c r="L236" s="239"/>
      <c r="M236" s="240" t="s">
        <v>1</v>
      </c>
      <c r="N236" s="241" t="s">
        <v>40</v>
      </c>
      <c r="O236" s="71"/>
      <c r="P236" s="200">
        <f>O236*H236</f>
        <v>0</v>
      </c>
      <c r="Q236" s="200">
        <v>0</v>
      </c>
      <c r="R236" s="200">
        <f>Q236*H236</f>
        <v>0</v>
      </c>
      <c r="S236" s="200">
        <v>0</v>
      </c>
      <c r="T236" s="201">
        <f>S236*H236</f>
        <v>0</v>
      </c>
      <c r="U236" s="34"/>
      <c r="V236" s="34"/>
      <c r="W236" s="34"/>
      <c r="X236" s="34"/>
      <c r="Y236" s="34"/>
      <c r="Z236" s="34"/>
      <c r="AA236" s="34"/>
      <c r="AB236" s="34"/>
      <c r="AC236" s="34"/>
      <c r="AD236" s="34"/>
      <c r="AE236" s="34"/>
      <c r="AR236" s="202" t="s">
        <v>935</v>
      </c>
      <c r="AT236" s="202" t="s">
        <v>254</v>
      </c>
      <c r="AU236" s="202" t="s">
        <v>84</v>
      </c>
      <c r="AY236" s="17" t="s">
        <v>167</v>
      </c>
      <c r="BE236" s="203">
        <f>IF(N236="základní",J236,0)</f>
        <v>0</v>
      </c>
      <c r="BF236" s="203">
        <f>IF(N236="snížená",J236,0)</f>
        <v>0</v>
      </c>
      <c r="BG236" s="203">
        <f>IF(N236="zákl. přenesená",J236,0)</f>
        <v>0</v>
      </c>
      <c r="BH236" s="203">
        <f>IF(N236="sníž. přenesená",J236,0)</f>
        <v>0</v>
      </c>
      <c r="BI236" s="203">
        <f>IF(N236="nulová",J236,0)</f>
        <v>0</v>
      </c>
      <c r="BJ236" s="17" t="s">
        <v>82</v>
      </c>
      <c r="BK236" s="203">
        <f>ROUND(I236*H236,2)</f>
        <v>0</v>
      </c>
      <c r="BL236" s="17" t="s">
        <v>935</v>
      </c>
      <c r="BM236" s="202" t="s">
        <v>1688</v>
      </c>
    </row>
    <row r="237" spans="1:65" s="14" customFormat="1">
      <c r="B237" s="220"/>
      <c r="C237" s="221"/>
      <c r="D237" s="211" t="s">
        <v>179</v>
      </c>
      <c r="E237" s="222" t="s">
        <v>1</v>
      </c>
      <c r="F237" s="223" t="s">
        <v>8</v>
      </c>
      <c r="G237" s="221"/>
      <c r="H237" s="224">
        <v>15</v>
      </c>
      <c r="I237" s="225"/>
      <c r="J237" s="221"/>
      <c r="K237" s="221"/>
      <c r="L237" s="226"/>
      <c r="M237" s="227"/>
      <c r="N237" s="228"/>
      <c r="O237" s="228"/>
      <c r="P237" s="228"/>
      <c r="Q237" s="228"/>
      <c r="R237" s="228"/>
      <c r="S237" s="228"/>
      <c r="T237" s="229"/>
      <c r="AT237" s="230" t="s">
        <v>179</v>
      </c>
      <c r="AU237" s="230" t="s">
        <v>84</v>
      </c>
      <c r="AV237" s="14" t="s">
        <v>84</v>
      </c>
      <c r="AW237" s="14" t="s">
        <v>31</v>
      </c>
      <c r="AX237" s="14" t="s">
        <v>75</v>
      </c>
      <c r="AY237" s="230" t="s">
        <v>167</v>
      </c>
    </row>
    <row r="238" spans="1:65" s="14" customFormat="1">
      <c r="B238" s="220"/>
      <c r="C238" s="221"/>
      <c r="D238" s="211" t="s">
        <v>179</v>
      </c>
      <c r="E238" s="222" t="s">
        <v>1</v>
      </c>
      <c r="F238" s="223" t="s">
        <v>1689</v>
      </c>
      <c r="G238" s="221"/>
      <c r="H238" s="224">
        <v>1</v>
      </c>
      <c r="I238" s="225"/>
      <c r="J238" s="221"/>
      <c r="K238" s="221"/>
      <c r="L238" s="226"/>
      <c r="M238" s="227"/>
      <c r="N238" s="228"/>
      <c r="O238" s="228"/>
      <c r="P238" s="228"/>
      <c r="Q238" s="228"/>
      <c r="R238" s="228"/>
      <c r="S238" s="228"/>
      <c r="T238" s="229"/>
      <c r="AT238" s="230" t="s">
        <v>179</v>
      </c>
      <c r="AU238" s="230" t="s">
        <v>84</v>
      </c>
      <c r="AV238" s="14" t="s">
        <v>84</v>
      </c>
      <c r="AW238" s="14" t="s">
        <v>31</v>
      </c>
      <c r="AX238" s="14" t="s">
        <v>75</v>
      </c>
      <c r="AY238" s="230" t="s">
        <v>167</v>
      </c>
    </row>
    <row r="239" spans="1:65" s="2" customFormat="1" ht="37.9" customHeight="1">
      <c r="A239" s="34"/>
      <c r="B239" s="35"/>
      <c r="C239" s="191" t="s">
        <v>491</v>
      </c>
      <c r="D239" s="191" t="s">
        <v>170</v>
      </c>
      <c r="E239" s="192" t="s">
        <v>1690</v>
      </c>
      <c r="F239" s="193" t="s">
        <v>1691</v>
      </c>
      <c r="G239" s="194" t="s">
        <v>1684</v>
      </c>
      <c r="H239" s="195">
        <v>16</v>
      </c>
      <c r="I239" s="196"/>
      <c r="J239" s="197">
        <f>ROUND(I239*H239,2)</f>
        <v>0</v>
      </c>
      <c r="K239" s="193" t="s">
        <v>1</v>
      </c>
      <c r="L239" s="39"/>
      <c r="M239" s="198" t="s">
        <v>1</v>
      </c>
      <c r="N239" s="199" t="s">
        <v>40</v>
      </c>
      <c r="O239" s="71"/>
      <c r="P239" s="200">
        <f>O239*H239</f>
        <v>0</v>
      </c>
      <c r="Q239" s="200">
        <v>0</v>
      </c>
      <c r="R239" s="200">
        <f>Q239*H239</f>
        <v>0</v>
      </c>
      <c r="S239" s="200">
        <v>0</v>
      </c>
      <c r="T239" s="201">
        <f>S239*H239</f>
        <v>0</v>
      </c>
      <c r="U239" s="34"/>
      <c r="V239" s="34"/>
      <c r="W239" s="34"/>
      <c r="X239" s="34"/>
      <c r="Y239" s="34"/>
      <c r="Z239" s="34"/>
      <c r="AA239" s="34"/>
      <c r="AB239" s="34"/>
      <c r="AC239" s="34"/>
      <c r="AD239" s="34"/>
      <c r="AE239" s="34"/>
      <c r="AR239" s="202" t="s">
        <v>593</v>
      </c>
      <c r="AT239" s="202" t="s">
        <v>170</v>
      </c>
      <c r="AU239" s="202" t="s">
        <v>84</v>
      </c>
      <c r="AY239" s="17" t="s">
        <v>167</v>
      </c>
      <c r="BE239" s="203">
        <f>IF(N239="základní",J239,0)</f>
        <v>0</v>
      </c>
      <c r="BF239" s="203">
        <f>IF(N239="snížená",J239,0)</f>
        <v>0</v>
      </c>
      <c r="BG239" s="203">
        <f>IF(N239="zákl. přenesená",J239,0)</f>
        <v>0</v>
      </c>
      <c r="BH239" s="203">
        <f>IF(N239="sníž. přenesená",J239,0)</f>
        <v>0</v>
      </c>
      <c r="BI239" s="203">
        <f>IF(N239="nulová",J239,0)</f>
        <v>0</v>
      </c>
      <c r="BJ239" s="17" t="s">
        <v>82</v>
      </c>
      <c r="BK239" s="203">
        <f>ROUND(I239*H239,2)</f>
        <v>0</v>
      </c>
      <c r="BL239" s="17" t="s">
        <v>593</v>
      </c>
      <c r="BM239" s="202" t="s">
        <v>1692</v>
      </c>
    </row>
    <row r="240" spans="1:65" s="2" customFormat="1" ht="16.45" customHeight="1">
      <c r="A240" s="34"/>
      <c r="B240" s="35"/>
      <c r="C240" s="232" t="s">
        <v>499</v>
      </c>
      <c r="D240" s="232" t="s">
        <v>254</v>
      </c>
      <c r="E240" s="233" t="s">
        <v>1693</v>
      </c>
      <c r="F240" s="234" t="s">
        <v>1694</v>
      </c>
      <c r="G240" s="235" t="s">
        <v>274</v>
      </c>
      <c r="H240" s="236">
        <v>625</v>
      </c>
      <c r="I240" s="237"/>
      <c r="J240" s="238">
        <f>ROUND(I240*H240,2)</f>
        <v>0</v>
      </c>
      <c r="K240" s="234" t="s">
        <v>174</v>
      </c>
      <c r="L240" s="239"/>
      <c r="M240" s="240" t="s">
        <v>1</v>
      </c>
      <c r="N240" s="241" t="s">
        <v>40</v>
      </c>
      <c r="O240" s="71"/>
      <c r="P240" s="200">
        <f>O240*H240</f>
        <v>0</v>
      </c>
      <c r="Q240" s="200">
        <v>9.0000000000000006E-5</v>
      </c>
      <c r="R240" s="200">
        <f>Q240*H240</f>
        <v>5.6250000000000001E-2</v>
      </c>
      <c r="S240" s="200">
        <v>0</v>
      </c>
      <c r="T240" s="201">
        <f>S240*H240</f>
        <v>0</v>
      </c>
      <c r="U240" s="34"/>
      <c r="V240" s="34"/>
      <c r="W240" s="34"/>
      <c r="X240" s="34"/>
      <c r="Y240" s="34"/>
      <c r="Z240" s="34"/>
      <c r="AA240" s="34"/>
      <c r="AB240" s="34"/>
      <c r="AC240" s="34"/>
      <c r="AD240" s="34"/>
      <c r="AE240" s="34"/>
      <c r="AR240" s="202" t="s">
        <v>225</v>
      </c>
      <c r="AT240" s="202" t="s">
        <v>254</v>
      </c>
      <c r="AU240" s="202" t="s">
        <v>84</v>
      </c>
      <c r="AY240" s="17" t="s">
        <v>167</v>
      </c>
      <c r="BE240" s="203">
        <f>IF(N240="základní",J240,0)</f>
        <v>0</v>
      </c>
      <c r="BF240" s="203">
        <f>IF(N240="snížená",J240,0)</f>
        <v>0</v>
      </c>
      <c r="BG240" s="203">
        <f>IF(N240="zákl. přenesená",J240,0)</f>
        <v>0</v>
      </c>
      <c r="BH240" s="203">
        <f>IF(N240="sníž. přenesená",J240,0)</f>
        <v>0</v>
      </c>
      <c r="BI240" s="203">
        <f>IF(N240="nulová",J240,0)</f>
        <v>0</v>
      </c>
      <c r="BJ240" s="17" t="s">
        <v>82</v>
      </c>
      <c r="BK240" s="203">
        <f>ROUND(I240*H240,2)</f>
        <v>0</v>
      </c>
      <c r="BL240" s="17" t="s">
        <v>175</v>
      </c>
      <c r="BM240" s="202" t="s">
        <v>1695</v>
      </c>
    </row>
    <row r="241" spans="1:65" s="14" customFormat="1">
      <c r="B241" s="220"/>
      <c r="C241" s="221"/>
      <c r="D241" s="211" t="s">
        <v>179</v>
      </c>
      <c r="E241" s="222" t="s">
        <v>1</v>
      </c>
      <c r="F241" s="223" t="s">
        <v>1696</v>
      </c>
      <c r="G241" s="221"/>
      <c r="H241" s="224">
        <v>625</v>
      </c>
      <c r="I241" s="225"/>
      <c r="J241" s="221"/>
      <c r="K241" s="221"/>
      <c r="L241" s="226"/>
      <c r="M241" s="227"/>
      <c r="N241" s="228"/>
      <c r="O241" s="228"/>
      <c r="P241" s="228"/>
      <c r="Q241" s="228"/>
      <c r="R241" s="228"/>
      <c r="S241" s="228"/>
      <c r="T241" s="229"/>
      <c r="AT241" s="230" t="s">
        <v>179</v>
      </c>
      <c r="AU241" s="230" t="s">
        <v>84</v>
      </c>
      <c r="AV241" s="14" t="s">
        <v>84</v>
      </c>
      <c r="AW241" s="14" t="s">
        <v>31</v>
      </c>
      <c r="AX241" s="14" t="s">
        <v>75</v>
      </c>
      <c r="AY241" s="230" t="s">
        <v>167</v>
      </c>
    </row>
    <row r="242" spans="1:65" s="2" customFormat="1" ht="24.3" customHeight="1">
      <c r="A242" s="34"/>
      <c r="B242" s="35"/>
      <c r="C242" s="191" t="s">
        <v>507</v>
      </c>
      <c r="D242" s="191" t="s">
        <v>170</v>
      </c>
      <c r="E242" s="192" t="s">
        <v>1697</v>
      </c>
      <c r="F242" s="193" t="s">
        <v>1698</v>
      </c>
      <c r="G242" s="194" t="s">
        <v>274</v>
      </c>
      <c r="H242" s="195">
        <v>625</v>
      </c>
      <c r="I242" s="196"/>
      <c r="J242" s="197">
        <f>ROUND(I242*H242,2)</f>
        <v>0</v>
      </c>
      <c r="K242" s="193" t="s">
        <v>174</v>
      </c>
      <c r="L242" s="39"/>
      <c r="M242" s="198" t="s">
        <v>1</v>
      </c>
      <c r="N242" s="199" t="s">
        <v>40</v>
      </c>
      <c r="O242" s="71"/>
      <c r="P242" s="200">
        <f>O242*H242</f>
        <v>0</v>
      </c>
      <c r="Q242" s="200">
        <v>0</v>
      </c>
      <c r="R242" s="200">
        <f>Q242*H242</f>
        <v>0</v>
      </c>
      <c r="S242" s="200">
        <v>0</v>
      </c>
      <c r="T242" s="201">
        <f>S242*H242</f>
        <v>0</v>
      </c>
      <c r="U242" s="34"/>
      <c r="V242" s="34"/>
      <c r="W242" s="34"/>
      <c r="X242" s="34"/>
      <c r="Y242" s="34"/>
      <c r="Z242" s="34"/>
      <c r="AA242" s="34"/>
      <c r="AB242" s="34"/>
      <c r="AC242" s="34"/>
      <c r="AD242" s="34"/>
      <c r="AE242" s="34"/>
      <c r="AR242" s="202" t="s">
        <v>278</v>
      </c>
      <c r="AT242" s="202" t="s">
        <v>170</v>
      </c>
      <c r="AU242" s="202" t="s">
        <v>84</v>
      </c>
      <c r="AY242" s="17" t="s">
        <v>167</v>
      </c>
      <c r="BE242" s="203">
        <f>IF(N242="základní",J242,0)</f>
        <v>0</v>
      </c>
      <c r="BF242" s="203">
        <f>IF(N242="snížená",J242,0)</f>
        <v>0</v>
      </c>
      <c r="BG242" s="203">
        <f>IF(N242="zákl. přenesená",J242,0)</f>
        <v>0</v>
      </c>
      <c r="BH242" s="203">
        <f>IF(N242="sníž. přenesená",J242,0)</f>
        <v>0</v>
      </c>
      <c r="BI242" s="203">
        <f>IF(N242="nulová",J242,0)</f>
        <v>0</v>
      </c>
      <c r="BJ242" s="17" t="s">
        <v>82</v>
      </c>
      <c r="BK242" s="203">
        <f>ROUND(I242*H242,2)</f>
        <v>0</v>
      </c>
      <c r="BL242" s="17" t="s">
        <v>278</v>
      </c>
      <c r="BM242" s="202" t="s">
        <v>1699</v>
      </c>
    </row>
    <row r="243" spans="1:65" s="2" customFormat="1">
      <c r="A243" s="34"/>
      <c r="B243" s="35"/>
      <c r="C243" s="36"/>
      <c r="D243" s="204" t="s">
        <v>177</v>
      </c>
      <c r="E243" s="36"/>
      <c r="F243" s="205" t="s">
        <v>1700</v>
      </c>
      <c r="G243" s="36"/>
      <c r="H243" s="36"/>
      <c r="I243" s="206"/>
      <c r="J243" s="36"/>
      <c r="K243" s="36"/>
      <c r="L243" s="39"/>
      <c r="M243" s="207"/>
      <c r="N243" s="208"/>
      <c r="O243" s="71"/>
      <c r="P243" s="71"/>
      <c r="Q243" s="71"/>
      <c r="R243" s="71"/>
      <c r="S243" s="71"/>
      <c r="T243" s="72"/>
      <c r="U243" s="34"/>
      <c r="V243" s="34"/>
      <c r="W243" s="34"/>
      <c r="X243" s="34"/>
      <c r="Y243" s="34"/>
      <c r="Z243" s="34"/>
      <c r="AA243" s="34"/>
      <c r="AB243" s="34"/>
      <c r="AC243" s="34"/>
      <c r="AD243" s="34"/>
      <c r="AE243" s="34"/>
      <c r="AT243" s="17" t="s">
        <v>177</v>
      </c>
      <c r="AU243" s="17" t="s">
        <v>84</v>
      </c>
    </row>
    <row r="244" spans="1:65" s="12" customFormat="1" ht="22.85" customHeight="1">
      <c r="B244" s="175"/>
      <c r="C244" s="176"/>
      <c r="D244" s="177" t="s">
        <v>74</v>
      </c>
      <c r="E244" s="189" t="s">
        <v>1701</v>
      </c>
      <c r="F244" s="189" t="s">
        <v>1702</v>
      </c>
      <c r="G244" s="176"/>
      <c r="H244" s="176"/>
      <c r="I244" s="179"/>
      <c r="J244" s="190">
        <f>BK244</f>
        <v>0</v>
      </c>
      <c r="K244" s="176"/>
      <c r="L244" s="181"/>
      <c r="M244" s="182"/>
      <c r="N244" s="183"/>
      <c r="O244" s="183"/>
      <c r="P244" s="184">
        <f>SUM(P245:P286)</f>
        <v>0</v>
      </c>
      <c r="Q244" s="183"/>
      <c r="R244" s="184">
        <f>SUM(R245:R286)</f>
        <v>0</v>
      </c>
      <c r="S244" s="183"/>
      <c r="T244" s="185">
        <f>SUM(T245:T286)</f>
        <v>0</v>
      </c>
      <c r="AR244" s="186" t="s">
        <v>84</v>
      </c>
      <c r="AT244" s="187" t="s">
        <v>74</v>
      </c>
      <c r="AU244" s="187" t="s">
        <v>82</v>
      </c>
      <c r="AY244" s="186" t="s">
        <v>167</v>
      </c>
      <c r="BK244" s="188">
        <f>SUM(BK245:BK286)</f>
        <v>0</v>
      </c>
    </row>
    <row r="245" spans="1:65" s="2" customFormat="1" ht="24.3" customHeight="1">
      <c r="A245" s="34"/>
      <c r="B245" s="35"/>
      <c r="C245" s="232" t="s">
        <v>513</v>
      </c>
      <c r="D245" s="232" t="s">
        <v>254</v>
      </c>
      <c r="E245" s="233" t="s">
        <v>1703</v>
      </c>
      <c r="F245" s="234" t="s">
        <v>1704</v>
      </c>
      <c r="G245" s="235" t="s">
        <v>1202</v>
      </c>
      <c r="H245" s="236">
        <v>2</v>
      </c>
      <c r="I245" s="237"/>
      <c r="J245" s="238">
        <f>ROUND(I245*H245,2)</f>
        <v>0</v>
      </c>
      <c r="K245" s="234" t="s">
        <v>1</v>
      </c>
      <c r="L245" s="239"/>
      <c r="M245" s="240" t="s">
        <v>1</v>
      </c>
      <c r="N245" s="241" t="s">
        <v>40</v>
      </c>
      <c r="O245" s="71"/>
      <c r="P245" s="200">
        <f>O245*H245</f>
        <v>0</v>
      </c>
      <c r="Q245" s="200">
        <v>0</v>
      </c>
      <c r="R245" s="200">
        <f>Q245*H245</f>
        <v>0</v>
      </c>
      <c r="S245" s="200">
        <v>0</v>
      </c>
      <c r="T245" s="201">
        <f>S245*H245</f>
        <v>0</v>
      </c>
      <c r="U245" s="34"/>
      <c r="V245" s="34"/>
      <c r="W245" s="34"/>
      <c r="X245" s="34"/>
      <c r="Y245" s="34"/>
      <c r="Z245" s="34"/>
      <c r="AA245" s="34"/>
      <c r="AB245" s="34"/>
      <c r="AC245" s="34"/>
      <c r="AD245" s="34"/>
      <c r="AE245" s="34"/>
      <c r="AR245" s="202" t="s">
        <v>935</v>
      </c>
      <c r="AT245" s="202" t="s">
        <v>254</v>
      </c>
      <c r="AU245" s="202" t="s">
        <v>84</v>
      </c>
      <c r="AY245" s="17" t="s">
        <v>167</v>
      </c>
      <c r="BE245" s="203">
        <f>IF(N245="základní",J245,0)</f>
        <v>0</v>
      </c>
      <c r="BF245" s="203">
        <f>IF(N245="snížená",J245,0)</f>
        <v>0</v>
      </c>
      <c r="BG245" s="203">
        <f>IF(N245="zákl. přenesená",J245,0)</f>
        <v>0</v>
      </c>
      <c r="BH245" s="203">
        <f>IF(N245="sníž. přenesená",J245,0)</f>
        <v>0</v>
      </c>
      <c r="BI245" s="203">
        <f>IF(N245="nulová",J245,0)</f>
        <v>0</v>
      </c>
      <c r="BJ245" s="17" t="s">
        <v>82</v>
      </c>
      <c r="BK245" s="203">
        <f>ROUND(I245*H245,2)</f>
        <v>0</v>
      </c>
      <c r="BL245" s="17" t="s">
        <v>935</v>
      </c>
      <c r="BM245" s="202" t="s">
        <v>1705</v>
      </c>
    </row>
    <row r="246" spans="1:65" s="14" customFormat="1">
      <c r="B246" s="220"/>
      <c r="C246" s="221"/>
      <c r="D246" s="211" t="s">
        <v>179</v>
      </c>
      <c r="E246" s="222" t="s">
        <v>1</v>
      </c>
      <c r="F246" s="223" t="s">
        <v>84</v>
      </c>
      <c r="G246" s="221"/>
      <c r="H246" s="224">
        <v>2</v>
      </c>
      <c r="I246" s="225"/>
      <c r="J246" s="221"/>
      <c r="K246" s="221"/>
      <c r="L246" s="226"/>
      <c r="M246" s="227"/>
      <c r="N246" s="228"/>
      <c r="O246" s="228"/>
      <c r="P246" s="228"/>
      <c r="Q246" s="228"/>
      <c r="R246" s="228"/>
      <c r="S246" s="228"/>
      <c r="T246" s="229"/>
      <c r="AT246" s="230" t="s">
        <v>179</v>
      </c>
      <c r="AU246" s="230" t="s">
        <v>84</v>
      </c>
      <c r="AV246" s="14" t="s">
        <v>84</v>
      </c>
      <c r="AW246" s="14" t="s">
        <v>31</v>
      </c>
      <c r="AX246" s="14" t="s">
        <v>75</v>
      </c>
      <c r="AY246" s="230" t="s">
        <v>167</v>
      </c>
    </row>
    <row r="247" spans="1:65" s="2" customFormat="1" ht="24.3" customHeight="1">
      <c r="A247" s="34"/>
      <c r="B247" s="35"/>
      <c r="C247" s="232" t="s">
        <v>518</v>
      </c>
      <c r="D247" s="232" t="s">
        <v>254</v>
      </c>
      <c r="E247" s="233" t="s">
        <v>1706</v>
      </c>
      <c r="F247" s="234" t="s">
        <v>1707</v>
      </c>
      <c r="G247" s="235" t="s">
        <v>1202</v>
      </c>
      <c r="H247" s="236">
        <v>2</v>
      </c>
      <c r="I247" s="237"/>
      <c r="J247" s="238">
        <f>ROUND(I247*H247,2)</f>
        <v>0</v>
      </c>
      <c r="K247" s="234" t="s">
        <v>1</v>
      </c>
      <c r="L247" s="239"/>
      <c r="M247" s="240" t="s">
        <v>1</v>
      </c>
      <c r="N247" s="241" t="s">
        <v>40</v>
      </c>
      <c r="O247" s="71"/>
      <c r="P247" s="200">
        <f>O247*H247</f>
        <v>0</v>
      </c>
      <c r="Q247" s="200">
        <v>0</v>
      </c>
      <c r="R247" s="200">
        <f>Q247*H247</f>
        <v>0</v>
      </c>
      <c r="S247" s="200">
        <v>0</v>
      </c>
      <c r="T247" s="201">
        <f>S247*H247</f>
        <v>0</v>
      </c>
      <c r="U247" s="34"/>
      <c r="V247" s="34"/>
      <c r="W247" s="34"/>
      <c r="X247" s="34"/>
      <c r="Y247" s="34"/>
      <c r="Z247" s="34"/>
      <c r="AA247" s="34"/>
      <c r="AB247" s="34"/>
      <c r="AC247" s="34"/>
      <c r="AD247" s="34"/>
      <c r="AE247" s="34"/>
      <c r="AR247" s="202" t="s">
        <v>935</v>
      </c>
      <c r="AT247" s="202" t="s">
        <v>254</v>
      </c>
      <c r="AU247" s="202" t="s">
        <v>84</v>
      </c>
      <c r="AY247" s="17" t="s">
        <v>167</v>
      </c>
      <c r="BE247" s="203">
        <f>IF(N247="základní",J247,0)</f>
        <v>0</v>
      </c>
      <c r="BF247" s="203">
        <f>IF(N247="snížená",J247,0)</f>
        <v>0</v>
      </c>
      <c r="BG247" s="203">
        <f>IF(N247="zákl. přenesená",J247,0)</f>
        <v>0</v>
      </c>
      <c r="BH247" s="203">
        <f>IF(N247="sníž. přenesená",J247,0)</f>
        <v>0</v>
      </c>
      <c r="BI247" s="203">
        <f>IF(N247="nulová",J247,0)</f>
        <v>0</v>
      </c>
      <c r="BJ247" s="17" t="s">
        <v>82</v>
      </c>
      <c r="BK247" s="203">
        <f>ROUND(I247*H247,2)</f>
        <v>0</v>
      </c>
      <c r="BL247" s="17" t="s">
        <v>935</v>
      </c>
      <c r="BM247" s="202" t="s">
        <v>1708</v>
      </c>
    </row>
    <row r="248" spans="1:65" s="2" customFormat="1" ht="33.049999999999997" customHeight="1">
      <c r="A248" s="34"/>
      <c r="B248" s="35"/>
      <c r="C248" s="232" t="s">
        <v>523</v>
      </c>
      <c r="D248" s="232" t="s">
        <v>254</v>
      </c>
      <c r="E248" s="233" t="s">
        <v>1709</v>
      </c>
      <c r="F248" s="234" t="s">
        <v>1710</v>
      </c>
      <c r="G248" s="235" t="s">
        <v>1202</v>
      </c>
      <c r="H248" s="236">
        <v>2</v>
      </c>
      <c r="I248" s="237"/>
      <c r="J248" s="238">
        <f>ROUND(I248*H248,2)</f>
        <v>0</v>
      </c>
      <c r="K248" s="234" t="s">
        <v>1</v>
      </c>
      <c r="L248" s="239"/>
      <c r="M248" s="240" t="s">
        <v>1</v>
      </c>
      <c r="N248" s="241" t="s">
        <v>40</v>
      </c>
      <c r="O248" s="71"/>
      <c r="P248" s="200">
        <f>O248*H248</f>
        <v>0</v>
      </c>
      <c r="Q248" s="200">
        <v>0</v>
      </c>
      <c r="R248" s="200">
        <f>Q248*H248</f>
        <v>0</v>
      </c>
      <c r="S248" s="200">
        <v>0</v>
      </c>
      <c r="T248" s="201">
        <f>S248*H248</f>
        <v>0</v>
      </c>
      <c r="U248" s="34"/>
      <c r="V248" s="34"/>
      <c r="W248" s="34"/>
      <c r="X248" s="34"/>
      <c r="Y248" s="34"/>
      <c r="Z248" s="34"/>
      <c r="AA248" s="34"/>
      <c r="AB248" s="34"/>
      <c r="AC248" s="34"/>
      <c r="AD248" s="34"/>
      <c r="AE248" s="34"/>
      <c r="AR248" s="202" t="s">
        <v>935</v>
      </c>
      <c r="AT248" s="202" t="s">
        <v>254</v>
      </c>
      <c r="AU248" s="202" t="s">
        <v>84</v>
      </c>
      <c r="AY248" s="17" t="s">
        <v>167</v>
      </c>
      <c r="BE248" s="203">
        <f>IF(N248="základní",J248,0)</f>
        <v>0</v>
      </c>
      <c r="BF248" s="203">
        <f>IF(N248="snížená",J248,0)</f>
        <v>0</v>
      </c>
      <c r="BG248" s="203">
        <f>IF(N248="zákl. přenesená",J248,0)</f>
        <v>0</v>
      </c>
      <c r="BH248" s="203">
        <f>IF(N248="sníž. přenesená",J248,0)</f>
        <v>0</v>
      </c>
      <c r="BI248" s="203">
        <f>IF(N248="nulová",J248,0)</f>
        <v>0</v>
      </c>
      <c r="BJ248" s="17" t="s">
        <v>82</v>
      </c>
      <c r="BK248" s="203">
        <f>ROUND(I248*H248,2)</f>
        <v>0</v>
      </c>
      <c r="BL248" s="17" t="s">
        <v>935</v>
      </c>
      <c r="BM248" s="202" t="s">
        <v>1711</v>
      </c>
    </row>
    <row r="249" spans="1:65" s="2" customFormat="1" ht="24.3" customHeight="1">
      <c r="A249" s="34"/>
      <c r="B249" s="35"/>
      <c r="C249" s="191" t="s">
        <v>530</v>
      </c>
      <c r="D249" s="191" t="s">
        <v>170</v>
      </c>
      <c r="E249" s="192" t="s">
        <v>1712</v>
      </c>
      <c r="F249" s="193" t="s">
        <v>1713</v>
      </c>
      <c r="G249" s="194" t="s">
        <v>274</v>
      </c>
      <c r="H249" s="195">
        <v>2</v>
      </c>
      <c r="I249" s="196"/>
      <c r="J249" s="197">
        <f>ROUND(I249*H249,2)</f>
        <v>0</v>
      </c>
      <c r="K249" s="193" t="s">
        <v>174</v>
      </c>
      <c r="L249" s="39"/>
      <c r="M249" s="198" t="s">
        <v>1</v>
      </c>
      <c r="N249" s="199" t="s">
        <v>40</v>
      </c>
      <c r="O249" s="71"/>
      <c r="P249" s="200">
        <f>O249*H249</f>
        <v>0</v>
      </c>
      <c r="Q249" s="200">
        <v>0</v>
      </c>
      <c r="R249" s="200">
        <f>Q249*H249</f>
        <v>0</v>
      </c>
      <c r="S249" s="200">
        <v>0</v>
      </c>
      <c r="T249" s="201">
        <f>S249*H249</f>
        <v>0</v>
      </c>
      <c r="U249" s="34"/>
      <c r="V249" s="34"/>
      <c r="W249" s="34"/>
      <c r="X249" s="34"/>
      <c r="Y249" s="34"/>
      <c r="Z249" s="34"/>
      <c r="AA249" s="34"/>
      <c r="AB249" s="34"/>
      <c r="AC249" s="34"/>
      <c r="AD249" s="34"/>
      <c r="AE249" s="34"/>
      <c r="AR249" s="202" t="s">
        <v>278</v>
      </c>
      <c r="AT249" s="202" t="s">
        <v>170</v>
      </c>
      <c r="AU249" s="202" t="s">
        <v>84</v>
      </c>
      <c r="AY249" s="17" t="s">
        <v>167</v>
      </c>
      <c r="BE249" s="203">
        <f>IF(N249="základní",J249,0)</f>
        <v>0</v>
      </c>
      <c r="BF249" s="203">
        <f>IF(N249="snížená",J249,0)</f>
        <v>0</v>
      </c>
      <c r="BG249" s="203">
        <f>IF(N249="zákl. přenesená",J249,0)</f>
        <v>0</v>
      </c>
      <c r="BH249" s="203">
        <f>IF(N249="sníž. přenesená",J249,0)</f>
        <v>0</v>
      </c>
      <c r="BI249" s="203">
        <f>IF(N249="nulová",J249,0)</f>
        <v>0</v>
      </c>
      <c r="BJ249" s="17" t="s">
        <v>82</v>
      </c>
      <c r="BK249" s="203">
        <f>ROUND(I249*H249,2)</f>
        <v>0</v>
      </c>
      <c r="BL249" s="17" t="s">
        <v>278</v>
      </c>
      <c r="BM249" s="202" t="s">
        <v>1714</v>
      </c>
    </row>
    <row r="250" spans="1:65" s="2" customFormat="1">
      <c r="A250" s="34"/>
      <c r="B250" s="35"/>
      <c r="C250" s="36"/>
      <c r="D250" s="204" t="s">
        <v>177</v>
      </c>
      <c r="E250" s="36"/>
      <c r="F250" s="205" t="s">
        <v>1715</v>
      </c>
      <c r="G250" s="36"/>
      <c r="H250" s="36"/>
      <c r="I250" s="206"/>
      <c r="J250" s="36"/>
      <c r="K250" s="36"/>
      <c r="L250" s="39"/>
      <c r="M250" s="207"/>
      <c r="N250" s="208"/>
      <c r="O250" s="71"/>
      <c r="P250" s="71"/>
      <c r="Q250" s="71"/>
      <c r="R250" s="71"/>
      <c r="S250" s="71"/>
      <c r="T250" s="72"/>
      <c r="U250" s="34"/>
      <c r="V250" s="34"/>
      <c r="W250" s="34"/>
      <c r="X250" s="34"/>
      <c r="Y250" s="34"/>
      <c r="Z250" s="34"/>
      <c r="AA250" s="34"/>
      <c r="AB250" s="34"/>
      <c r="AC250" s="34"/>
      <c r="AD250" s="34"/>
      <c r="AE250" s="34"/>
      <c r="AT250" s="17" t="s">
        <v>177</v>
      </c>
      <c r="AU250" s="17" t="s">
        <v>84</v>
      </c>
    </row>
    <row r="251" spans="1:65" s="2" customFormat="1" ht="16.45" customHeight="1">
      <c r="A251" s="34"/>
      <c r="B251" s="35"/>
      <c r="C251" s="232" t="s">
        <v>535</v>
      </c>
      <c r="D251" s="232" t="s">
        <v>254</v>
      </c>
      <c r="E251" s="233" t="s">
        <v>1716</v>
      </c>
      <c r="F251" s="234" t="s">
        <v>1717</v>
      </c>
      <c r="G251" s="235" t="s">
        <v>1202</v>
      </c>
      <c r="H251" s="236">
        <v>4</v>
      </c>
      <c r="I251" s="237"/>
      <c r="J251" s="238">
        <f>ROUND(I251*H251,2)</f>
        <v>0</v>
      </c>
      <c r="K251" s="234" t="s">
        <v>1</v>
      </c>
      <c r="L251" s="239"/>
      <c r="M251" s="240" t="s">
        <v>1</v>
      </c>
      <c r="N251" s="241" t="s">
        <v>40</v>
      </c>
      <c r="O251" s="71"/>
      <c r="P251" s="200">
        <f>O251*H251</f>
        <v>0</v>
      </c>
      <c r="Q251" s="200">
        <v>0</v>
      </c>
      <c r="R251" s="200">
        <f>Q251*H251</f>
        <v>0</v>
      </c>
      <c r="S251" s="200">
        <v>0</v>
      </c>
      <c r="T251" s="201">
        <f>S251*H251</f>
        <v>0</v>
      </c>
      <c r="U251" s="34"/>
      <c r="V251" s="34"/>
      <c r="W251" s="34"/>
      <c r="X251" s="34"/>
      <c r="Y251" s="34"/>
      <c r="Z251" s="34"/>
      <c r="AA251" s="34"/>
      <c r="AB251" s="34"/>
      <c r="AC251" s="34"/>
      <c r="AD251" s="34"/>
      <c r="AE251" s="34"/>
      <c r="AR251" s="202" t="s">
        <v>935</v>
      </c>
      <c r="AT251" s="202" t="s">
        <v>254</v>
      </c>
      <c r="AU251" s="202" t="s">
        <v>84</v>
      </c>
      <c r="AY251" s="17" t="s">
        <v>167</v>
      </c>
      <c r="BE251" s="203">
        <f>IF(N251="základní",J251,0)</f>
        <v>0</v>
      </c>
      <c r="BF251" s="203">
        <f>IF(N251="snížená",J251,0)</f>
        <v>0</v>
      </c>
      <c r="BG251" s="203">
        <f>IF(N251="zákl. přenesená",J251,0)</f>
        <v>0</v>
      </c>
      <c r="BH251" s="203">
        <f>IF(N251="sníž. přenesená",J251,0)</f>
        <v>0</v>
      </c>
      <c r="BI251" s="203">
        <f>IF(N251="nulová",J251,0)</f>
        <v>0</v>
      </c>
      <c r="BJ251" s="17" t="s">
        <v>82</v>
      </c>
      <c r="BK251" s="203">
        <f>ROUND(I251*H251,2)</f>
        <v>0</v>
      </c>
      <c r="BL251" s="17" t="s">
        <v>935</v>
      </c>
      <c r="BM251" s="202" t="s">
        <v>1718</v>
      </c>
    </row>
    <row r="252" spans="1:65" s="14" customFormat="1">
      <c r="B252" s="220"/>
      <c r="C252" s="221"/>
      <c r="D252" s="211" t="s">
        <v>179</v>
      </c>
      <c r="E252" s="222" t="s">
        <v>1</v>
      </c>
      <c r="F252" s="223" t="s">
        <v>175</v>
      </c>
      <c r="G252" s="221"/>
      <c r="H252" s="224">
        <v>4</v>
      </c>
      <c r="I252" s="225"/>
      <c r="J252" s="221"/>
      <c r="K252" s="221"/>
      <c r="L252" s="226"/>
      <c r="M252" s="227"/>
      <c r="N252" s="228"/>
      <c r="O252" s="228"/>
      <c r="P252" s="228"/>
      <c r="Q252" s="228"/>
      <c r="R252" s="228"/>
      <c r="S252" s="228"/>
      <c r="T252" s="229"/>
      <c r="AT252" s="230" t="s">
        <v>179</v>
      </c>
      <c r="AU252" s="230" t="s">
        <v>84</v>
      </c>
      <c r="AV252" s="14" t="s">
        <v>84</v>
      </c>
      <c r="AW252" s="14" t="s">
        <v>31</v>
      </c>
      <c r="AX252" s="14" t="s">
        <v>75</v>
      </c>
      <c r="AY252" s="230" t="s">
        <v>167</v>
      </c>
    </row>
    <row r="253" spans="1:65" s="2" customFormat="1" ht="24.3" customHeight="1">
      <c r="A253" s="34"/>
      <c r="B253" s="35"/>
      <c r="C253" s="232" t="s">
        <v>541</v>
      </c>
      <c r="D253" s="232" t="s">
        <v>254</v>
      </c>
      <c r="E253" s="233" t="s">
        <v>1706</v>
      </c>
      <c r="F253" s="234" t="s">
        <v>1707</v>
      </c>
      <c r="G253" s="235" t="s">
        <v>1202</v>
      </c>
      <c r="H253" s="236">
        <v>4</v>
      </c>
      <c r="I253" s="237"/>
      <c r="J253" s="238">
        <f>ROUND(I253*H253,2)</f>
        <v>0</v>
      </c>
      <c r="K253" s="234" t="s">
        <v>1</v>
      </c>
      <c r="L253" s="239"/>
      <c r="M253" s="240" t="s">
        <v>1</v>
      </c>
      <c r="N253" s="241" t="s">
        <v>40</v>
      </c>
      <c r="O253" s="71"/>
      <c r="P253" s="200">
        <f>O253*H253</f>
        <v>0</v>
      </c>
      <c r="Q253" s="200">
        <v>0</v>
      </c>
      <c r="R253" s="200">
        <f>Q253*H253</f>
        <v>0</v>
      </c>
      <c r="S253" s="200">
        <v>0</v>
      </c>
      <c r="T253" s="201">
        <f>S253*H253</f>
        <v>0</v>
      </c>
      <c r="U253" s="34"/>
      <c r="V253" s="34"/>
      <c r="W253" s="34"/>
      <c r="X253" s="34"/>
      <c r="Y253" s="34"/>
      <c r="Z253" s="34"/>
      <c r="AA253" s="34"/>
      <c r="AB253" s="34"/>
      <c r="AC253" s="34"/>
      <c r="AD253" s="34"/>
      <c r="AE253" s="34"/>
      <c r="AR253" s="202" t="s">
        <v>935</v>
      </c>
      <c r="AT253" s="202" t="s">
        <v>254</v>
      </c>
      <c r="AU253" s="202" t="s">
        <v>84</v>
      </c>
      <c r="AY253" s="17" t="s">
        <v>167</v>
      </c>
      <c r="BE253" s="203">
        <f>IF(N253="základní",J253,0)</f>
        <v>0</v>
      </c>
      <c r="BF253" s="203">
        <f>IF(N253="snížená",J253,0)</f>
        <v>0</v>
      </c>
      <c r="BG253" s="203">
        <f>IF(N253="zákl. přenesená",J253,0)</f>
        <v>0</v>
      </c>
      <c r="BH253" s="203">
        <f>IF(N253="sníž. přenesená",J253,0)</f>
        <v>0</v>
      </c>
      <c r="BI253" s="203">
        <f>IF(N253="nulová",J253,0)</f>
        <v>0</v>
      </c>
      <c r="BJ253" s="17" t="s">
        <v>82</v>
      </c>
      <c r="BK253" s="203">
        <f>ROUND(I253*H253,2)</f>
        <v>0</v>
      </c>
      <c r="BL253" s="17" t="s">
        <v>935</v>
      </c>
      <c r="BM253" s="202" t="s">
        <v>1719</v>
      </c>
    </row>
    <row r="254" spans="1:65" s="2" customFormat="1" ht="33.049999999999997" customHeight="1">
      <c r="A254" s="34"/>
      <c r="B254" s="35"/>
      <c r="C254" s="232" t="s">
        <v>548</v>
      </c>
      <c r="D254" s="232" t="s">
        <v>254</v>
      </c>
      <c r="E254" s="233" t="s">
        <v>1709</v>
      </c>
      <c r="F254" s="234" t="s">
        <v>1710</v>
      </c>
      <c r="G254" s="235" t="s">
        <v>1202</v>
      </c>
      <c r="H254" s="236">
        <v>4</v>
      </c>
      <c r="I254" s="237"/>
      <c r="J254" s="238">
        <f>ROUND(I254*H254,2)</f>
        <v>0</v>
      </c>
      <c r="K254" s="234" t="s">
        <v>1</v>
      </c>
      <c r="L254" s="239"/>
      <c r="M254" s="240" t="s">
        <v>1</v>
      </c>
      <c r="N254" s="241" t="s">
        <v>40</v>
      </c>
      <c r="O254" s="71"/>
      <c r="P254" s="200">
        <f>O254*H254</f>
        <v>0</v>
      </c>
      <c r="Q254" s="200">
        <v>0</v>
      </c>
      <c r="R254" s="200">
        <f>Q254*H254</f>
        <v>0</v>
      </c>
      <c r="S254" s="200">
        <v>0</v>
      </c>
      <c r="T254" s="201">
        <f>S254*H254</f>
        <v>0</v>
      </c>
      <c r="U254" s="34"/>
      <c r="V254" s="34"/>
      <c r="W254" s="34"/>
      <c r="X254" s="34"/>
      <c r="Y254" s="34"/>
      <c r="Z254" s="34"/>
      <c r="AA254" s="34"/>
      <c r="AB254" s="34"/>
      <c r="AC254" s="34"/>
      <c r="AD254" s="34"/>
      <c r="AE254" s="34"/>
      <c r="AR254" s="202" t="s">
        <v>935</v>
      </c>
      <c r="AT254" s="202" t="s">
        <v>254</v>
      </c>
      <c r="AU254" s="202" t="s">
        <v>84</v>
      </c>
      <c r="AY254" s="17" t="s">
        <v>167</v>
      </c>
      <c r="BE254" s="203">
        <f>IF(N254="základní",J254,0)</f>
        <v>0</v>
      </c>
      <c r="BF254" s="203">
        <f>IF(N254="snížená",J254,0)</f>
        <v>0</v>
      </c>
      <c r="BG254" s="203">
        <f>IF(N254="zákl. přenesená",J254,0)</f>
        <v>0</v>
      </c>
      <c r="BH254" s="203">
        <f>IF(N254="sníž. přenesená",J254,0)</f>
        <v>0</v>
      </c>
      <c r="BI254" s="203">
        <f>IF(N254="nulová",J254,0)</f>
        <v>0</v>
      </c>
      <c r="BJ254" s="17" t="s">
        <v>82</v>
      </c>
      <c r="BK254" s="203">
        <f>ROUND(I254*H254,2)</f>
        <v>0</v>
      </c>
      <c r="BL254" s="17" t="s">
        <v>935</v>
      </c>
      <c r="BM254" s="202" t="s">
        <v>1720</v>
      </c>
    </row>
    <row r="255" spans="1:65" s="2" customFormat="1" ht="24.3" customHeight="1">
      <c r="A255" s="34"/>
      <c r="B255" s="35"/>
      <c r="C255" s="191" t="s">
        <v>555</v>
      </c>
      <c r="D255" s="191" t="s">
        <v>170</v>
      </c>
      <c r="E255" s="192" t="s">
        <v>1721</v>
      </c>
      <c r="F255" s="193" t="s">
        <v>1722</v>
      </c>
      <c r="G255" s="194" t="s">
        <v>274</v>
      </c>
      <c r="H255" s="195">
        <v>4</v>
      </c>
      <c r="I255" s="196"/>
      <c r="J255" s="197">
        <f>ROUND(I255*H255,2)</f>
        <v>0</v>
      </c>
      <c r="K255" s="193" t="s">
        <v>174</v>
      </c>
      <c r="L255" s="39"/>
      <c r="M255" s="198" t="s">
        <v>1</v>
      </c>
      <c r="N255" s="199" t="s">
        <v>40</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278</v>
      </c>
      <c r="AT255" s="202" t="s">
        <v>170</v>
      </c>
      <c r="AU255" s="202" t="s">
        <v>84</v>
      </c>
      <c r="AY255" s="17" t="s">
        <v>167</v>
      </c>
      <c r="BE255" s="203">
        <f>IF(N255="základní",J255,0)</f>
        <v>0</v>
      </c>
      <c r="BF255" s="203">
        <f>IF(N255="snížená",J255,0)</f>
        <v>0</v>
      </c>
      <c r="BG255" s="203">
        <f>IF(N255="zákl. přenesená",J255,0)</f>
        <v>0</v>
      </c>
      <c r="BH255" s="203">
        <f>IF(N255="sníž. přenesená",J255,0)</f>
        <v>0</v>
      </c>
      <c r="BI255" s="203">
        <f>IF(N255="nulová",J255,0)</f>
        <v>0</v>
      </c>
      <c r="BJ255" s="17" t="s">
        <v>82</v>
      </c>
      <c r="BK255" s="203">
        <f>ROUND(I255*H255,2)</f>
        <v>0</v>
      </c>
      <c r="BL255" s="17" t="s">
        <v>278</v>
      </c>
      <c r="BM255" s="202" t="s">
        <v>1723</v>
      </c>
    </row>
    <row r="256" spans="1:65" s="2" customFormat="1">
      <c r="A256" s="34"/>
      <c r="B256" s="35"/>
      <c r="C256" s="36"/>
      <c r="D256" s="204" t="s">
        <v>177</v>
      </c>
      <c r="E256" s="36"/>
      <c r="F256" s="205" t="s">
        <v>1724</v>
      </c>
      <c r="G256" s="36"/>
      <c r="H256" s="36"/>
      <c r="I256" s="206"/>
      <c r="J256" s="36"/>
      <c r="K256" s="36"/>
      <c r="L256" s="39"/>
      <c r="M256" s="207"/>
      <c r="N256" s="208"/>
      <c r="O256" s="71"/>
      <c r="P256" s="71"/>
      <c r="Q256" s="71"/>
      <c r="R256" s="71"/>
      <c r="S256" s="71"/>
      <c r="T256" s="72"/>
      <c r="U256" s="34"/>
      <c r="V256" s="34"/>
      <c r="W256" s="34"/>
      <c r="X256" s="34"/>
      <c r="Y256" s="34"/>
      <c r="Z256" s="34"/>
      <c r="AA256" s="34"/>
      <c r="AB256" s="34"/>
      <c r="AC256" s="34"/>
      <c r="AD256" s="34"/>
      <c r="AE256" s="34"/>
      <c r="AT256" s="17" t="s">
        <v>177</v>
      </c>
      <c r="AU256" s="17" t="s">
        <v>84</v>
      </c>
    </row>
    <row r="257" spans="1:65" s="2" customFormat="1" ht="24.3" customHeight="1">
      <c r="A257" s="34"/>
      <c r="B257" s="35"/>
      <c r="C257" s="232" t="s">
        <v>561</v>
      </c>
      <c r="D257" s="232" t="s">
        <v>254</v>
      </c>
      <c r="E257" s="233" t="s">
        <v>1725</v>
      </c>
      <c r="F257" s="234" t="s">
        <v>1726</v>
      </c>
      <c r="G257" s="235" t="s">
        <v>1202</v>
      </c>
      <c r="H257" s="236">
        <v>6</v>
      </c>
      <c r="I257" s="237"/>
      <c r="J257" s="238">
        <f>ROUND(I257*H257,2)</f>
        <v>0</v>
      </c>
      <c r="K257" s="234" t="s">
        <v>1</v>
      </c>
      <c r="L257" s="239"/>
      <c r="M257" s="240" t="s">
        <v>1</v>
      </c>
      <c r="N257" s="241" t="s">
        <v>40</v>
      </c>
      <c r="O257" s="71"/>
      <c r="P257" s="200">
        <f>O257*H257</f>
        <v>0</v>
      </c>
      <c r="Q257" s="200">
        <v>0</v>
      </c>
      <c r="R257" s="200">
        <f>Q257*H257</f>
        <v>0</v>
      </c>
      <c r="S257" s="200">
        <v>0</v>
      </c>
      <c r="T257" s="201">
        <f>S257*H257</f>
        <v>0</v>
      </c>
      <c r="U257" s="34"/>
      <c r="V257" s="34"/>
      <c r="W257" s="34"/>
      <c r="X257" s="34"/>
      <c r="Y257" s="34"/>
      <c r="Z257" s="34"/>
      <c r="AA257" s="34"/>
      <c r="AB257" s="34"/>
      <c r="AC257" s="34"/>
      <c r="AD257" s="34"/>
      <c r="AE257" s="34"/>
      <c r="AR257" s="202" t="s">
        <v>935</v>
      </c>
      <c r="AT257" s="202" t="s">
        <v>254</v>
      </c>
      <c r="AU257" s="202" t="s">
        <v>84</v>
      </c>
      <c r="AY257" s="17" t="s">
        <v>167</v>
      </c>
      <c r="BE257" s="203">
        <f>IF(N257="základní",J257,0)</f>
        <v>0</v>
      </c>
      <c r="BF257" s="203">
        <f>IF(N257="snížená",J257,0)</f>
        <v>0</v>
      </c>
      <c r="BG257" s="203">
        <f>IF(N257="zákl. přenesená",J257,0)</f>
        <v>0</v>
      </c>
      <c r="BH257" s="203">
        <f>IF(N257="sníž. přenesená",J257,0)</f>
        <v>0</v>
      </c>
      <c r="BI257" s="203">
        <f>IF(N257="nulová",J257,0)</f>
        <v>0</v>
      </c>
      <c r="BJ257" s="17" t="s">
        <v>82</v>
      </c>
      <c r="BK257" s="203">
        <f>ROUND(I257*H257,2)</f>
        <v>0</v>
      </c>
      <c r="BL257" s="17" t="s">
        <v>935</v>
      </c>
      <c r="BM257" s="202" t="s">
        <v>1727</v>
      </c>
    </row>
    <row r="258" spans="1:65" s="14" customFormat="1">
      <c r="B258" s="220"/>
      <c r="C258" s="221"/>
      <c r="D258" s="211" t="s">
        <v>179</v>
      </c>
      <c r="E258" s="222" t="s">
        <v>1</v>
      </c>
      <c r="F258" s="223" t="s">
        <v>195</v>
      </c>
      <c r="G258" s="221"/>
      <c r="H258" s="224">
        <v>6</v>
      </c>
      <c r="I258" s="225"/>
      <c r="J258" s="221"/>
      <c r="K258" s="221"/>
      <c r="L258" s="226"/>
      <c r="M258" s="227"/>
      <c r="N258" s="228"/>
      <c r="O258" s="228"/>
      <c r="P258" s="228"/>
      <c r="Q258" s="228"/>
      <c r="R258" s="228"/>
      <c r="S258" s="228"/>
      <c r="T258" s="229"/>
      <c r="AT258" s="230" t="s">
        <v>179</v>
      </c>
      <c r="AU258" s="230" t="s">
        <v>84</v>
      </c>
      <c r="AV258" s="14" t="s">
        <v>84</v>
      </c>
      <c r="AW258" s="14" t="s">
        <v>31</v>
      </c>
      <c r="AX258" s="14" t="s">
        <v>75</v>
      </c>
      <c r="AY258" s="230" t="s">
        <v>167</v>
      </c>
    </row>
    <row r="259" spans="1:65" s="2" customFormat="1" ht="24.3" customHeight="1">
      <c r="A259" s="34"/>
      <c r="B259" s="35"/>
      <c r="C259" s="232" t="s">
        <v>567</v>
      </c>
      <c r="D259" s="232" t="s">
        <v>254</v>
      </c>
      <c r="E259" s="233" t="s">
        <v>1728</v>
      </c>
      <c r="F259" s="234" t="s">
        <v>1729</v>
      </c>
      <c r="G259" s="235" t="s">
        <v>1202</v>
      </c>
      <c r="H259" s="236">
        <v>6</v>
      </c>
      <c r="I259" s="237"/>
      <c r="J259" s="238">
        <f>ROUND(I259*H259,2)</f>
        <v>0</v>
      </c>
      <c r="K259" s="234" t="s">
        <v>1</v>
      </c>
      <c r="L259" s="239"/>
      <c r="M259" s="240" t="s">
        <v>1</v>
      </c>
      <c r="N259" s="241" t="s">
        <v>40</v>
      </c>
      <c r="O259" s="71"/>
      <c r="P259" s="200">
        <f>O259*H259</f>
        <v>0</v>
      </c>
      <c r="Q259" s="200">
        <v>0</v>
      </c>
      <c r="R259" s="200">
        <f>Q259*H259</f>
        <v>0</v>
      </c>
      <c r="S259" s="200">
        <v>0</v>
      </c>
      <c r="T259" s="201">
        <f>S259*H259</f>
        <v>0</v>
      </c>
      <c r="U259" s="34"/>
      <c r="V259" s="34"/>
      <c r="W259" s="34"/>
      <c r="X259" s="34"/>
      <c r="Y259" s="34"/>
      <c r="Z259" s="34"/>
      <c r="AA259" s="34"/>
      <c r="AB259" s="34"/>
      <c r="AC259" s="34"/>
      <c r="AD259" s="34"/>
      <c r="AE259" s="34"/>
      <c r="AR259" s="202" t="s">
        <v>935</v>
      </c>
      <c r="AT259" s="202" t="s">
        <v>254</v>
      </c>
      <c r="AU259" s="202" t="s">
        <v>84</v>
      </c>
      <c r="AY259" s="17" t="s">
        <v>167</v>
      </c>
      <c r="BE259" s="203">
        <f>IF(N259="základní",J259,0)</f>
        <v>0</v>
      </c>
      <c r="BF259" s="203">
        <f>IF(N259="snížená",J259,0)</f>
        <v>0</v>
      </c>
      <c r="BG259" s="203">
        <f>IF(N259="zákl. přenesená",J259,0)</f>
        <v>0</v>
      </c>
      <c r="BH259" s="203">
        <f>IF(N259="sníž. přenesená",J259,0)</f>
        <v>0</v>
      </c>
      <c r="BI259" s="203">
        <f>IF(N259="nulová",J259,0)</f>
        <v>0</v>
      </c>
      <c r="BJ259" s="17" t="s">
        <v>82</v>
      </c>
      <c r="BK259" s="203">
        <f>ROUND(I259*H259,2)</f>
        <v>0</v>
      </c>
      <c r="BL259" s="17" t="s">
        <v>935</v>
      </c>
      <c r="BM259" s="202" t="s">
        <v>1730</v>
      </c>
    </row>
    <row r="260" spans="1:65" s="2" customFormat="1" ht="33.049999999999997" customHeight="1">
      <c r="A260" s="34"/>
      <c r="B260" s="35"/>
      <c r="C260" s="232" t="s">
        <v>572</v>
      </c>
      <c r="D260" s="232" t="s">
        <v>254</v>
      </c>
      <c r="E260" s="233" t="s">
        <v>1709</v>
      </c>
      <c r="F260" s="234" t="s">
        <v>1710</v>
      </c>
      <c r="G260" s="235" t="s">
        <v>1202</v>
      </c>
      <c r="H260" s="236">
        <v>6</v>
      </c>
      <c r="I260" s="237"/>
      <c r="J260" s="238">
        <f>ROUND(I260*H260,2)</f>
        <v>0</v>
      </c>
      <c r="K260" s="234" t="s">
        <v>1</v>
      </c>
      <c r="L260" s="239"/>
      <c r="M260" s="240" t="s">
        <v>1</v>
      </c>
      <c r="N260" s="241" t="s">
        <v>40</v>
      </c>
      <c r="O260" s="71"/>
      <c r="P260" s="200">
        <f>O260*H260</f>
        <v>0</v>
      </c>
      <c r="Q260" s="200">
        <v>0</v>
      </c>
      <c r="R260" s="200">
        <f>Q260*H260</f>
        <v>0</v>
      </c>
      <c r="S260" s="200">
        <v>0</v>
      </c>
      <c r="T260" s="201">
        <f>S260*H260</f>
        <v>0</v>
      </c>
      <c r="U260" s="34"/>
      <c r="V260" s="34"/>
      <c r="W260" s="34"/>
      <c r="X260" s="34"/>
      <c r="Y260" s="34"/>
      <c r="Z260" s="34"/>
      <c r="AA260" s="34"/>
      <c r="AB260" s="34"/>
      <c r="AC260" s="34"/>
      <c r="AD260" s="34"/>
      <c r="AE260" s="34"/>
      <c r="AR260" s="202" t="s">
        <v>935</v>
      </c>
      <c r="AT260" s="202" t="s">
        <v>254</v>
      </c>
      <c r="AU260" s="202" t="s">
        <v>84</v>
      </c>
      <c r="AY260" s="17" t="s">
        <v>167</v>
      </c>
      <c r="BE260" s="203">
        <f>IF(N260="základní",J260,0)</f>
        <v>0</v>
      </c>
      <c r="BF260" s="203">
        <f>IF(N260="snížená",J260,0)</f>
        <v>0</v>
      </c>
      <c r="BG260" s="203">
        <f>IF(N260="zákl. přenesená",J260,0)</f>
        <v>0</v>
      </c>
      <c r="BH260" s="203">
        <f>IF(N260="sníž. přenesená",J260,0)</f>
        <v>0</v>
      </c>
      <c r="BI260" s="203">
        <f>IF(N260="nulová",J260,0)</f>
        <v>0</v>
      </c>
      <c r="BJ260" s="17" t="s">
        <v>82</v>
      </c>
      <c r="BK260" s="203">
        <f>ROUND(I260*H260,2)</f>
        <v>0</v>
      </c>
      <c r="BL260" s="17" t="s">
        <v>935</v>
      </c>
      <c r="BM260" s="202" t="s">
        <v>1731</v>
      </c>
    </row>
    <row r="261" spans="1:65" s="2" customFormat="1" ht="33.049999999999997" customHeight="1">
      <c r="A261" s="34"/>
      <c r="B261" s="35"/>
      <c r="C261" s="191" t="s">
        <v>197</v>
      </c>
      <c r="D261" s="191" t="s">
        <v>170</v>
      </c>
      <c r="E261" s="192" t="s">
        <v>1732</v>
      </c>
      <c r="F261" s="193" t="s">
        <v>1733</v>
      </c>
      <c r="G261" s="194" t="s">
        <v>274</v>
      </c>
      <c r="H261" s="195">
        <v>6</v>
      </c>
      <c r="I261" s="196"/>
      <c r="J261" s="197">
        <f>ROUND(I261*H261,2)</f>
        <v>0</v>
      </c>
      <c r="K261" s="193" t="s">
        <v>174</v>
      </c>
      <c r="L261" s="39"/>
      <c r="M261" s="198" t="s">
        <v>1</v>
      </c>
      <c r="N261" s="199" t="s">
        <v>40</v>
      </c>
      <c r="O261" s="71"/>
      <c r="P261" s="200">
        <f>O261*H261</f>
        <v>0</v>
      </c>
      <c r="Q261" s="200">
        <v>0</v>
      </c>
      <c r="R261" s="200">
        <f>Q261*H261</f>
        <v>0</v>
      </c>
      <c r="S261" s="200">
        <v>0</v>
      </c>
      <c r="T261" s="201">
        <f>S261*H261</f>
        <v>0</v>
      </c>
      <c r="U261" s="34"/>
      <c r="V261" s="34"/>
      <c r="W261" s="34"/>
      <c r="X261" s="34"/>
      <c r="Y261" s="34"/>
      <c r="Z261" s="34"/>
      <c r="AA261" s="34"/>
      <c r="AB261" s="34"/>
      <c r="AC261" s="34"/>
      <c r="AD261" s="34"/>
      <c r="AE261" s="34"/>
      <c r="AR261" s="202" t="s">
        <v>278</v>
      </c>
      <c r="AT261" s="202" t="s">
        <v>170</v>
      </c>
      <c r="AU261" s="202" t="s">
        <v>84</v>
      </c>
      <c r="AY261" s="17" t="s">
        <v>167</v>
      </c>
      <c r="BE261" s="203">
        <f>IF(N261="základní",J261,0)</f>
        <v>0</v>
      </c>
      <c r="BF261" s="203">
        <f>IF(N261="snížená",J261,0)</f>
        <v>0</v>
      </c>
      <c r="BG261" s="203">
        <f>IF(N261="zákl. přenesená",J261,0)</f>
        <v>0</v>
      </c>
      <c r="BH261" s="203">
        <f>IF(N261="sníž. přenesená",J261,0)</f>
        <v>0</v>
      </c>
      <c r="BI261" s="203">
        <f>IF(N261="nulová",J261,0)</f>
        <v>0</v>
      </c>
      <c r="BJ261" s="17" t="s">
        <v>82</v>
      </c>
      <c r="BK261" s="203">
        <f>ROUND(I261*H261,2)</f>
        <v>0</v>
      </c>
      <c r="BL261" s="17" t="s">
        <v>278</v>
      </c>
      <c r="BM261" s="202" t="s">
        <v>1734</v>
      </c>
    </row>
    <row r="262" spans="1:65" s="2" customFormat="1">
      <c r="A262" s="34"/>
      <c r="B262" s="35"/>
      <c r="C262" s="36"/>
      <c r="D262" s="204" t="s">
        <v>177</v>
      </c>
      <c r="E262" s="36"/>
      <c r="F262" s="205" t="s">
        <v>1735</v>
      </c>
      <c r="G262" s="36"/>
      <c r="H262" s="36"/>
      <c r="I262" s="206"/>
      <c r="J262" s="36"/>
      <c r="K262" s="36"/>
      <c r="L262" s="39"/>
      <c r="M262" s="207"/>
      <c r="N262" s="208"/>
      <c r="O262" s="71"/>
      <c r="P262" s="71"/>
      <c r="Q262" s="71"/>
      <c r="R262" s="71"/>
      <c r="S262" s="71"/>
      <c r="T262" s="72"/>
      <c r="U262" s="34"/>
      <c r="V262" s="34"/>
      <c r="W262" s="34"/>
      <c r="X262" s="34"/>
      <c r="Y262" s="34"/>
      <c r="Z262" s="34"/>
      <c r="AA262" s="34"/>
      <c r="AB262" s="34"/>
      <c r="AC262" s="34"/>
      <c r="AD262" s="34"/>
      <c r="AE262" s="34"/>
      <c r="AT262" s="17" t="s">
        <v>177</v>
      </c>
      <c r="AU262" s="17" t="s">
        <v>84</v>
      </c>
    </row>
    <row r="263" spans="1:65" s="2" customFormat="1" ht="24.3" customHeight="1">
      <c r="A263" s="34"/>
      <c r="B263" s="35"/>
      <c r="C263" s="232" t="s">
        <v>270</v>
      </c>
      <c r="D263" s="232" t="s">
        <v>254</v>
      </c>
      <c r="E263" s="233" t="s">
        <v>1736</v>
      </c>
      <c r="F263" s="234" t="s">
        <v>1737</v>
      </c>
      <c r="G263" s="235" t="s">
        <v>1202</v>
      </c>
      <c r="H263" s="236">
        <v>4</v>
      </c>
      <c r="I263" s="237"/>
      <c r="J263" s="238">
        <f>ROUND(I263*H263,2)</f>
        <v>0</v>
      </c>
      <c r="K263" s="234" t="s">
        <v>1</v>
      </c>
      <c r="L263" s="239"/>
      <c r="M263" s="240" t="s">
        <v>1</v>
      </c>
      <c r="N263" s="241" t="s">
        <v>40</v>
      </c>
      <c r="O263" s="71"/>
      <c r="P263" s="200">
        <f>O263*H263</f>
        <v>0</v>
      </c>
      <c r="Q263" s="200">
        <v>0</v>
      </c>
      <c r="R263" s="200">
        <f>Q263*H263</f>
        <v>0</v>
      </c>
      <c r="S263" s="200">
        <v>0</v>
      </c>
      <c r="T263" s="201">
        <f>S263*H263</f>
        <v>0</v>
      </c>
      <c r="U263" s="34"/>
      <c r="V263" s="34"/>
      <c r="W263" s="34"/>
      <c r="X263" s="34"/>
      <c r="Y263" s="34"/>
      <c r="Z263" s="34"/>
      <c r="AA263" s="34"/>
      <c r="AB263" s="34"/>
      <c r="AC263" s="34"/>
      <c r="AD263" s="34"/>
      <c r="AE263" s="34"/>
      <c r="AR263" s="202" t="s">
        <v>935</v>
      </c>
      <c r="AT263" s="202" t="s">
        <v>254</v>
      </c>
      <c r="AU263" s="202" t="s">
        <v>84</v>
      </c>
      <c r="AY263" s="17" t="s">
        <v>167</v>
      </c>
      <c r="BE263" s="203">
        <f>IF(N263="základní",J263,0)</f>
        <v>0</v>
      </c>
      <c r="BF263" s="203">
        <f>IF(N263="snížená",J263,0)</f>
        <v>0</v>
      </c>
      <c r="BG263" s="203">
        <f>IF(N263="zákl. přenesená",J263,0)</f>
        <v>0</v>
      </c>
      <c r="BH263" s="203">
        <f>IF(N263="sníž. přenesená",J263,0)</f>
        <v>0</v>
      </c>
      <c r="BI263" s="203">
        <f>IF(N263="nulová",J263,0)</f>
        <v>0</v>
      </c>
      <c r="BJ263" s="17" t="s">
        <v>82</v>
      </c>
      <c r="BK263" s="203">
        <f>ROUND(I263*H263,2)</f>
        <v>0</v>
      </c>
      <c r="BL263" s="17" t="s">
        <v>935</v>
      </c>
      <c r="BM263" s="202" t="s">
        <v>1738</v>
      </c>
    </row>
    <row r="264" spans="1:65" s="14" customFormat="1">
      <c r="B264" s="220"/>
      <c r="C264" s="221"/>
      <c r="D264" s="211" t="s">
        <v>179</v>
      </c>
      <c r="E264" s="222" t="s">
        <v>1</v>
      </c>
      <c r="F264" s="223" t="s">
        <v>175</v>
      </c>
      <c r="G264" s="221"/>
      <c r="H264" s="224">
        <v>4</v>
      </c>
      <c r="I264" s="225"/>
      <c r="J264" s="221"/>
      <c r="K264" s="221"/>
      <c r="L264" s="226"/>
      <c r="M264" s="227"/>
      <c r="N264" s="228"/>
      <c r="O264" s="228"/>
      <c r="P264" s="228"/>
      <c r="Q264" s="228"/>
      <c r="R264" s="228"/>
      <c r="S264" s="228"/>
      <c r="T264" s="229"/>
      <c r="AT264" s="230" t="s">
        <v>179</v>
      </c>
      <c r="AU264" s="230" t="s">
        <v>84</v>
      </c>
      <c r="AV264" s="14" t="s">
        <v>84</v>
      </c>
      <c r="AW264" s="14" t="s">
        <v>31</v>
      </c>
      <c r="AX264" s="14" t="s">
        <v>75</v>
      </c>
      <c r="AY264" s="230" t="s">
        <v>167</v>
      </c>
    </row>
    <row r="265" spans="1:65" s="2" customFormat="1" ht="24.3" customHeight="1">
      <c r="A265" s="34"/>
      <c r="B265" s="35"/>
      <c r="C265" s="232" t="s">
        <v>284</v>
      </c>
      <c r="D265" s="232" t="s">
        <v>254</v>
      </c>
      <c r="E265" s="233" t="s">
        <v>1706</v>
      </c>
      <c r="F265" s="234" t="s">
        <v>1707</v>
      </c>
      <c r="G265" s="235" t="s">
        <v>1202</v>
      </c>
      <c r="H265" s="236">
        <v>4</v>
      </c>
      <c r="I265" s="237"/>
      <c r="J265" s="238">
        <f>ROUND(I265*H265,2)</f>
        <v>0</v>
      </c>
      <c r="K265" s="234" t="s">
        <v>1</v>
      </c>
      <c r="L265" s="239"/>
      <c r="M265" s="240" t="s">
        <v>1</v>
      </c>
      <c r="N265" s="241" t="s">
        <v>40</v>
      </c>
      <c r="O265" s="71"/>
      <c r="P265" s="200">
        <f>O265*H265</f>
        <v>0</v>
      </c>
      <c r="Q265" s="200">
        <v>0</v>
      </c>
      <c r="R265" s="200">
        <f>Q265*H265</f>
        <v>0</v>
      </c>
      <c r="S265" s="200">
        <v>0</v>
      </c>
      <c r="T265" s="201">
        <f>S265*H265</f>
        <v>0</v>
      </c>
      <c r="U265" s="34"/>
      <c r="V265" s="34"/>
      <c r="W265" s="34"/>
      <c r="X265" s="34"/>
      <c r="Y265" s="34"/>
      <c r="Z265" s="34"/>
      <c r="AA265" s="34"/>
      <c r="AB265" s="34"/>
      <c r="AC265" s="34"/>
      <c r="AD265" s="34"/>
      <c r="AE265" s="34"/>
      <c r="AR265" s="202" t="s">
        <v>935</v>
      </c>
      <c r="AT265" s="202" t="s">
        <v>254</v>
      </c>
      <c r="AU265" s="202" t="s">
        <v>84</v>
      </c>
      <c r="AY265" s="17" t="s">
        <v>167</v>
      </c>
      <c r="BE265" s="203">
        <f>IF(N265="základní",J265,0)</f>
        <v>0</v>
      </c>
      <c r="BF265" s="203">
        <f>IF(N265="snížená",J265,0)</f>
        <v>0</v>
      </c>
      <c r="BG265" s="203">
        <f>IF(N265="zákl. přenesená",J265,0)</f>
        <v>0</v>
      </c>
      <c r="BH265" s="203">
        <f>IF(N265="sníž. přenesená",J265,0)</f>
        <v>0</v>
      </c>
      <c r="BI265" s="203">
        <f>IF(N265="nulová",J265,0)</f>
        <v>0</v>
      </c>
      <c r="BJ265" s="17" t="s">
        <v>82</v>
      </c>
      <c r="BK265" s="203">
        <f>ROUND(I265*H265,2)</f>
        <v>0</v>
      </c>
      <c r="BL265" s="17" t="s">
        <v>935</v>
      </c>
      <c r="BM265" s="202" t="s">
        <v>1739</v>
      </c>
    </row>
    <row r="266" spans="1:65" s="2" customFormat="1" ht="33.049999999999997" customHeight="1">
      <c r="A266" s="34"/>
      <c r="B266" s="35"/>
      <c r="C266" s="232" t="s">
        <v>593</v>
      </c>
      <c r="D266" s="232" t="s">
        <v>254</v>
      </c>
      <c r="E266" s="233" t="s">
        <v>1709</v>
      </c>
      <c r="F266" s="234" t="s">
        <v>1710</v>
      </c>
      <c r="G266" s="235" t="s">
        <v>1202</v>
      </c>
      <c r="H266" s="236">
        <v>4</v>
      </c>
      <c r="I266" s="237"/>
      <c r="J266" s="238">
        <f>ROUND(I266*H266,2)</f>
        <v>0</v>
      </c>
      <c r="K266" s="234" t="s">
        <v>1</v>
      </c>
      <c r="L266" s="239"/>
      <c r="M266" s="240" t="s">
        <v>1</v>
      </c>
      <c r="N266" s="241" t="s">
        <v>40</v>
      </c>
      <c r="O266" s="71"/>
      <c r="P266" s="200">
        <f>O266*H266</f>
        <v>0</v>
      </c>
      <c r="Q266" s="200">
        <v>0</v>
      </c>
      <c r="R266" s="200">
        <f>Q266*H266</f>
        <v>0</v>
      </c>
      <c r="S266" s="200">
        <v>0</v>
      </c>
      <c r="T266" s="201">
        <f>S266*H266</f>
        <v>0</v>
      </c>
      <c r="U266" s="34"/>
      <c r="V266" s="34"/>
      <c r="W266" s="34"/>
      <c r="X266" s="34"/>
      <c r="Y266" s="34"/>
      <c r="Z266" s="34"/>
      <c r="AA266" s="34"/>
      <c r="AB266" s="34"/>
      <c r="AC266" s="34"/>
      <c r="AD266" s="34"/>
      <c r="AE266" s="34"/>
      <c r="AR266" s="202" t="s">
        <v>935</v>
      </c>
      <c r="AT266" s="202" t="s">
        <v>254</v>
      </c>
      <c r="AU266" s="202" t="s">
        <v>84</v>
      </c>
      <c r="AY266" s="17" t="s">
        <v>167</v>
      </c>
      <c r="BE266" s="203">
        <f>IF(N266="základní",J266,0)</f>
        <v>0</v>
      </c>
      <c r="BF266" s="203">
        <f>IF(N266="snížená",J266,0)</f>
        <v>0</v>
      </c>
      <c r="BG266" s="203">
        <f>IF(N266="zákl. přenesená",J266,0)</f>
        <v>0</v>
      </c>
      <c r="BH266" s="203">
        <f>IF(N266="sníž. přenesená",J266,0)</f>
        <v>0</v>
      </c>
      <c r="BI266" s="203">
        <f>IF(N266="nulová",J266,0)</f>
        <v>0</v>
      </c>
      <c r="BJ266" s="17" t="s">
        <v>82</v>
      </c>
      <c r="BK266" s="203">
        <f>ROUND(I266*H266,2)</f>
        <v>0</v>
      </c>
      <c r="BL266" s="17" t="s">
        <v>935</v>
      </c>
      <c r="BM266" s="202" t="s">
        <v>1740</v>
      </c>
    </row>
    <row r="267" spans="1:65" s="2" customFormat="1" ht="24.3" customHeight="1">
      <c r="A267" s="34"/>
      <c r="B267" s="35"/>
      <c r="C267" s="191" t="s">
        <v>599</v>
      </c>
      <c r="D267" s="191" t="s">
        <v>170</v>
      </c>
      <c r="E267" s="192" t="s">
        <v>1741</v>
      </c>
      <c r="F267" s="193" t="s">
        <v>1742</v>
      </c>
      <c r="G267" s="194" t="s">
        <v>274</v>
      </c>
      <c r="H267" s="195">
        <v>4</v>
      </c>
      <c r="I267" s="196"/>
      <c r="J267" s="197">
        <f>ROUND(I267*H267,2)</f>
        <v>0</v>
      </c>
      <c r="K267" s="193" t="s">
        <v>174</v>
      </c>
      <c r="L267" s="39"/>
      <c r="M267" s="198" t="s">
        <v>1</v>
      </c>
      <c r="N267" s="199" t="s">
        <v>40</v>
      </c>
      <c r="O267" s="71"/>
      <c r="P267" s="200">
        <f>O267*H267</f>
        <v>0</v>
      </c>
      <c r="Q267" s="200">
        <v>0</v>
      </c>
      <c r="R267" s="200">
        <f>Q267*H267</f>
        <v>0</v>
      </c>
      <c r="S267" s="200">
        <v>0</v>
      </c>
      <c r="T267" s="201">
        <f>S267*H267</f>
        <v>0</v>
      </c>
      <c r="U267" s="34"/>
      <c r="V267" s="34"/>
      <c r="W267" s="34"/>
      <c r="X267" s="34"/>
      <c r="Y267" s="34"/>
      <c r="Z267" s="34"/>
      <c r="AA267" s="34"/>
      <c r="AB267" s="34"/>
      <c r="AC267" s="34"/>
      <c r="AD267" s="34"/>
      <c r="AE267" s="34"/>
      <c r="AR267" s="202" t="s">
        <v>278</v>
      </c>
      <c r="AT267" s="202" t="s">
        <v>170</v>
      </c>
      <c r="AU267" s="202" t="s">
        <v>84</v>
      </c>
      <c r="AY267" s="17" t="s">
        <v>167</v>
      </c>
      <c r="BE267" s="203">
        <f>IF(N267="základní",J267,0)</f>
        <v>0</v>
      </c>
      <c r="BF267" s="203">
        <f>IF(N267="snížená",J267,0)</f>
        <v>0</v>
      </c>
      <c r="BG267" s="203">
        <f>IF(N267="zákl. přenesená",J267,0)</f>
        <v>0</v>
      </c>
      <c r="BH267" s="203">
        <f>IF(N267="sníž. přenesená",J267,0)</f>
        <v>0</v>
      </c>
      <c r="BI267" s="203">
        <f>IF(N267="nulová",J267,0)</f>
        <v>0</v>
      </c>
      <c r="BJ267" s="17" t="s">
        <v>82</v>
      </c>
      <c r="BK267" s="203">
        <f>ROUND(I267*H267,2)</f>
        <v>0</v>
      </c>
      <c r="BL267" s="17" t="s">
        <v>278</v>
      </c>
      <c r="BM267" s="202" t="s">
        <v>1743</v>
      </c>
    </row>
    <row r="268" spans="1:65" s="2" customFormat="1">
      <c r="A268" s="34"/>
      <c r="B268" s="35"/>
      <c r="C268" s="36"/>
      <c r="D268" s="204" t="s">
        <v>177</v>
      </c>
      <c r="E268" s="36"/>
      <c r="F268" s="205" t="s">
        <v>1744</v>
      </c>
      <c r="G268" s="36"/>
      <c r="H268" s="36"/>
      <c r="I268" s="206"/>
      <c r="J268" s="36"/>
      <c r="K268" s="36"/>
      <c r="L268" s="39"/>
      <c r="M268" s="207"/>
      <c r="N268" s="208"/>
      <c r="O268" s="71"/>
      <c r="P268" s="71"/>
      <c r="Q268" s="71"/>
      <c r="R268" s="71"/>
      <c r="S268" s="71"/>
      <c r="T268" s="72"/>
      <c r="U268" s="34"/>
      <c r="V268" s="34"/>
      <c r="W268" s="34"/>
      <c r="X268" s="34"/>
      <c r="Y268" s="34"/>
      <c r="Z268" s="34"/>
      <c r="AA268" s="34"/>
      <c r="AB268" s="34"/>
      <c r="AC268" s="34"/>
      <c r="AD268" s="34"/>
      <c r="AE268" s="34"/>
      <c r="AT268" s="17" t="s">
        <v>177</v>
      </c>
      <c r="AU268" s="17" t="s">
        <v>84</v>
      </c>
    </row>
    <row r="269" spans="1:65" s="2" customFormat="1" ht="24.3" customHeight="1">
      <c r="A269" s="34"/>
      <c r="B269" s="35"/>
      <c r="C269" s="232" t="s">
        <v>605</v>
      </c>
      <c r="D269" s="232" t="s">
        <v>254</v>
      </c>
      <c r="E269" s="233" t="s">
        <v>1745</v>
      </c>
      <c r="F269" s="234" t="s">
        <v>1746</v>
      </c>
      <c r="G269" s="235" t="s">
        <v>1202</v>
      </c>
      <c r="H269" s="236">
        <v>2</v>
      </c>
      <c r="I269" s="237"/>
      <c r="J269" s="238">
        <f>ROUND(I269*H269,2)</f>
        <v>0</v>
      </c>
      <c r="K269" s="234" t="s">
        <v>1</v>
      </c>
      <c r="L269" s="239"/>
      <c r="M269" s="240" t="s">
        <v>1</v>
      </c>
      <c r="N269" s="241" t="s">
        <v>40</v>
      </c>
      <c r="O269" s="71"/>
      <c r="P269" s="200">
        <f>O269*H269</f>
        <v>0</v>
      </c>
      <c r="Q269" s="200">
        <v>0</v>
      </c>
      <c r="R269" s="200">
        <f>Q269*H269</f>
        <v>0</v>
      </c>
      <c r="S269" s="200">
        <v>0</v>
      </c>
      <c r="T269" s="201">
        <f>S269*H269</f>
        <v>0</v>
      </c>
      <c r="U269" s="34"/>
      <c r="V269" s="34"/>
      <c r="W269" s="34"/>
      <c r="X269" s="34"/>
      <c r="Y269" s="34"/>
      <c r="Z269" s="34"/>
      <c r="AA269" s="34"/>
      <c r="AB269" s="34"/>
      <c r="AC269" s="34"/>
      <c r="AD269" s="34"/>
      <c r="AE269" s="34"/>
      <c r="AR269" s="202" t="s">
        <v>935</v>
      </c>
      <c r="AT269" s="202" t="s">
        <v>254</v>
      </c>
      <c r="AU269" s="202" t="s">
        <v>84</v>
      </c>
      <c r="AY269" s="17" t="s">
        <v>167</v>
      </c>
      <c r="BE269" s="203">
        <f>IF(N269="základní",J269,0)</f>
        <v>0</v>
      </c>
      <c r="BF269" s="203">
        <f>IF(N269="snížená",J269,0)</f>
        <v>0</v>
      </c>
      <c r="BG269" s="203">
        <f>IF(N269="zákl. přenesená",J269,0)</f>
        <v>0</v>
      </c>
      <c r="BH269" s="203">
        <f>IF(N269="sníž. přenesená",J269,0)</f>
        <v>0</v>
      </c>
      <c r="BI269" s="203">
        <f>IF(N269="nulová",J269,0)</f>
        <v>0</v>
      </c>
      <c r="BJ269" s="17" t="s">
        <v>82</v>
      </c>
      <c r="BK269" s="203">
        <f>ROUND(I269*H269,2)</f>
        <v>0</v>
      </c>
      <c r="BL269" s="17" t="s">
        <v>935</v>
      </c>
      <c r="BM269" s="202" t="s">
        <v>1747</v>
      </c>
    </row>
    <row r="270" spans="1:65" s="14" customFormat="1">
      <c r="B270" s="220"/>
      <c r="C270" s="221"/>
      <c r="D270" s="211" t="s">
        <v>179</v>
      </c>
      <c r="E270" s="222" t="s">
        <v>1</v>
      </c>
      <c r="F270" s="223" t="s">
        <v>84</v>
      </c>
      <c r="G270" s="221"/>
      <c r="H270" s="224">
        <v>2</v>
      </c>
      <c r="I270" s="225"/>
      <c r="J270" s="221"/>
      <c r="K270" s="221"/>
      <c r="L270" s="226"/>
      <c r="M270" s="227"/>
      <c r="N270" s="228"/>
      <c r="O270" s="228"/>
      <c r="P270" s="228"/>
      <c r="Q270" s="228"/>
      <c r="R270" s="228"/>
      <c r="S270" s="228"/>
      <c r="T270" s="229"/>
      <c r="AT270" s="230" t="s">
        <v>179</v>
      </c>
      <c r="AU270" s="230" t="s">
        <v>84</v>
      </c>
      <c r="AV270" s="14" t="s">
        <v>84</v>
      </c>
      <c r="AW270" s="14" t="s">
        <v>31</v>
      </c>
      <c r="AX270" s="14" t="s">
        <v>75</v>
      </c>
      <c r="AY270" s="230" t="s">
        <v>167</v>
      </c>
    </row>
    <row r="271" spans="1:65" s="2" customFormat="1" ht="24.3" customHeight="1">
      <c r="A271" s="34"/>
      <c r="B271" s="35"/>
      <c r="C271" s="232" t="s">
        <v>614</v>
      </c>
      <c r="D271" s="232" t="s">
        <v>254</v>
      </c>
      <c r="E271" s="233" t="s">
        <v>1748</v>
      </c>
      <c r="F271" s="234" t="s">
        <v>1749</v>
      </c>
      <c r="G271" s="235" t="s">
        <v>1202</v>
      </c>
      <c r="H271" s="236">
        <v>2</v>
      </c>
      <c r="I271" s="237"/>
      <c r="J271" s="238">
        <f>ROUND(I271*H271,2)</f>
        <v>0</v>
      </c>
      <c r="K271" s="234" t="s">
        <v>1</v>
      </c>
      <c r="L271" s="239"/>
      <c r="M271" s="240" t="s">
        <v>1</v>
      </c>
      <c r="N271" s="241" t="s">
        <v>40</v>
      </c>
      <c r="O271" s="71"/>
      <c r="P271" s="200">
        <f>O271*H271</f>
        <v>0</v>
      </c>
      <c r="Q271" s="200">
        <v>0</v>
      </c>
      <c r="R271" s="200">
        <f>Q271*H271</f>
        <v>0</v>
      </c>
      <c r="S271" s="200">
        <v>0</v>
      </c>
      <c r="T271" s="201">
        <f>S271*H271</f>
        <v>0</v>
      </c>
      <c r="U271" s="34"/>
      <c r="V271" s="34"/>
      <c r="W271" s="34"/>
      <c r="X271" s="34"/>
      <c r="Y271" s="34"/>
      <c r="Z271" s="34"/>
      <c r="AA271" s="34"/>
      <c r="AB271" s="34"/>
      <c r="AC271" s="34"/>
      <c r="AD271" s="34"/>
      <c r="AE271" s="34"/>
      <c r="AR271" s="202" t="s">
        <v>935</v>
      </c>
      <c r="AT271" s="202" t="s">
        <v>254</v>
      </c>
      <c r="AU271" s="202" t="s">
        <v>84</v>
      </c>
      <c r="AY271" s="17" t="s">
        <v>167</v>
      </c>
      <c r="BE271" s="203">
        <f>IF(N271="základní",J271,0)</f>
        <v>0</v>
      </c>
      <c r="BF271" s="203">
        <f>IF(N271="snížená",J271,0)</f>
        <v>0</v>
      </c>
      <c r="BG271" s="203">
        <f>IF(N271="zákl. přenesená",J271,0)</f>
        <v>0</v>
      </c>
      <c r="BH271" s="203">
        <f>IF(N271="sníž. přenesená",J271,0)</f>
        <v>0</v>
      </c>
      <c r="BI271" s="203">
        <f>IF(N271="nulová",J271,0)</f>
        <v>0</v>
      </c>
      <c r="BJ271" s="17" t="s">
        <v>82</v>
      </c>
      <c r="BK271" s="203">
        <f>ROUND(I271*H271,2)</f>
        <v>0</v>
      </c>
      <c r="BL271" s="17" t="s">
        <v>935</v>
      </c>
      <c r="BM271" s="202" t="s">
        <v>1750</v>
      </c>
    </row>
    <row r="272" spans="1:65" s="2" customFormat="1" ht="33.049999999999997" customHeight="1">
      <c r="A272" s="34"/>
      <c r="B272" s="35"/>
      <c r="C272" s="232" t="s">
        <v>619</v>
      </c>
      <c r="D272" s="232" t="s">
        <v>254</v>
      </c>
      <c r="E272" s="233" t="s">
        <v>1709</v>
      </c>
      <c r="F272" s="234" t="s">
        <v>1710</v>
      </c>
      <c r="G272" s="235" t="s">
        <v>1202</v>
      </c>
      <c r="H272" s="236">
        <v>2</v>
      </c>
      <c r="I272" s="237"/>
      <c r="J272" s="238">
        <f>ROUND(I272*H272,2)</f>
        <v>0</v>
      </c>
      <c r="K272" s="234" t="s">
        <v>1</v>
      </c>
      <c r="L272" s="239"/>
      <c r="M272" s="240" t="s">
        <v>1</v>
      </c>
      <c r="N272" s="241" t="s">
        <v>40</v>
      </c>
      <c r="O272" s="71"/>
      <c r="P272" s="200">
        <f>O272*H272</f>
        <v>0</v>
      </c>
      <c r="Q272" s="200">
        <v>0</v>
      </c>
      <c r="R272" s="200">
        <f>Q272*H272</f>
        <v>0</v>
      </c>
      <c r="S272" s="200">
        <v>0</v>
      </c>
      <c r="T272" s="201">
        <f>S272*H272</f>
        <v>0</v>
      </c>
      <c r="U272" s="34"/>
      <c r="V272" s="34"/>
      <c r="W272" s="34"/>
      <c r="X272" s="34"/>
      <c r="Y272" s="34"/>
      <c r="Z272" s="34"/>
      <c r="AA272" s="34"/>
      <c r="AB272" s="34"/>
      <c r="AC272" s="34"/>
      <c r="AD272" s="34"/>
      <c r="AE272" s="34"/>
      <c r="AR272" s="202" t="s">
        <v>935</v>
      </c>
      <c r="AT272" s="202" t="s">
        <v>254</v>
      </c>
      <c r="AU272" s="202" t="s">
        <v>84</v>
      </c>
      <c r="AY272" s="17" t="s">
        <v>167</v>
      </c>
      <c r="BE272" s="203">
        <f>IF(N272="základní",J272,0)</f>
        <v>0</v>
      </c>
      <c r="BF272" s="203">
        <f>IF(N272="snížená",J272,0)</f>
        <v>0</v>
      </c>
      <c r="BG272" s="203">
        <f>IF(N272="zákl. přenesená",J272,0)</f>
        <v>0</v>
      </c>
      <c r="BH272" s="203">
        <f>IF(N272="sníž. přenesená",J272,0)</f>
        <v>0</v>
      </c>
      <c r="BI272" s="203">
        <f>IF(N272="nulová",J272,0)</f>
        <v>0</v>
      </c>
      <c r="BJ272" s="17" t="s">
        <v>82</v>
      </c>
      <c r="BK272" s="203">
        <f>ROUND(I272*H272,2)</f>
        <v>0</v>
      </c>
      <c r="BL272" s="17" t="s">
        <v>935</v>
      </c>
      <c r="BM272" s="202" t="s">
        <v>1751</v>
      </c>
    </row>
    <row r="273" spans="1:65" s="2" customFormat="1" ht="24.3" customHeight="1">
      <c r="A273" s="34"/>
      <c r="B273" s="35"/>
      <c r="C273" s="191" t="s">
        <v>626</v>
      </c>
      <c r="D273" s="191" t="s">
        <v>170</v>
      </c>
      <c r="E273" s="192" t="s">
        <v>1752</v>
      </c>
      <c r="F273" s="193" t="s">
        <v>1753</v>
      </c>
      <c r="G273" s="194" t="s">
        <v>274</v>
      </c>
      <c r="H273" s="195">
        <v>2</v>
      </c>
      <c r="I273" s="196"/>
      <c r="J273" s="197">
        <f>ROUND(I273*H273,2)</f>
        <v>0</v>
      </c>
      <c r="K273" s="193" t="s">
        <v>174</v>
      </c>
      <c r="L273" s="39"/>
      <c r="M273" s="198" t="s">
        <v>1</v>
      </c>
      <c r="N273" s="199" t="s">
        <v>40</v>
      </c>
      <c r="O273" s="71"/>
      <c r="P273" s="200">
        <f>O273*H273</f>
        <v>0</v>
      </c>
      <c r="Q273" s="200">
        <v>0</v>
      </c>
      <c r="R273" s="200">
        <f>Q273*H273</f>
        <v>0</v>
      </c>
      <c r="S273" s="200">
        <v>0</v>
      </c>
      <c r="T273" s="201">
        <f>S273*H273</f>
        <v>0</v>
      </c>
      <c r="U273" s="34"/>
      <c r="V273" s="34"/>
      <c r="W273" s="34"/>
      <c r="X273" s="34"/>
      <c r="Y273" s="34"/>
      <c r="Z273" s="34"/>
      <c r="AA273" s="34"/>
      <c r="AB273" s="34"/>
      <c r="AC273" s="34"/>
      <c r="AD273" s="34"/>
      <c r="AE273" s="34"/>
      <c r="AR273" s="202" t="s">
        <v>278</v>
      </c>
      <c r="AT273" s="202" t="s">
        <v>170</v>
      </c>
      <c r="AU273" s="202" t="s">
        <v>84</v>
      </c>
      <c r="AY273" s="17" t="s">
        <v>167</v>
      </c>
      <c r="BE273" s="203">
        <f>IF(N273="základní",J273,0)</f>
        <v>0</v>
      </c>
      <c r="BF273" s="203">
        <f>IF(N273="snížená",J273,0)</f>
        <v>0</v>
      </c>
      <c r="BG273" s="203">
        <f>IF(N273="zákl. přenesená",J273,0)</f>
        <v>0</v>
      </c>
      <c r="BH273" s="203">
        <f>IF(N273="sníž. přenesená",J273,0)</f>
        <v>0</v>
      </c>
      <c r="BI273" s="203">
        <f>IF(N273="nulová",J273,0)</f>
        <v>0</v>
      </c>
      <c r="BJ273" s="17" t="s">
        <v>82</v>
      </c>
      <c r="BK273" s="203">
        <f>ROUND(I273*H273,2)</f>
        <v>0</v>
      </c>
      <c r="BL273" s="17" t="s">
        <v>278</v>
      </c>
      <c r="BM273" s="202" t="s">
        <v>1754</v>
      </c>
    </row>
    <row r="274" spans="1:65" s="2" customFormat="1">
      <c r="A274" s="34"/>
      <c r="B274" s="35"/>
      <c r="C274" s="36"/>
      <c r="D274" s="204" t="s">
        <v>177</v>
      </c>
      <c r="E274" s="36"/>
      <c r="F274" s="205" t="s">
        <v>1755</v>
      </c>
      <c r="G274" s="36"/>
      <c r="H274" s="36"/>
      <c r="I274" s="206"/>
      <c r="J274" s="36"/>
      <c r="K274" s="36"/>
      <c r="L274" s="39"/>
      <c r="M274" s="207"/>
      <c r="N274" s="208"/>
      <c r="O274" s="71"/>
      <c r="P274" s="71"/>
      <c r="Q274" s="71"/>
      <c r="R274" s="71"/>
      <c r="S274" s="71"/>
      <c r="T274" s="72"/>
      <c r="U274" s="34"/>
      <c r="V274" s="34"/>
      <c r="W274" s="34"/>
      <c r="X274" s="34"/>
      <c r="Y274" s="34"/>
      <c r="Z274" s="34"/>
      <c r="AA274" s="34"/>
      <c r="AB274" s="34"/>
      <c r="AC274" s="34"/>
      <c r="AD274" s="34"/>
      <c r="AE274" s="34"/>
      <c r="AT274" s="17" t="s">
        <v>177</v>
      </c>
      <c r="AU274" s="17" t="s">
        <v>84</v>
      </c>
    </row>
    <row r="275" spans="1:65" s="2" customFormat="1" ht="24.3" customHeight="1">
      <c r="A275" s="34"/>
      <c r="B275" s="35"/>
      <c r="C275" s="232" t="s">
        <v>631</v>
      </c>
      <c r="D275" s="232" t="s">
        <v>254</v>
      </c>
      <c r="E275" s="233" t="s">
        <v>1756</v>
      </c>
      <c r="F275" s="234" t="s">
        <v>1757</v>
      </c>
      <c r="G275" s="235" t="s">
        <v>1202</v>
      </c>
      <c r="H275" s="236">
        <v>5</v>
      </c>
      <c r="I275" s="237"/>
      <c r="J275" s="238">
        <f>ROUND(I275*H275,2)</f>
        <v>0</v>
      </c>
      <c r="K275" s="234" t="s">
        <v>1</v>
      </c>
      <c r="L275" s="239"/>
      <c r="M275" s="240" t="s">
        <v>1</v>
      </c>
      <c r="N275" s="241" t="s">
        <v>40</v>
      </c>
      <c r="O275" s="71"/>
      <c r="P275" s="200">
        <f>O275*H275</f>
        <v>0</v>
      </c>
      <c r="Q275" s="200">
        <v>0</v>
      </c>
      <c r="R275" s="200">
        <f>Q275*H275</f>
        <v>0</v>
      </c>
      <c r="S275" s="200">
        <v>0</v>
      </c>
      <c r="T275" s="201">
        <f>S275*H275</f>
        <v>0</v>
      </c>
      <c r="U275" s="34"/>
      <c r="V275" s="34"/>
      <c r="W275" s="34"/>
      <c r="X275" s="34"/>
      <c r="Y275" s="34"/>
      <c r="Z275" s="34"/>
      <c r="AA275" s="34"/>
      <c r="AB275" s="34"/>
      <c r="AC275" s="34"/>
      <c r="AD275" s="34"/>
      <c r="AE275" s="34"/>
      <c r="AR275" s="202" t="s">
        <v>935</v>
      </c>
      <c r="AT275" s="202" t="s">
        <v>254</v>
      </c>
      <c r="AU275" s="202" t="s">
        <v>84</v>
      </c>
      <c r="AY275" s="17" t="s">
        <v>167</v>
      </c>
      <c r="BE275" s="203">
        <f>IF(N275="základní",J275,0)</f>
        <v>0</v>
      </c>
      <c r="BF275" s="203">
        <f>IF(N275="snížená",J275,0)</f>
        <v>0</v>
      </c>
      <c r="BG275" s="203">
        <f>IF(N275="zákl. přenesená",J275,0)</f>
        <v>0</v>
      </c>
      <c r="BH275" s="203">
        <f>IF(N275="sníž. přenesená",J275,0)</f>
        <v>0</v>
      </c>
      <c r="BI275" s="203">
        <f>IF(N275="nulová",J275,0)</f>
        <v>0</v>
      </c>
      <c r="BJ275" s="17" t="s">
        <v>82</v>
      </c>
      <c r="BK275" s="203">
        <f>ROUND(I275*H275,2)</f>
        <v>0</v>
      </c>
      <c r="BL275" s="17" t="s">
        <v>935</v>
      </c>
      <c r="BM275" s="202" t="s">
        <v>1758</v>
      </c>
    </row>
    <row r="276" spans="1:65" s="14" customFormat="1">
      <c r="B276" s="220"/>
      <c r="C276" s="221"/>
      <c r="D276" s="211" t="s">
        <v>179</v>
      </c>
      <c r="E276" s="222" t="s">
        <v>1</v>
      </c>
      <c r="F276" s="223" t="s">
        <v>205</v>
      </c>
      <c r="G276" s="221"/>
      <c r="H276" s="224">
        <v>5</v>
      </c>
      <c r="I276" s="225"/>
      <c r="J276" s="221"/>
      <c r="K276" s="221"/>
      <c r="L276" s="226"/>
      <c r="M276" s="227"/>
      <c r="N276" s="228"/>
      <c r="O276" s="228"/>
      <c r="P276" s="228"/>
      <c r="Q276" s="228"/>
      <c r="R276" s="228"/>
      <c r="S276" s="228"/>
      <c r="T276" s="229"/>
      <c r="AT276" s="230" t="s">
        <v>179</v>
      </c>
      <c r="AU276" s="230" t="s">
        <v>84</v>
      </c>
      <c r="AV276" s="14" t="s">
        <v>84</v>
      </c>
      <c r="AW276" s="14" t="s">
        <v>31</v>
      </c>
      <c r="AX276" s="14" t="s">
        <v>75</v>
      </c>
      <c r="AY276" s="230" t="s">
        <v>167</v>
      </c>
    </row>
    <row r="277" spans="1:65" s="2" customFormat="1" ht="24.3" customHeight="1">
      <c r="A277" s="34"/>
      <c r="B277" s="35"/>
      <c r="C277" s="232" t="s">
        <v>637</v>
      </c>
      <c r="D277" s="232" t="s">
        <v>254</v>
      </c>
      <c r="E277" s="233" t="s">
        <v>1759</v>
      </c>
      <c r="F277" s="234" t="s">
        <v>1760</v>
      </c>
      <c r="G277" s="235" t="s">
        <v>1202</v>
      </c>
      <c r="H277" s="236">
        <v>28</v>
      </c>
      <c r="I277" s="237"/>
      <c r="J277" s="238">
        <f>ROUND(I277*H277,2)</f>
        <v>0</v>
      </c>
      <c r="K277" s="234" t="s">
        <v>1</v>
      </c>
      <c r="L277" s="239"/>
      <c r="M277" s="240" t="s">
        <v>1</v>
      </c>
      <c r="N277" s="241" t="s">
        <v>40</v>
      </c>
      <c r="O277" s="71"/>
      <c r="P277" s="200">
        <f>O277*H277</f>
        <v>0</v>
      </c>
      <c r="Q277" s="200">
        <v>0</v>
      </c>
      <c r="R277" s="200">
        <f>Q277*H277</f>
        <v>0</v>
      </c>
      <c r="S277" s="200">
        <v>0</v>
      </c>
      <c r="T277" s="201">
        <f>S277*H277</f>
        <v>0</v>
      </c>
      <c r="U277" s="34"/>
      <c r="V277" s="34"/>
      <c r="W277" s="34"/>
      <c r="X277" s="34"/>
      <c r="Y277" s="34"/>
      <c r="Z277" s="34"/>
      <c r="AA277" s="34"/>
      <c r="AB277" s="34"/>
      <c r="AC277" s="34"/>
      <c r="AD277" s="34"/>
      <c r="AE277" s="34"/>
      <c r="AR277" s="202" t="s">
        <v>935</v>
      </c>
      <c r="AT277" s="202" t="s">
        <v>254</v>
      </c>
      <c r="AU277" s="202" t="s">
        <v>84</v>
      </c>
      <c r="AY277" s="17" t="s">
        <v>167</v>
      </c>
      <c r="BE277" s="203">
        <f>IF(N277="základní",J277,0)</f>
        <v>0</v>
      </c>
      <c r="BF277" s="203">
        <f>IF(N277="snížená",J277,0)</f>
        <v>0</v>
      </c>
      <c r="BG277" s="203">
        <f>IF(N277="zákl. přenesená",J277,0)</f>
        <v>0</v>
      </c>
      <c r="BH277" s="203">
        <f>IF(N277="sníž. přenesená",J277,0)</f>
        <v>0</v>
      </c>
      <c r="BI277" s="203">
        <f>IF(N277="nulová",J277,0)</f>
        <v>0</v>
      </c>
      <c r="BJ277" s="17" t="s">
        <v>82</v>
      </c>
      <c r="BK277" s="203">
        <f>ROUND(I277*H277,2)</f>
        <v>0</v>
      </c>
      <c r="BL277" s="17" t="s">
        <v>935</v>
      </c>
      <c r="BM277" s="202" t="s">
        <v>1761</v>
      </c>
    </row>
    <row r="278" spans="1:65" s="14" customFormat="1">
      <c r="B278" s="220"/>
      <c r="C278" s="221"/>
      <c r="D278" s="211" t="s">
        <v>179</v>
      </c>
      <c r="E278" s="222" t="s">
        <v>1</v>
      </c>
      <c r="F278" s="223" t="s">
        <v>1762</v>
      </c>
      <c r="G278" s="221"/>
      <c r="H278" s="224">
        <v>28</v>
      </c>
      <c r="I278" s="225"/>
      <c r="J278" s="221"/>
      <c r="K278" s="221"/>
      <c r="L278" s="226"/>
      <c r="M278" s="227"/>
      <c r="N278" s="228"/>
      <c r="O278" s="228"/>
      <c r="P278" s="228"/>
      <c r="Q278" s="228"/>
      <c r="R278" s="228"/>
      <c r="S278" s="228"/>
      <c r="T278" s="229"/>
      <c r="AT278" s="230" t="s">
        <v>179</v>
      </c>
      <c r="AU278" s="230" t="s">
        <v>84</v>
      </c>
      <c r="AV278" s="14" t="s">
        <v>84</v>
      </c>
      <c r="AW278" s="14" t="s">
        <v>31</v>
      </c>
      <c r="AX278" s="14" t="s">
        <v>75</v>
      </c>
      <c r="AY278" s="230" t="s">
        <v>167</v>
      </c>
    </row>
    <row r="279" spans="1:65" s="2" customFormat="1" ht="24.3" customHeight="1">
      <c r="A279" s="34"/>
      <c r="B279" s="35"/>
      <c r="C279" s="232" t="s">
        <v>642</v>
      </c>
      <c r="D279" s="232" t="s">
        <v>254</v>
      </c>
      <c r="E279" s="233" t="s">
        <v>1763</v>
      </c>
      <c r="F279" s="234" t="s">
        <v>1764</v>
      </c>
      <c r="G279" s="235" t="s">
        <v>1202</v>
      </c>
      <c r="H279" s="236">
        <v>19</v>
      </c>
      <c r="I279" s="237"/>
      <c r="J279" s="238">
        <f>ROUND(I279*H279,2)</f>
        <v>0</v>
      </c>
      <c r="K279" s="234" t="s">
        <v>1</v>
      </c>
      <c r="L279" s="239"/>
      <c r="M279" s="240" t="s">
        <v>1</v>
      </c>
      <c r="N279" s="241" t="s">
        <v>40</v>
      </c>
      <c r="O279" s="71"/>
      <c r="P279" s="200">
        <f>O279*H279</f>
        <v>0</v>
      </c>
      <c r="Q279" s="200">
        <v>0</v>
      </c>
      <c r="R279" s="200">
        <f>Q279*H279</f>
        <v>0</v>
      </c>
      <c r="S279" s="200">
        <v>0</v>
      </c>
      <c r="T279" s="201">
        <f>S279*H279</f>
        <v>0</v>
      </c>
      <c r="U279" s="34"/>
      <c r="V279" s="34"/>
      <c r="W279" s="34"/>
      <c r="X279" s="34"/>
      <c r="Y279" s="34"/>
      <c r="Z279" s="34"/>
      <c r="AA279" s="34"/>
      <c r="AB279" s="34"/>
      <c r="AC279" s="34"/>
      <c r="AD279" s="34"/>
      <c r="AE279" s="34"/>
      <c r="AR279" s="202" t="s">
        <v>935</v>
      </c>
      <c r="AT279" s="202" t="s">
        <v>254</v>
      </c>
      <c r="AU279" s="202" t="s">
        <v>84</v>
      </c>
      <c r="AY279" s="17" t="s">
        <v>167</v>
      </c>
      <c r="BE279" s="203">
        <f>IF(N279="základní",J279,0)</f>
        <v>0</v>
      </c>
      <c r="BF279" s="203">
        <f>IF(N279="snížená",J279,0)</f>
        <v>0</v>
      </c>
      <c r="BG279" s="203">
        <f>IF(N279="zákl. přenesená",J279,0)</f>
        <v>0</v>
      </c>
      <c r="BH279" s="203">
        <f>IF(N279="sníž. přenesená",J279,0)</f>
        <v>0</v>
      </c>
      <c r="BI279" s="203">
        <f>IF(N279="nulová",J279,0)</f>
        <v>0</v>
      </c>
      <c r="BJ279" s="17" t="s">
        <v>82</v>
      </c>
      <c r="BK279" s="203">
        <f>ROUND(I279*H279,2)</f>
        <v>0</v>
      </c>
      <c r="BL279" s="17" t="s">
        <v>935</v>
      </c>
      <c r="BM279" s="202" t="s">
        <v>1765</v>
      </c>
    </row>
    <row r="280" spans="1:65" s="14" customFormat="1">
      <c r="B280" s="220"/>
      <c r="C280" s="221"/>
      <c r="D280" s="211" t="s">
        <v>179</v>
      </c>
      <c r="E280" s="222" t="s">
        <v>1</v>
      </c>
      <c r="F280" s="223" t="s">
        <v>1766</v>
      </c>
      <c r="G280" s="221"/>
      <c r="H280" s="224">
        <v>19</v>
      </c>
      <c r="I280" s="225"/>
      <c r="J280" s="221"/>
      <c r="K280" s="221"/>
      <c r="L280" s="226"/>
      <c r="M280" s="227"/>
      <c r="N280" s="228"/>
      <c r="O280" s="228"/>
      <c r="P280" s="228"/>
      <c r="Q280" s="228"/>
      <c r="R280" s="228"/>
      <c r="S280" s="228"/>
      <c r="T280" s="229"/>
      <c r="AT280" s="230" t="s">
        <v>179</v>
      </c>
      <c r="AU280" s="230" t="s">
        <v>84</v>
      </c>
      <c r="AV280" s="14" t="s">
        <v>84</v>
      </c>
      <c r="AW280" s="14" t="s">
        <v>31</v>
      </c>
      <c r="AX280" s="14" t="s">
        <v>75</v>
      </c>
      <c r="AY280" s="230" t="s">
        <v>167</v>
      </c>
    </row>
    <row r="281" spans="1:65" s="2" customFormat="1" ht="24.3" customHeight="1">
      <c r="A281" s="34"/>
      <c r="B281" s="35"/>
      <c r="C281" s="232" t="s">
        <v>647</v>
      </c>
      <c r="D281" s="232" t="s">
        <v>254</v>
      </c>
      <c r="E281" s="233" t="s">
        <v>1767</v>
      </c>
      <c r="F281" s="234" t="s">
        <v>1768</v>
      </c>
      <c r="G281" s="235" t="s">
        <v>1202</v>
      </c>
      <c r="H281" s="236">
        <v>6</v>
      </c>
      <c r="I281" s="237"/>
      <c r="J281" s="238">
        <f>ROUND(I281*H281,2)</f>
        <v>0</v>
      </c>
      <c r="K281" s="234" t="s">
        <v>1</v>
      </c>
      <c r="L281" s="239"/>
      <c r="M281" s="240" t="s">
        <v>1</v>
      </c>
      <c r="N281" s="241" t="s">
        <v>40</v>
      </c>
      <c r="O281" s="71"/>
      <c r="P281" s="200">
        <f>O281*H281</f>
        <v>0</v>
      </c>
      <c r="Q281" s="200">
        <v>0</v>
      </c>
      <c r="R281" s="200">
        <f>Q281*H281</f>
        <v>0</v>
      </c>
      <c r="S281" s="200">
        <v>0</v>
      </c>
      <c r="T281" s="201">
        <f>S281*H281</f>
        <v>0</v>
      </c>
      <c r="U281" s="34"/>
      <c r="V281" s="34"/>
      <c r="W281" s="34"/>
      <c r="X281" s="34"/>
      <c r="Y281" s="34"/>
      <c r="Z281" s="34"/>
      <c r="AA281" s="34"/>
      <c r="AB281" s="34"/>
      <c r="AC281" s="34"/>
      <c r="AD281" s="34"/>
      <c r="AE281" s="34"/>
      <c r="AR281" s="202" t="s">
        <v>935</v>
      </c>
      <c r="AT281" s="202" t="s">
        <v>254</v>
      </c>
      <c r="AU281" s="202" t="s">
        <v>84</v>
      </c>
      <c r="AY281" s="17" t="s">
        <v>167</v>
      </c>
      <c r="BE281" s="203">
        <f>IF(N281="základní",J281,0)</f>
        <v>0</v>
      </c>
      <c r="BF281" s="203">
        <f>IF(N281="snížená",J281,0)</f>
        <v>0</v>
      </c>
      <c r="BG281" s="203">
        <f>IF(N281="zákl. přenesená",J281,0)</f>
        <v>0</v>
      </c>
      <c r="BH281" s="203">
        <f>IF(N281="sníž. přenesená",J281,0)</f>
        <v>0</v>
      </c>
      <c r="BI281" s="203">
        <f>IF(N281="nulová",J281,0)</f>
        <v>0</v>
      </c>
      <c r="BJ281" s="17" t="s">
        <v>82</v>
      </c>
      <c r="BK281" s="203">
        <f>ROUND(I281*H281,2)</f>
        <v>0</v>
      </c>
      <c r="BL281" s="17" t="s">
        <v>935</v>
      </c>
      <c r="BM281" s="202" t="s">
        <v>1769</v>
      </c>
    </row>
    <row r="282" spans="1:65" s="14" customFormat="1">
      <c r="B282" s="220"/>
      <c r="C282" s="221"/>
      <c r="D282" s="211" t="s">
        <v>179</v>
      </c>
      <c r="E282" s="222" t="s">
        <v>1</v>
      </c>
      <c r="F282" s="223" t="s">
        <v>1770</v>
      </c>
      <c r="G282" s="221"/>
      <c r="H282" s="224">
        <v>6</v>
      </c>
      <c r="I282" s="225"/>
      <c r="J282" s="221"/>
      <c r="K282" s="221"/>
      <c r="L282" s="226"/>
      <c r="M282" s="227"/>
      <c r="N282" s="228"/>
      <c r="O282" s="228"/>
      <c r="P282" s="228"/>
      <c r="Q282" s="228"/>
      <c r="R282" s="228"/>
      <c r="S282" s="228"/>
      <c r="T282" s="229"/>
      <c r="AT282" s="230" t="s">
        <v>179</v>
      </c>
      <c r="AU282" s="230" t="s">
        <v>84</v>
      </c>
      <c r="AV282" s="14" t="s">
        <v>84</v>
      </c>
      <c r="AW282" s="14" t="s">
        <v>31</v>
      </c>
      <c r="AX282" s="14" t="s">
        <v>75</v>
      </c>
      <c r="AY282" s="230" t="s">
        <v>167</v>
      </c>
    </row>
    <row r="283" spans="1:65" s="2" customFormat="1" ht="33.049999999999997" customHeight="1">
      <c r="A283" s="34"/>
      <c r="B283" s="35"/>
      <c r="C283" s="232" t="s">
        <v>651</v>
      </c>
      <c r="D283" s="232" t="s">
        <v>254</v>
      </c>
      <c r="E283" s="233" t="s">
        <v>1709</v>
      </c>
      <c r="F283" s="234" t="s">
        <v>1710</v>
      </c>
      <c r="G283" s="235" t="s">
        <v>1202</v>
      </c>
      <c r="H283" s="236">
        <v>58</v>
      </c>
      <c r="I283" s="237"/>
      <c r="J283" s="238">
        <f>ROUND(I283*H283,2)</f>
        <v>0</v>
      </c>
      <c r="K283" s="234" t="s">
        <v>1</v>
      </c>
      <c r="L283" s="239"/>
      <c r="M283" s="240" t="s">
        <v>1</v>
      </c>
      <c r="N283" s="241" t="s">
        <v>40</v>
      </c>
      <c r="O283" s="71"/>
      <c r="P283" s="200">
        <f>O283*H283</f>
        <v>0</v>
      </c>
      <c r="Q283" s="200">
        <v>0</v>
      </c>
      <c r="R283" s="200">
        <f>Q283*H283</f>
        <v>0</v>
      </c>
      <c r="S283" s="200">
        <v>0</v>
      </c>
      <c r="T283" s="201">
        <f>S283*H283</f>
        <v>0</v>
      </c>
      <c r="U283" s="34"/>
      <c r="V283" s="34"/>
      <c r="W283" s="34"/>
      <c r="X283" s="34"/>
      <c r="Y283" s="34"/>
      <c r="Z283" s="34"/>
      <c r="AA283" s="34"/>
      <c r="AB283" s="34"/>
      <c r="AC283" s="34"/>
      <c r="AD283" s="34"/>
      <c r="AE283" s="34"/>
      <c r="AR283" s="202" t="s">
        <v>935</v>
      </c>
      <c r="AT283" s="202" t="s">
        <v>254</v>
      </c>
      <c r="AU283" s="202" t="s">
        <v>84</v>
      </c>
      <c r="AY283" s="17" t="s">
        <v>167</v>
      </c>
      <c r="BE283" s="203">
        <f>IF(N283="základní",J283,0)</f>
        <v>0</v>
      </c>
      <c r="BF283" s="203">
        <f>IF(N283="snížená",J283,0)</f>
        <v>0</v>
      </c>
      <c r="BG283" s="203">
        <f>IF(N283="zákl. přenesená",J283,0)</f>
        <v>0</v>
      </c>
      <c r="BH283" s="203">
        <f>IF(N283="sníž. přenesená",J283,0)</f>
        <v>0</v>
      </c>
      <c r="BI283" s="203">
        <f>IF(N283="nulová",J283,0)</f>
        <v>0</v>
      </c>
      <c r="BJ283" s="17" t="s">
        <v>82</v>
      </c>
      <c r="BK283" s="203">
        <f>ROUND(I283*H283,2)</f>
        <v>0</v>
      </c>
      <c r="BL283" s="17" t="s">
        <v>935</v>
      </c>
      <c r="BM283" s="202" t="s">
        <v>1771</v>
      </c>
    </row>
    <row r="284" spans="1:65" s="14" customFormat="1">
      <c r="B284" s="220"/>
      <c r="C284" s="221"/>
      <c r="D284" s="211" t="s">
        <v>179</v>
      </c>
      <c r="E284" s="222" t="s">
        <v>1</v>
      </c>
      <c r="F284" s="223" t="s">
        <v>561</v>
      </c>
      <c r="G284" s="221"/>
      <c r="H284" s="224">
        <v>58</v>
      </c>
      <c r="I284" s="225"/>
      <c r="J284" s="221"/>
      <c r="K284" s="221"/>
      <c r="L284" s="226"/>
      <c r="M284" s="227"/>
      <c r="N284" s="228"/>
      <c r="O284" s="228"/>
      <c r="P284" s="228"/>
      <c r="Q284" s="228"/>
      <c r="R284" s="228"/>
      <c r="S284" s="228"/>
      <c r="T284" s="229"/>
      <c r="AT284" s="230" t="s">
        <v>179</v>
      </c>
      <c r="AU284" s="230" t="s">
        <v>84</v>
      </c>
      <c r="AV284" s="14" t="s">
        <v>84</v>
      </c>
      <c r="AW284" s="14" t="s">
        <v>31</v>
      </c>
      <c r="AX284" s="14" t="s">
        <v>75</v>
      </c>
      <c r="AY284" s="230" t="s">
        <v>167</v>
      </c>
    </row>
    <row r="285" spans="1:65" s="2" customFormat="1" ht="24.3" customHeight="1">
      <c r="A285" s="34"/>
      <c r="B285" s="35"/>
      <c r="C285" s="191" t="s">
        <v>659</v>
      </c>
      <c r="D285" s="191" t="s">
        <v>170</v>
      </c>
      <c r="E285" s="192" t="s">
        <v>1772</v>
      </c>
      <c r="F285" s="193" t="s">
        <v>1773</v>
      </c>
      <c r="G285" s="194" t="s">
        <v>274</v>
      </c>
      <c r="H285" s="195">
        <v>58</v>
      </c>
      <c r="I285" s="196"/>
      <c r="J285" s="197">
        <f>ROUND(I285*H285,2)</f>
        <v>0</v>
      </c>
      <c r="K285" s="193" t="s">
        <v>174</v>
      </c>
      <c r="L285" s="39"/>
      <c r="M285" s="198" t="s">
        <v>1</v>
      </c>
      <c r="N285" s="199" t="s">
        <v>40</v>
      </c>
      <c r="O285" s="71"/>
      <c r="P285" s="200">
        <f>O285*H285</f>
        <v>0</v>
      </c>
      <c r="Q285" s="200">
        <v>0</v>
      </c>
      <c r="R285" s="200">
        <f>Q285*H285</f>
        <v>0</v>
      </c>
      <c r="S285" s="200">
        <v>0</v>
      </c>
      <c r="T285" s="201">
        <f>S285*H285</f>
        <v>0</v>
      </c>
      <c r="U285" s="34"/>
      <c r="V285" s="34"/>
      <c r="W285" s="34"/>
      <c r="X285" s="34"/>
      <c r="Y285" s="34"/>
      <c r="Z285" s="34"/>
      <c r="AA285" s="34"/>
      <c r="AB285" s="34"/>
      <c r="AC285" s="34"/>
      <c r="AD285" s="34"/>
      <c r="AE285" s="34"/>
      <c r="AR285" s="202" t="s">
        <v>278</v>
      </c>
      <c r="AT285" s="202" t="s">
        <v>170</v>
      </c>
      <c r="AU285" s="202" t="s">
        <v>84</v>
      </c>
      <c r="AY285" s="17" t="s">
        <v>167</v>
      </c>
      <c r="BE285" s="203">
        <f>IF(N285="základní",J285,0)</f>
        <v>0</v>
      </c>
      <c r="BF285" s="203">
        <f>IF(N285="snížená",J285,0)</f>
        <v>0</v>
      </c>
      <c r="BG285" s="203">
        <f>IF(N285="zákl. přenesená",J285,0)</f>
        <v>0</v>
      </c>
      <c r="BH285" s="203">
        <f>IF(N285="sníž. přenesená",J285,0)</f>
        <v>0</v>
      </c>
      <c r="BI285" s="203">
        <f>IF(N285="nulová",J285,0)</f>
        <v>0</v>
      </c>
      <c r="BJ285" s="17" t="s">
        <v>82</v>
      </c>
      <c r="BK285" s="203">
        <f>ROUND(I285*H285,2)</f>
        <v>0</v>
      </c>
      <c r="BL285" s="17" t="s">
        <v>278</v>
      </c>
      <c r="BM285" s="202" t="s">
        <v>1774</v>
      </c>
    </row>
    <row r="286" spans="1:65" s="2" customFormat="1">
      <c r="A286" s="34"/>
      <c r="B286" s="35"/>
      <c r="C286" s="36"/>
      <c r="D286" s="204" t="s">
        <v>177</v>
      </c>
      <c r="E286" s="36"/>
      <c r="F286" s="205" t="s">
        <v>1775</v>
      </c>
      <c r="G286" s="36"/>
      <c r="H286" s="36"/>
      <c r="I286" s="206"/>
      <c r="J286" s="36"/>
      <c r="K286" s="36"/>
      <c r="L286" s="39"/>
      <c r="M286" s="207"/>
      <c r="N286" s="208"/>
      <c r="O286" s="71"/>
      <c r="P286" s="71"/>
      <c r="Q286" s="71"/>
      <c r="R286" s="71"/>
      <c r="S286" s="71"/>
      <c r="T286" s="72"/>
      <c r="U286" s="34"/>
      <c r="V286" s="34"/>
      <c r="W286" s="34"/>
      <c r="X286" s="34"/>
      <c r="Y286" s="34"/>
      <c r="Z286" s="34"/>
      <c r="AA286" s="34"/>
      <c r="AB286" s="34"/>
      <c r="AC286" s="34"/>
      <c r="AD286" s="34"/>
      <c r="AE286" s="34"/>
      <c r="AT286" s="17" t="s">
        <v>177</v>
      </c>
      <c r="AU286" s="17" t="s">
        <v>84</v>
      </c>
    </row>
    <row r="287" spans="1:65" s="12" customFormat="1" ht="22.85" customHeight="1">
      <c r="B287" s="175"/>
      <c r="C287" s="176"/>
      <c r="D287" s="177" t="s">
        <v>74</v>
      </c>
      <c r="E287" s="189" t="s">
        <v>1776</v>
      </c>
      <c r="F287" s="189" t="s">
        <v>1777</v>
      </c>
      <c r="G287" s="176"/>
      <c r="H287" s="176"/>
      <c r="I287" s="179"/>
      <c r="J287" s="190">
        <f>BK287</f>
        <v>0</v>
      </c>
      <c r="K287" s="176"/>
      <c r="L287" s="181"/>
      <c r="M287" s="182"/>
      <c r="N287" s="183"/>
      <c r="O287" s="183"/>
      <c r="P287" s="184">
        <f>SUM(P288:P343)</f>
        <v>0</v>
      </c>
      <c r="Q287" s="183"/>
      <c r="R287" s="184">
        <f>SUM(R288:R343)</f>
        <v>6.1200000000000004E-3</v>
      </c>
      <c r="S287" s="183"/>
      <c r="T287" s="185">
        <f>SUM(T288:T343)</f>
        <v>0</v>
      </c>
      <c r="AR287" s="186" t="s">
        <v>84</v>
      </c>
      <c r="AT287" s="187" t="s">
        <v>74</v>
      </c>
      <c r="AU287" s="187" t="s">
        <v>82</v>
      </c>
      <c r="AY287" s="186" t="s">
        <v>167</v>
      </c>
      <c r="BK287" s="188">
        <f>SUM(BK288:BK343)</f>
        <v>0</v>
      </c>
    </row>
    <row r="288" spans="1:65" s="2" customFormat="1" ht="21.8" customHeight="1">
      <c r="A288" s="34"/>
      <c r="B288" s="35"/>
      <c r="C288" s="232" t="s">
        <v>663</v>
      </c>
      <c r="D288" s="232" t="s">
        <v>254</v>
      </c>
      <c r="E288" s="233" t="s">
        <v>1778</v>
      </c>
      <c r="F288" s="234" t="s">
        <v>1779</v>
      </c>
      <c r="G288" s="235" t="s">
        <v>186</v>
      </c>
      <c r="H288" s="236">
        <v>153</v>
      </c>
      <c r="I288" s="237"/>
      <c r="J288" s="238">
        <f>ROUND(I288*H288,2)</f>
        <v>0</v>
      </c>
      <c r="K288" s="234" t="s">
        <v>174</v>
      </c>
      <c r="L288" s="239"/>
      <c r="M288" s="240" t="s">
        <v>1</v>
      </c>
      <c r="N288" s="241" t="s">
        <v>40</v>
      </c>
      <c r="O288" s="71"/>
      <c r="P288" s="200">
        <f>O288*H288</f>
        <v>0</v>
      </c>
      <c r="Q288" s="200">
        <v>4.0000000000000003E-5</v>
      </c>
      <c r="R288" s="200">
        <f>Q288*H288</f>
        <v>6.1200000000000004E-3</v>
      </c>
      <c r="S288" s="200">
        <v>0</v>
      </c>
      <c r="T288" s="201">
        <f>S288*H288</f>
        <v>0</v>
      </c>
      <c r="U288" s="34"/>
      <c r="V288" s="34"/>
      <c r="W288" s="34"/>
      <c r="X288" s="34"/>
      <c r="Y288" s="34"/>
      <c r="Z288" s="34"/>
      <c r="AA288" s="34"/>
      <c r="AB288" s="34"/>
      <c r="AC288" s="34"/>
      <c r="AD288" s="34"/>
      <c r="AE288" s="34"/>
      <c r="AR288" s="202" t="s">
        <v>225</v>
      </c>
      <c r="AT288" s="202" t="s">
        <v>254</v>
      </c>
      <c r="AU288" s="202" t="s">
        <v>84</v>
      </c>
      <c r="AY288" s="17" t="s">
        <v>167</v>
      </c>
      <c r="BE288" s="203">
        <f>IF(N288="základní",J288,0)</f>
        <v>0</v>
      </c>
      <c r="BF288" s="203">
        <f>IF(N288="snížená",J288,0)</f>
        <v>0</v>
      </c>
      <c r="BG288" s="203">
        <f>IF(N288="zákl. přenesená",J288,0)</f>
        <v>0</v>
      </c>
      <c r="BH288" s="203">
        <f>IF(N288="sníž. přenesená",J288,0)</f>
        <v>0</v>
      </c>
      <c r="BI288" s="203">
        <f>IF(N288="nulová",J288,0)</f>
        <v>0</v>
      </c>
      <c r="BJ288" s="17" t="s">
        <v>82</v>
      </c>
      <c r="BK288" s="203">
        <f>ROUND(I288*H288,2)</f>
        <v>0</v>
      </c>
      <c r="BL288" s="17" t="s">
        <v>175</v>
      </c>
      <c r="BM288" s="202" t="s">
        <v>1780</v>
      </c>
    </row>
    <row r="289" spans="1:65" s="14" customFormat="1">
      <c r="B289" s="220"/>
      <c r="C289" s="221"/>
      <c r="D289" s="211" t="s">
        <v>179</v>
      </c>
      <c r="E289" s="222" t="s">
        <v>1</v>
      </c>
      <c r="F289" s="223" t="s">
        <v>1781</v>
      </c>
      <c r="G289" s="221"/>
      <c r="H289" s="224">
        <v>30</v>
      </c>
      <c r="I289" s="225"/>
      <c r="J289" s="221"/>
      <c r="K289" s="221"/>
      <c r="L289" s="226"/>
      <c r="M289" s="227"/>
      <c r="N289" s="228"/>
      <c r="O289" s="228"/>
      <c r="P289" s="228"/>
      <c r="Q289" s="228"/>
      <c r="R289" s="228"/>
      <c r="S289" s="228"/>
      <c r="T289" s="229"/>
      <c r="AT289" s="230" t="s">
        <v>179</v>
      </c>
      <c r="AU289" s="230" t="s">
        <v>84</v>
      </c>
      <c r="AV289" s="14" t="s">
        <v>84</v>
      </c>
      <c r="AW289" s="14" t="s">
        <v>31</v>
      </c>
      <c r="AX289" s="14" t="s">
        <v>75</v>
      </c>
      <c r="AY289" s="230" t="s">
        <v>167</v>
      </c>
    </row>
    <row r="290" spans="1:65" s="14" customFormat="1">
      <c r="B290" s="220"/>
      <c r="C290" s="221"/>
      <c r="D290" s="211" t="s">
        <v>179</v>
      </c>
      <c r="E290" s="222" t="s">
        <v>1</v>
      </c>
      <c r="F290" s="223" t="s">
        <v>1782</v>
      </c>
      <c r="G290" s="221"/>
      <c r="H290" s="224">
        <v>96</v>
      </c>
      <c r="I290" s="225"/>
      <c r="J290" s="221"/>
      <c r="K290" s="221"/>
      <c r="L290" s="226"/>
      <c r="M290" s="227"/>
      <c r="N290" s="228"/>
      <c r="O290" s="228"/>
      <c r="P290" s="228"/>
      <c r="Q290" s="228"/>
      <c r="R290" s="228"/>
      <c r="S290" s="228"/>
      <c r="T290" s="229"/>
      <c r="AT290" s="230" t="s">
        <v>179</v>
      </c>
      <c r="AU290" s="230" t="s">
        <v>84</v>
      </c>
      <c r="AV290" s="14" t="s">
        <v>84</v>
      </c>
      <c r="AW290" s="14" t="s">
        <v>31</v>
      </c>
      <c r="AX290" s="14" t="s">
        <v>75</v>
      </c>
      <c r="AY290" s="230" t="s">
        <v>167</v>
      </c>
    </row>
    <row r="291" spans="1:65" s="14" customFormat="1">
      <c r="B291" s="220"/>
      <c r="C291" s="221"/>
      <c r="D291" s="211" t="s">
        <v>179</v>
      </c>
      <c r="E291" s="222" t="s">
        <v>1</v>
      </c>
      <c r="F291" s="223" t="s">
        <v>1783</v>
      </c>
      <c r="G291" s="221"/>
      <c r="H291" s="224">
        <v>27</v>
      </c>
      <c r="I291" s="225"/>
      <c r="J291" s="221"/>
      <c r="K291" s="221"/>
      <c r="L291" s="226"/>
      <c r="M291" s="227"/>
      <c r="N291" s="228"/>
      <c r="O291" s="228"/>
      <c r="P291" s="228"/>
      <c r="Q291" s="228"/>
      <c r="R291" s="228"/>
      <c r="S291" s="228"/>
      <c r="T291" s="229"/>
      <c r="AT291" s="230" t="s">
        <v>179</v>
      </c>
      <c r="AU291" s="230" t="s">
        <v>84</v>
      </c>
      <c r="AV291" s="14" t="s">
        <v>84</v>
      </c>
      <c r="AW291" s="14" t="s">
        <v>31</v>
      </c>
      <c r="AX291" s="14" t="s">
        <v>75</v>
      </c>
      <c r="AY291" s="230" t="s">
        <v>167</v>
      </c>
    </row>
    <row r="292" spans="1:65" s="2" customFormat="1" ht="24.3" customHeight="1">
      <c r="A292" s="34"/>
      <c r="B292" s="35"/>
      <c r="C292" s="191" t="s">
        <v>667</v>
      </c>
      <c r="D292" s="191" t="s">
        <v>170</v>
      </c>
      <c r="E292" s="192" t="s">
        <v>1784</v>
      </c>
      <c r="F292" s="193" t="s">
        <v>1785</v>
      </c>
      <c r="G292" s="194" t="s">
        <v>186</v>
      </c>
      <c r="H292" s="195">
        <v>153</v>
      </c>
      <c r="I292" s="196"/>
      <c r="J292" s="197">
        <f>ROUND(I292*H292,2)</f>
        <v>0</v>
      </c>
      <c r="K292" s="193" t="s">
        <v>174</v>
      </c>
      <c r="L292" s="39"/>
      <c r="M292" s="198" t="s">
        <v>1</v>
      </c>
      <c r="N292" s="199" t="s">
        <v>40</v>
      </c>
      <c r="O292" s="71"/>
      <c r="P292" s="200">
        <f>O292*H292</f>
        <v>0</v>
      </c>
      <c r="Q292" s="200">
        <v>0</v>
      </c>
      <c r="R292" s="200">
        <f>Q292*H292</f>
        <v>0</v>
      </c>
      <c r="S292" s="200">
        <v>0</v>
      </c>
      <c r="T292" s="201">
        <f>S292*H292</f>
        <v>0</v>
      </c>
      <c r="U292" s="34"/>
      <c r="V292" s="34"/>
      <c r="W292" s="34"/>
      <c r="X292" s="34"/>
      <c r="Y292" s="34"/>
      <c r="Z292" s="34"/>
      <c r="AA292" s="34"/>
      <c r="AB292" s="34"/>
      <c r="AC292" s="34"/>
      <c r="AD292" s="34"/>
      <c r="AE292" s="34"/>
      <c r="AR292" s="202" t="s">
        <v>278</v>
      </c>
      <c r="AT292" s="202" t="s">
        <v>170</v>
      </c>
      <c r="AU292" s="202" t="s">
        <v>84</v>
      </c>
      <c r="AY292" s="17" t="s">
        <v>167</v>
      </c>
      <c r="BE292" s="203">
        <f>IF(N292="základní",J292,0)</f>
        <v>0</v>
      </c>
      <c r="BF292" s="203">
        <f>IF(N292="snížená",J292,0)</f>
        <v>0</v>
      </c>
      <c r="BG292" s="203">
        <f>IF(N292="zákl. přenesená",J292,0)</f>
        <v>0</v>
      </c>
      <c r="BH292" s="203">
        <f>IF(N292="sníž. přenesená",J292,0)</f>
        <v>0</v>
      </c>
      <c r="BI292" s="203">
        <f>IF(N292="nulová",J292,0)</f>
        <v>0</v>
      </c>
      <c r="BJ292" s="17" t="s">
        <v>82</v>
      </c>
      <c r="BK292" s="203">
        <f>ROUND(I292*H292,2)</f>
        <v>0</v>
      </c>
      <c r="BL292" s="17" t="s">
        <v>278</v>
      </c>
      <c r="BM292" s="202" t="s">
        <v>1786</v>
      </c>
    </row>
    <row r="293" spans="1:65" s="2" customFormat="1">
      <c r="A293" s="34"/>
      <c r="B293" s="35"/>
      <c r="C293" s="36"/>
      <c r="D293" s="204" t="s">
        <v>177</v>
      </c>
      <c r="E293" s="36"/>
      <c r="F293" s="205" t="s">
        <v>1787</v>
      </c>
      <c r="G293" s="36"/>
      <c r="H293" s="36"/>
      <c r="I293" s="206"/>
      <c r="J293" s="36"/>
      <c r="K293" s="36"/>
      <c r="L293" s="39"/>
      <c r="M293" s="207"/>
      <c r="N293" s="208"/>
      <c r="O293" s="71"/>
      <c r="P293" s="71"/>
      <c r="Q293" s="71"/>
      <c r="R293" s="71"/>
      <c r="S293" s="71"/>
      <c r="T293" s="72"/>
      <c r="U293" s="34"/>
      <c r="V293" s="34"/>
      <c r="W293" s="34"/>
      <c r="X293" s="34"/>
      <c r="Y293" s="34"/>
      <c r="Z293" s="34"/>
      <c r="AA293" s="34"/>
      <c r="AB293" s="34"/>
      <c r="AC293" s="34"/>
      <c r="AD293" s="34"/>
      <c r="AE293" s="34"/>
      <c r="AT293" s="17" t="s">
        <v>177</v>
      </c>
      <c r="AU293" s="17" t="s">
        <v>84</v>
      </c>
    </row>
    <row r="294" spans="1:65" s="2" customFormat="1" ht="37.9" customHeight="1">
      <c r="A294" s="34"/>
      <c r="B294" s="35"/>
      <c r="C294" s="232" t="s">
        <v>671</v>
      </c>
      <c r="D294" s="232" t="s">
        <v>254</v>
      </c>
      <c r="E294" s="233" t="s">
        <v>1788</v>
      </c>
      <c r="F294" s="234" t="s">
        <v>1789</v>
      </c>
      <c r="G294" s="235" t="s">
        <v>1202</v>
      </c>
      <c r="H294" s="236">
        <v>43</v>
      </c>
      <c r="I294" s="237"/>
      <c r="J294" s="238">
        <f>ROUND(I294*H294,2)</f>
        <v>0</v>
      </c>
      <c r="K294" s="234" t="s">
        <v>1</v>
      </c>
      <c r="L294" s="239"/>
      <c r="M294" s="240" t="s">
        <v>1</v>
      </c>
      <c r="N294" s="241" t="s">
        <v>40</v>
      </c>
      <c r="O294" s="71"/>
      <c r="P294" s="200">
        <f>O294*H294</f>
        <v>0</v>
      </c>
      <c r="Q294" s="200">
        <v>0</v>
      </c>
      <c r="R294" s="200">
        <f>Q294*H294</f>
        <v>0</v>
      </c>
      <c r="S294" s="200">
        <v>0</v>
      </c>
      <c r="T294" s="201">
        <f>S294*H294</f>
        <v>0</v>
      </c>
      <c r="U294" s="34"/>
      <c r="V294" s="34"/>
      <c r="W294" s="34"/>
      <c r="X294" s="34"/>
      <c r="Y294" s="34"/>
      <c r="Z294" s="34"/>
      <c r="AA294" s="34"/>
      <c r="AB294" s="34"/>
      <c r="AC294" s="34"/>
      <c r="AD294" s="34"/>
      <c r="AE294" s="34"/>
      <c r="AR294" s="202" t="s">
        <v>935</v>
      </c>
      <c r="AT294" s="202" t="s">
        <v>254</v>
      </c>
      <c r="AU294" s="202" t="s">
        <v>84</v>
      </c>
      <c r="AY294" s="17" t="s">
        <v>167</v>
      </c>
      <c r="BE294" s="203">
        <f>IF(N294="základní",J294,0)</f>
        <v>0</v>
      </c>
      <c r="BF294" s="203">
        <f>IF(N294="snížená",J294,0)</f>
        <v>0</v>
      </c>
      <c r="BG294" s="203">
        <f>IF(N294="zákl. přenesená",J294,0)</f>
        <v>0</v>
      </c>
      <c r="BH294" s="203">
        <f>IF(N294="sníž. přenesená",J294,0)</f>
        <v>0</v>
      </c>
      <c r="BI294" s="203">
        <f>IF(N294="nulová",J294,0)</f>
        <v>0</v>
      </c>
      <c r="BJ294" s="17" t="s">
        <v>82</v>
      </c>
      <c r="BK294" s="203">
        <f>ROUND(I294*H294,2)</f>
        <v>0</v>
      </c>
      <c r="BL294" s="17" t="s">
        <v>935</v>
      </c>
      <c r="BM294" s="202" t="s">
        <v>1790</v>
      </c>
    </row>
    <row r="295" spans="1:65" s="14" customFormat="1">
      <c r="B295" s="220"/>
      <c r="C295" s="221"/>
      <c r="D295" s="211" t="s">
        <v>179</v>
      </c>
      <c r="E295" s="222" t="s">
        <v>1</v>
      </c>
      <c r="F295" s="223" t="s">
        <v>1791</v>
      </c>
      <c r="G295" s="221"/>
      <c r="H295" s="224">
        <v>11</v>
      </c>
      <c r="I295" s="225"/>
      <c r="J295" s="221"/>
      <c r="K295" s="221"/>
      <c r="L295" s="226"/>
      <c r="M295" s="227"/>
      <c r="N295" s="228"/>
      <c r="O295" s="228"/>
      <c r="P295" s="228"/>
      <c r="Q295" s="228"/>
      <c r="R295" s="228"/>
      <c r="S295" s="228"/>
      <c r="T295" s="229"/>
      <c r="AT295" s="230" t="s">
        <v>179</v>
      </c>
      <c r="AU295" s="230" t="s">
        <v>84</v>
      </c>
      <c r="AV295" s="14" t="s">
        <v>84</v>
      </c>
      <c r="AW295" s="14" t="s">
        <v>31</v>
      </c>
      <c r="AX295" s="14" t="s">
        <v>75</v>
      </c>
      <c r="AY295" s="230" t="s">
        <v>167</v>
      </c>
    </row>
    <row r="296" spans="1:65" s="14" customFormat="1">
      <c r="B296" s="220"/>
      <c r="C296" s="221"/>
      <c r="D296" s="211" t="s">
        <v>179</v>
      </c>
      <c r="E296" s="222" t="s">
        <v>1</v>
      </c>
      <c r="F296" s="223" t="s">
        <v>1792</v>
      </c>
      <c r="G296" s="221"/>
      <c r="H296" s="224">
        <v>32</v>
      </c>
      <c r="I296" s="225"/>
      <c r="J296" s="221"/>
      <c r="K296" s="221"/>
      <c r="L296" s="226"/>
      <c r="M296" s="227"/>
      <c r="N296" s="228"/>
      <c r="O296" s="228"/>
      <c r="P296" s="228"/>
      <c r="Q296" s="228"/>
      <c r="R296" s="228"/>
      <c r="S296" s="228"/>
      <c r="T296" s="229"/>
      <c r="AT296" s="230" t="s">
        <v>179</v>
      </c>
      <c r="AU296" s="230" t="s">
        <v>84</v>
      </c>
      <c r="AV296" s="14" t="s">
        <v>84</v>
      </c>
      <c r="AW296" s="14" t="s">
        <v>31</v>
      </c>
      <c r="AX296" s="14" t="s">
        <v>75</v>
      </c>
      <c r="AY296" s="230" t="s">
        <v>167</v>
      </c>
    </row>
    <row r="297" spans="1:65" s="2" customFormat="1" ht="24.3" customHeight="1">
      <c r="A297" s="34"/>
      <c r="B297" s="35"/>
      <c r="C297" s="191" t="s">
        <v>675</v>
      </c>
      <c r="D297" s="191" t="s">
        <v>170</v>
      </c>
      <c r="E297" s="192" t="s">
        <v>1793</v>
      </c>
      <c r="F297" s="193" t="s">
        <v>1794</v>
      </c>
      <c r="G297" s="194" t="s">
        <v>274</v>
      </c>
      <c r="H297" s="195">
        <v>43</v>
      </c>
      <c r="I297" s="196"/>
      <c r="J297" s="197">
        <f>ROUND(I297*H297,2)</f>
        <v>0</v>
      </c>
      <c r="K297" s="193" t="s">
        <v>174</v>
      </c>
      <c r="L297" s="39"/>
      <c r="M297" s="198" t="s">
        <v>1</v>
      </c>
      <c r="N297" s="199" t="s">
        <v>40</v>
      </c>
      <c r="O297" s="71"/>
      <c r="P297" s="200">
        <f>O297*H297</f>
        <v>0</v>
      </c>
      <c r="Q297" s="200">
        <v>0</v>
      </c>
      <c r="R297" s="200">
        <f>Q297*H297</f>
        <v>0</v>
      </c>
      <c r="S297" s="200">
        <v>0</v>
      </c>
      <c r="T297" s="201">
        <f>S297*H297</f>
        <v>0</v>
      </c>
      <c r="U297" s="34"/>
      <c r="V297" s="34"/>
      <c r="W297" s="34"/>
      <c r="X297" s="34"/>
      <c r="Y297" s="34"/>
      <c r="Z297" s="34"/>
      <c r="AA297" s="34"/>
      <c r="AB297" s="34"/>
      <c r="AC297" s="34"/>
      <c r="AD297" s="34"/>
      <c r="AE297" s="34"/>
      <c r="AR297" s="202" t="s">
        <v>278</v>
      </c>
      <c r="AT297" s="202" t="s">
        <v>170</v>
      </c>
      <c r="AU297" s="202" t="s">
        <v>84</v>
      </c>
      <c r="AY297" s="17" t="s">
        <v>167</v>
      </c>
      <c r="BE297" s="203">
        <f>IF(N297="základní",J297,0)</f>
        <v>0</v>
      </c>
      <c r="BF297" s="203">
        <f>IF(N297="snížená",J297,0)</f>
        <v>0</v>
      </c>
      <c r="BG297" s="203">
        <f>IF(N297="zákl. přenesená",J297,0)</f>
        <v>0</v>
      </c>
      <c r="BH297" s="203">
        <f>IF(N297="sníž. přenesená",J297,0)</f>
        <v>0</v>
      </c>
      <c r="BI297" s="203">
        <f>IF(N297="nulová",J297,0)</f>
        <v>0</v>
      </c>
      <c r="BJ297" s="17" t="s">
        <v>82</v>
      </c>
      <c r="BK297" s="203">
        <f>ROUND(I297*H297,2)</f>
        <v>0</v>
      </c>
      <c r="BL297" s="17" t="s">
        <v>278</v>
      </c>
      <c r="BM297" s="202" t="s">
        <v>1795</v>
      </c>
    </row>
    <row r="298" spans="1:65" s="2" customFormat="1">
      <c r="A298" s="34"/>
      <c r="B298" s="35"/>
      <c r="C298" s="36"/>
      <c r="D298" s="204" t="s">
        <v>177</v>
      </c>
      <c r="E298" s="36"/>
      <c r="F298" s="205" t="s">
        <v>1796</v>
      </c>
      <c r="G298" s="36"/>
      <c r="H298" s="36"/>
      <c r="I298" s="206"/>
      <c r="J298" s="36"/>
      <c r="K298" s="36"/>
      <c r="L298" s="39"/>
      <c r="M298" s="207"/>
      <c r="N298" s="208"/>
      <c r="O298" s="71"/>
      <c r="P298" s="71"/>
      <c r="Q298" s="71"/>
      <c r="R298" s="71"/>
      <c r="S298" s="71"/>
      <c r="T298" s="72"/>
      <c r="U298" s="34"/>
      <c r="V298" s="34"/>
      <c r="W298" s="34"/>
      <c r="X298" s="34"/>
      <c r="Y298" s="34"/>
      <c r="Z298" s="34"/>
      <c r="AA298" s="34"/>
      <c r="AB298" s="34"/>
      <c r="AC298" s="34"/>
      <c r="AD298" s="34"/>
      <c r="AE298" s="34"/>
      <c r="AT298" s="17" t="s">
        <v>177</v>
      </c>
      <c r="AU298" s="17" t="s">
        <v>84</v>
      </c>
    </row>
    <row r="299" spans="1:65" s="2" customFormat="1" ht="16.45" customHeight="1">
      <c r="A299" s="34"/>
      <c r="B299" s="35"/>
      <c r="C299" s="232" t="s">
        <v>679</v>
      </c>
      <c r="D299" s="232" t="s">
        <v>254</v>
      </c>
      <c r="E299" s="233" t="s">
        <v>1797</v>
      </c>
      <c r="F299" s="234" t="s">
        <v>1798</v>
      </c>
      <c r="G299" s="235" t="s">
        <v>1202</v>
      </c>
      <c r="H299" s="236">
        <v>5</v>
      </c>
      <c r="I299" s="237"/>
      <c r="J299" s="238">
        <f>ROUND(I299*H299,2)</f>
        <v>0</v>
      </c>
      <c r="K299" s="234" t="s">
        <v>1</v>
      </c>
      <c r="L299" s="239"/>
      <c r="M299" s="240" t="s">
        <v>1</v>
      </c>
      <c r="N299" s="241" t="s">
        <v>40</v>
      </c>
      <c r="O299" s="71"/>
      <c r="P299" s="200">
        <f>O299*H299</f>
        <v>0</v>
      </c>
      <c r="Q299" s="200">
        <v>0</v>
      </c>
      <c r="R299" s="200">
        <f>Q299*H299</f>
        <v>0</v>
      </c>
      <c r="S299" s="200">
        <v>0</v>
      </c>
      <c r="T299" s="201">
        <f>S299*H299</f>
        <v>0</v>
      </c>
      <c r="U299" s="34"/>
      <c r="V299" s="34"/>
      <c r="W299" s="34"/>
      <c r="X299" s="34"/>
      <c r="Y299" s="34"/>
      <c r="Z299" s="34"/>
      <c r="AA299" s="34"/>
      <c r="AB299" s="34"/>
      <c r="AC299" s="34"/>
      <c r="AD299" s="34"/>
      <c r="AE299" s="34"/>
      <c r="AR299" s="202" t="s">
        <v>935</v>
      </c>
      <c r="AT299" s="202" t="s">
        <v>254</v>
      </c>
      <c r="AU299" s="202" t="s">
        <v>84</v>
      </c>
      <c r="AY299" s="17" t="s">
        <v>167</v>
      </c>
      <c r="BE299" s="203">
        <f>IF(N299="základní",J299,0)</f>
        <v>0</v>
      </c>
      <c r="BF299" s="203">
        <f>IF(N299="snížená",J299,0)</f>
        <v>0</v>
      </c>
      <c r="BG299" s="203">
        <f>IF(N299="zákl. přenesená",J299,0)</f>
        <v>0</v>
      </c>
      <c r="BH299" s="203">
        <f>IF(N299="sníž. přenesená",J299,0)</f>
        <v>0</v>
      </c>
      <c r="BI299" s="203">
        <f>IF(N299="nulová",J299,0)</f>
        <v>0</v>
      </c>
      <c r="BJ299" s="17" t="s">
        <v>82</v>
      </c>
      <c r="BK299" s="203">
        <f>ROUND(I299*H299,2)</f>
        <v>0</v>
      </c>
      <c r="BL299" s="17" t="s">
        <v>935</v>
      </c>
      <c r="BM299" s="202" t="s">
        <v>1799</v>
      </c>
    </row>
    <row r="300" spans="1:65" s="14" customFormat="1">
      <c r="B300" s="220"/>
      <c r="C300" s="221"/>
      <c r="D300" s="211" t="s">
        <v>179</v>
      </c>
      <c r="E300" s="222" t="s">
        <v>1</v>
      </c>
      <c r="F300" s="223" t="s">
        <v>1800</v>
      </c>
      <c r="G300" s="221"/>
      <c r="H300" s="224">
        <v>5</v>
      </c>
      <c r="I300" s="225"/>
      <c r="J300" s="221"/>
      <c r="K300" s="221"/>
      <c r="L300" s="226"/>
      <c r="M300" s="227"/>
      <c r="N300" s="228"/>
      <c r="O300" s="228"/>
      <c r="P300" s="228"/>
      <c r="Q300" s="228"/>
      <c r="R300" s="228"/>
      <c r="S300" s="228"/>
      <c r="T300" s="229"/>
      <c r="AT300" s="230" t="s">
        <v>179</v>
      </c>
      <c r="AU300" s="230" t="s">
        <v>84</v>
      </c>
      <c r="AV300" s="14" t="s">
        <v>84</v>
      </c>
      <c r="AW300" s="14" t="s">
        <v>31</v>
      </c>
      <c r="AX300" s="14" t="s">
        <v>75</v>
      </c>
      <c r="AY300" s="230" t="s">
        <v>167</v>
      </c>
    </row>
    <row r="301" spans="1:65" s="2" customFormat="1" ht="21.8" customHeight="1">
      <c r="A301" s="34"/>
      <c r="B301" s="35"/>
      <c r="C301" s="232" t="s">
        <v>683</v>
      </c>
      <c r="D301" s="232" t="s">
        <v>254</v>
      </c>
      <c r="E301" s="233" t="s">
        <v>1801</v>
      </c>
      <c r="F301" s="234" t="s">
        <v>1802</v>
      </c>
      <c r="G301" s="235" t="s">
        <v>1202</v>
      </c>
      <c r="H301" s="236">
        <v>5</v>
      </c>
      <c r="I301" s="237"/>
      <c r="J301" s="238">
        <f>ROUND(I301*H301,2)</f>
        <v>0</v>
      </c>
      <c r="K301" s="234" t="s">
        <v>1</v>
      </c>
      <c r="L301" s="239"/>
      <c r="M301" s="240" t="s">
        <v>1</v>
      </c>
      <c r="N301" s="241" t="s">
        <v>40</v>
      </c>
      <c r="O301" s="71"/>
      <c r="P301" s="200">
        <f>O301*H301</f>
        <v>0</v>
      </c>
      <c r="Q301" s="200">
        <v>0</v>
      </c>
      <c r="R301" s="200">
        <f>Q301*H301</f>
        <v>0</v>
      </c>
      <c r="S301" s="200">
        <v>0</v>
      </c>
      <c r="T301" s="201">
        <f>S301*H301</f>
        <v>0</v>
      </c>
      <c r="U301" s="34"/>
      <c r="V301" s="34"/>
      <c r="W301" s="34"/>
      <c r="X301" s="34"/>
      <c r="Y301" s="34"/>
      <c r="Z301" s="34"/>
      <c r="AA301" s="34"/>
      <c r="AB301" s="34"/>
      <c r="AC301" s="34"/>
      <c r="AD301" s="34"/>
      <c r="AE301" s="34"/>
      <c r="AR301" s="202" t="s">
        <v>935</v>
      </c>
      <c r="AT301" s="202" t="s">
        <v>254</v>
      </c>
      <c r="AU301" s="202" t="s">
        <v>84</v>
      </c>
      <c r="AY301" s="17" t="s">
        <v>167</v>
      </c>
      <c r="BE301" s="203">
        <f>IF(N301="základní",J301,0)</f>
        <v>0</v>
      </c>
      <c r="BF301" s="203">
        <f>IF(N301="snížená",J301,0)</f>
        <v>0</v>
      </c>
      <c r="BG301" s="203">
        <f>IF(N301="zákl. přenesená",J301,0)</f>
        <v>0</v>
      </c>
      <c r="BH301" s="203">
        <f>IF(N301="sníž. přenesená",J301,0)</f>
        <v>0</v>
      </c>
      <c r="BI301" s="203">
        <f>IF(N301="nulová",J301,0)</f>
        <v>0</v>
      </c>
      <c r="BJ301" s="17" t="s">
        <v>82</v>
      </c>
      <c r="BK301" s="203">
        <f>ROUND(I301*H301,2)</f>
        <v>0</v>
      </c>
      <c r="BL301" s="17" t="s">
        <v>935</v>
      </c>
      <c r="BM301" s="202" t="s">
        <v>1803</v>
      </c>
    </row>
    <row r="302" spans="1:65" s="14" customFormat="1">
      <c r="B302" s="220"/>
      <c r="C302" s="221"/>
      <c r="D302" s="211" t="s">
        <v>179</v>
      </c>
      <c r="E302" s="222" t="s">
        <v>1</v>
      </c>
      <c r="F302" s="223" t="s">
        <v>1804</v>
      </c>
      <c r="G302" s="221"/>
      <c r="H302" s="224">
        <v>5</v>
      </c>
      <c r="I302" s="225"/>
      <c r="J302" s="221"/>
      <c r="K302" s="221"/>
      <c r="L302" s="226"/>
      <c r="M302" s="227"/>
      <c r="N302" s="228"/>
      <c r="O302" s="228"/>
      <c r="P302" s="228"/>
      <c r="Q302" s="228"/>
      <c r="R302" s="228"/>
      <c r="S302" s="228"/>
      <c r="T302" s="229"/>
      <c r="AT302" s="230" t="s">
        <v>179</v>
      </c>
      <c r="AU302" s="230" t="s">
        <v>84</v>
      </c>
      <c r="AV302" s="14" t="s">
        <v>84</v>
      </c>
      <c r="AW302" s="14" t="s">
        <v>31</v>
      </c>
      <c r="AX302" s="14" t="s">
        <v>82</v>
      </c>
      <c r="AY302" s="230" t="s">
        <v>167</v>
      </c>
    </row>
    <row r="303" spans="1:65" s="2" customFormat="1" ht="16.45" customHeight="1">
      <c r="A303" s="34"/>
      <c r="B303" s="35"/>
      <c r="C303" s="191" t="s">
        <v>687</v>
      </c>
      <c r="D303" s="191" t="s">
        <v>170</v>
      </c>
      <c r="E303" s="192" t="s">
        <v>1805</v>
      </c>
      <c r="F303" s="193" t="s">
        <v>1806</v>
      </c>
      <c r="G303" s="194" t="s">
        <v>274</v>
      </c>
      <c r="H303" s="195">
        <v>10</v>
      </c>
      <c r="I303" s="196"/>
      <c r="J303" s="197">
        <f>ROUND(I303*H303,2)</f>
        <v>0</v>
      </c>
      <c r="K303" s="193" t="s">
        <v>174</v>
      </c>
      <c r="L303" s="39"/>
      <c r="M303" s="198" t="s">
        <v>1</v>
      </c>
      <c r="N303" s="199" t="s">
        <v>40</v>
      </c>
      <c r="O303" s="71"/>
      <c r="P303" s="200">
        <f>O303*H303</f>
        <v>0</v>
      </c>
      <c r="Q303" s="200">
        <v>0</v>
      </c>
      <c r="R303" s="200">
        <f>Q303*H303</f>
        <v>0</v>
      </c>
      <c r="S303" s="200">
        <v>0</v>
      </c>
      <c r="T303" s="201">
        <f>S303*H303</f>
        <v>0</v>
      </c>
      <c r="U303" s="34"/>
      <c r="V303" s="34"/>
      <c r="W303" s="34"/>
      <c r="X303" s="34"/>
      <c r="Y303" s="34"/>
      <c r="Z303" s="34"/>
      <c r="AA303" s="34"/>
      <c r="AB303" s="34"/>
      <c r="AC303" s="34"/>
      <c r="AD303" s="34"/>
      <c r="AE303" s="34"/>
      <c r="AR303" s="202" t="s">
        <v>278</v>
      </c>
      <c r="AT303" s="202" t="s">
        <v>170</v>
      </c>
      <c r="AU303" s="202" t="s">
        <v>84</v>
      </c>
      <c r="AY303" s="17" t="s">
        <v>167</v>
      </c>
      <c r="BE303" s="203">
        <f>IF(N303="základní",J303,0)</f>
        <v>0</v>
      </c>
      <c r="BF303" s="203">
        <f>IF(N303="snížená",J303,0)</f>
        <v>0</v>
      </c>
      <c r="BG303" s="203">
        <f>IF(N303="zákl. přenesená",J303,0)</f>
        <v>0</v>
      </c>
      <c r="BH303" s="203">
        <f>IF(N303="sníž. přenesená",J303,0)</f>
        <v>0</v>
      </c>
      <c r="BI303" s="203">
        <f>IF(N303="nulová",J303,0)</f>
        <v>0</v>
      </c>
      <c r="BJ303" s="17" t="s">
        <v>82</v>
      </c>
      <c r="BK303" s="203">
        <f>ROUND(I303*H303,2)</f>
        <v>0</v>
      </c>
      <c r="BL303" s="17" t="s">
        <v>278</v>
      </c>
      <c r="BM303" s="202" t="s">
        <v>1807</v>
      </c>
    </row>
    <row r="304" spans="1:65" s="2" customFormat="1">
      <c r="A304" s="34"/>
      <c r="B304" s="35"/>
      <c r="C304" s="36"/>
      <c r="D304" s="204" t="s">
        <v>177</v>
      </c>
      <c r="E304" s="36"/>
      <c r="F304" s="205" t="s">
        <v>1808</v>
      </c>
      <c r="G304" s="36"/>
      <c r="H304" s="36"/>
      <c r="I304" s="206"/>
      <c r="J304" s="36"/>
      <c r="K304" s="36"/>
      <c r="L304" s="39"/>
      <c r="M304" s="207"/>
      <c r="N304" s="208"/>
      <c r="O304" s="71"/>
      <c r="P304" s="71"/>
      <c r="Q304" s="71"/>
      <c r="R304" s="71"/>
      <c r="S304" s="71"/>
      <c r="T304" s="72"/>
      <c r="U304" s="34"/>
      <c r="V304" s="34"/>
      <c r="W304" s="34"/>
      <c r="X304" s="34"/>
      <c r="Y304" s="34"/>
      <c r="Z304" s="34"/>
      <c r="AA304" s="34"/>
      <c r="AB304" s="34"/>
      <c r="AC304" s="34"/>
      <c r="AD304" s="34"/>
      <c r="AE304" s="34"/>
      <c r="AT304" s="17" t="s">
        <v>177</v>
      </c>
      <c r="AU304" s="17" t="s">
        <v>84</v>
      </c>
    </row>
    <row r="305" spans="1:65" s="2" customFormat="1" ht="24.3" customHeight="1">
      <c r="A305" s="34"/>
      <c r="B305" s="35"/>
      <c r="C305" s="232" t="s">
        <v>691</v>
      </c>
      <c r="D305" s="232" t="s">
        <v>254</v>
      </c>
      <c r="E305" s="233" t="s">
        <v>1809</v>
      </c>
      <c r="F305" s="234" t="s">
        <v>1810</v>
      </c>
      <c r="G305" s="235" t="s">
        <v>1202</v>
      </c>
      <c r="H305" s="236">
        <v>30</v>
      </c>
      <c r="I305" s="237"/>
      <c r="J305" s="238">
        <f>ROUND(I305*H305,2)</f>
        <v>0</v>
      </c>
      <c r="K305" s="234" t="s">
        <v>1</v>
      </c>
      <c r="L305" s="239"/>
      <c r="M305" s="240" t="s">
        <v>1</v>
      </c>
      <c r="N305" s="241" t="s">
        <v>40</v>
      </c>
      <c r="O305" s="71"/>
      <c r="P305" s="200">
        <f>O305*H305</f>
        <v>0</v>
      </c>
      <c r="Q305" s="200">
        <v>0</v>
      </c>
      <c r="R305" s="200">
        <f>Q305*H305</f>
        <v>0</v>
      </c>
      <c r="S305" s="200">
        <v>0</v>
      </c>
      <c r="T305" s="201">
        <f>S305*H305</f>
        <v>0</v>
      </c>
      <c r="U305" s="34"/>
      <c r="V305" s="34"/>
      <c r="W305" s="34"/>
      <c r="X305" s="34"/>
      <c r="Y305" s="34"/>
      <c r="Z305" s="34"/>
      <c r="AA305" s="34"/>
      <c r="AB305" s="34"/>
      <c r="AC305" s="34"/>
      <c r="AD305" s="34"/>
      <c r="AE305" s="34"/>
      <c r="AR305" s="202" t="s">
        <v>935</v>
      </c>
      <c r="AT305" s="202" t="s">
        <v>254</v>
      </c>
      <c r="AU305" s="202" t="s">
        <v>84</v>
      </c>
      <c r="AY305" s="17" t="s">
        <v>167</v>
      </c>
      <c r="BE305" s="203">
        <f>IF(N305="základní",J305,0)</f>
        <v>0</v>
      </c>
      <c r="BF305" s="203">
        <f>IF(N305="snížená",J305,0)</f>
        <v>0</v>
      </c>
      <c r="BG305" s="203">
        <f>IF(N305="zákl. přenesená",J305,0)</f>
        <v>0</v>
      </c>
      <c r="BH305" s="203">
        <f>IF(N305="sníž. přenesená",J305,0)</f>
        <v>0</v>
      </c>
      <c r="BI305" s="203">
        <f>IF(N305="nulová",J305,0)</f>
        <v>0</v>
      </c>
      <c r="BJ305" s="17" t="s">
        <v>82</v>
      </c>
      <c r="BK305" s="203">
        <f>ROUND(I305*H305,2)</f>
        <v>0</v>
      </c>
      <c r="BL305" s="17" t="s">
        <v>935</v>
      </c>
      <c r="BM305" s="202" t="s">
        <v>1811</v>
      </c>
    </row>
    <row r="306" spans="1:65" s="14" customFormat="1">
      <c r="B306" s="220"/>
      <c r="C306" s="221"/>
      <c r="D306" s="211" t="s">
        <v>179</v>
      </c>
      <c r="E306" s="222" t="s">
        <v>1</v>
      </c>
      <c r="F306" s="223" t="s">
        <v>1812</v>
      </c>
      <c r="G306" s="221"/>
      <c r="H306" s="224">
        <v>7</v>
      </c>
      <c r="I306" s="225"/>
      <c r="J306" s="221"/>
      <c r="K306" s="221"/>
      <c r="L306" s="226"/>
      <c r="M306" s="227"/>
      <c r="N306" s="228"/>
      <c r="O306" s="228"/>
      <c r="P306" s="228"/>
      <c r="Q306" s="228"/>
      <c r="R306" s="228"/>
      <c r="S306" s="228"/>
      <c r="T306" s="229"/>
      <c r="AT306" s="230" t="s">
        <v>179</v>
      </c>
      <c r="AU306" s="230" t="s">
        <v>84</v>
      </c>
      <c r="AV306" s="14" t="s">
        <v>84</v>
      </c>
      <c r="AW306" s="14" t="s">
        <v>31</v>
      </c>
      <c r="AX306" s="14" t="s">
        <v>75</v>
      </c>
      <c r="AY306" s="230" t="s">
        <v>167</v>
      </c>
    </row>
    <row r="307" spans="1:65" s="14" customFormat="1">
      <c r="B307" s="220"/>
      <c r="C307" s="221"/>
      <c r="D307" s="211" t="s">
        <v>179</v>
      </c>
      <c r="E307" s="222" t="s">
        <v>1</v>
      </c>
      <c r="F307" s="223" t="s">
        <v>1813</v>
      </c>
      <c r="G307" s="221"/>
      <c r="H307" s="224">
        <v>23</v>
      </c>
      <c r="I307" s="225"/>
      <c r="J307" s="221"/>
      <c r="K307" s="221"/>
      <c r="L307" s="226"/>
      <c r="M307" s="227"/>
      <c r="N307" s="228"/>
      <c r="O307" s="228"/>
      <c r="P307" s="228"/>
      <c r="Q307" s="228"/>
      <c r="R307" s="228"/>
      <c r="S307" s="228"/>
      <c r="T307" s="229"/>
      <c r="AT307" s="230" t="s">
        <v>179</v>
      </c>
      <c r="AU307" s="230" t="s">
        <v>84</v>
      </c>
      <c r="AV307" s="14" t="s">
        <v>84</v>
      </c>
      <c r="AW307" s="14" t="s">
        <v>31</v>
      </c>
      <c r="AX307" s="14" t="s">
        <v>75</v>
      </c>
      <c r="AY307" s="230" t="s">
        <v>167</v>
      </c>
    </row>
    <row r="308" spans="1:65" s="2" customFormat="1" ht="16.45" customHeight="1">
      <c r="A308" s="34"/>
      <c r="B308" s="35"/>
      <c r="C308" s="191" t="s">
        <v>695</v>
      </c>
      <c r="D308" s="191" t="s">
        <v>170</v>
      </c>
      <c r="E308" s="192" t="s">
        <v>1814</v>
      </c>
      <c r="F308" s="193" t="s">
        <v>1815</v>
      </c>
      <c r="G308" s="194" t="s">
        <v>274</v>
      </c>
      <c r="H308" s="195">
        <v>30</v>
      </c>
      <c r="I308" s="196"/>
      <c r="J308" s="197">
        <f>ROUND(I308*H308,2)</f>
        <v>0</v>
      </c>
      <c r="K308" s="193" t="s">
        <v>174</v>
      </c>
      <c r="L308" s="39"/>
      <c r="M308" s="198" t="s">
        <v>1</v>
      </c>
      <c r="N308" s="199" t="s">
        <v>40</v>
      </c>
      <c r="O308" s="71"/>
      <c r="P308" s="200">
        <f>O308*H308</f>
        <v>0</v>
      </c>
      <c r="Q308" s="200">
        <v>0</v>
      </c>
      <c r="R308" s="200">
        <f>Q308*H308</f>
        <v>0</v>
      </c>
      <c r="S308" s="200">
        <v>0</v>
      </c>
      <c r="T308" s="201">
        <f>S308*H308</f>
        <v>0</v>
      </c>
      <c r="U308" s="34"/>
      <c r="V308" s="34"/>
      <c r="W308" s="34"/>
      <c r="X308" s="34"/>
      <c r="Y308" s="34"/>
      <c r="Z308" s="34"/>
      <c r="AA308" s="34"/>
      <c r="AB308" s="34"/>
      <c r="AC308" s="34"/>
      <c r="AD308" s="34"/>
      <c r="AE308" s="34"/>
      <c r="AR308" s="202" t="s">
        <v>278</v>
      </c>
      <c r="AT308" s="202" t="s">
        <v>170</v>
      </c>
      <c r="AU308" s="202" t="s">
        <v>84</v>
      </c>
      <c r="AY308" s="17" t="s">
        <v>167</v>
      </c>
      <c r="BE308" s="203">
        <f>IF(N308="základní",J308,0)</f>
        <v>0</v>
      </c>
      <c r="BF308" s="203">
        <f>IF(N308="snížená",J308,0)</f>
        <v>0</v>
      </c>
      <c r="BG308" s="203">
        <f>IF(N308="zákl. přenesená",J308,0)</f>
        <v>0</v>
      </c>
      <c r="BH308" s="203">
        <f>IF(N308="sníž. přenesená",J308,0)</f>
        <v>0</v>
      </c>
      <c r="BI308" s="203">
        <f>IF(N308="nulová",J308,0)</f>
        <v>0</v>
      </c>
      <c r="BJ308" s="17" t="s">
        <v>82</v>
      </c>
      <c r="BK308" s="203">
        <f>ROUND(I308*H308,2)</f>
        <v>0</v>
      </c>
      <c r="BL308" s="17" t="s">
        <v>278</v>
      </c>
      <c r="BM308" s="202" t="s">
        <v>1816</v>
      </c>
    </row>
    <row r="309" spans="1:65" s="2" customFormat="1">
      <c r="A309" s="34"/>
      <c r="B309" s="35"/>
      <c r="C309" s="36"/>
      <c r="D309" s="204" t="s">
        <v>177</v>
      </c>
      <c r="E309" s="36"/>
      <c r="F309" s="205" t="s">
        <v>1817</v>
      </c>
      <c r="G309" s="36"/>
      <c r="H309" s="36"/>
      <c r="I309" s="206"/>
      <c r="J309" s="36"/>
      <c r="K309" s="36"/>
      <c r="L309" s="39"/>
      <c r="M309" s="207"/>
      <c r="N309" s="208"/>
      <c r="O309" s="71"/>
      <c r="P309" s="71"/>
      <c r="Q309" s="71"/>
      <c r="R309" s="71"/>
      <c r="S309" s="71"/>
      <c r="T309" s="72"/>
      <c r="U309" s="34"/>
      <c r="V309" s="34"/>
      <c r="W309" s="34"/>
      <c r="X309" s="34"/>
      <c r="Y309" s="34"/>
      <c r="Z309" s="34"/>
      <c r="AA309" s="34"/>
      <c r="AB309" s="34"/>
      <c r="AC309" s="34"/>
      <c r="AD309" s="34"/>
      <c r="AE309" s="34"/>
      <c r="AT309" s="17" t="s">
        <v>177</v>
      </c>
      <c r="AU309" s="17" t="s">
        <v>84</v>
      </c>
    </row>
    <row r="310" spans="1:65" s="2" customFormat="1" ht="24.3" customHeight="1">
      <c r="A310" s="34"/>
      <c r="B310" s="35"/>
      <c r="C310" s="232" t="s">
        <v>699</v>
      </c>
      <c r="D310" s="232" t="s">
        <v>254</v>
      </c>
      <c r="E310" s="233" t="s">
        <v>1818</v>
      </c>
      <c r="F310" s="234" t="s">
        <v>1819</v>
      </c>
      <c r="G310" s="235" t="s">
        <v>1202</v>
      </c>
      <c r="H310" s="236">
        <v>51</v>
      </c>
      <c r="I310" s="237"/>
      <c r="J310" s="238">
        <f>ROUND(I310*H310,2)</f>
        <v>0</v>
      </c>
      <c r="K310" s="234" t="s">
        <v>1</v>
      </c>
      <c r="L310" s="239"/>
      <c r="M310" s="240" t="s">
        <v>1</v>
      </c>
      <c r="N310" s="241" t="s">
        <v>40</v>
      </c>
      <c r="O310" s="71"/>
      <c r="P310" s="200">
        <f>O310*H310</f>
        <v>0</v>
      </c>
      <c r="Q310" s="200">
        <v>0</v>
      </c>
      <c r="R310" s="200">
        <f>Q310*H310</f>
        <v>0</v>
      </c>
      <c r="S310" s="200">
        <v>0</v>
      </c>
      <c r="T310" s="201">
        <f>S310*H310</f>
        <v>0</v>
      </c>
      <c r="U310" s="34"/>
      <c r="V310" s="34"/>
      <c r="W310" s="34"/>
      <c r="X310" s="34"/>
      <c r="Y310" s="34"/>
      <c r="Z310" s="34"/>
      <c r="AA310" s="34"/>
      <c r="AB310" s="34"/>
      <c r="AC310" s="34"/>
      <c r="AD310" s="34"/>
      <c r="AE310" s="34"/>
      <c r="AR310" s="202" t="s">
        <v>935</v>
      </c>
      <c r="AT310" s="202" t="s">
        <v>254</v>
      </c>
      <c r="AU310" s="202" t="s">
        <v>84</v>
      </c>
      <c r="AY310" s="17" t="s">
        <v>167</v>
      </c>
      <c r="BE310" s="203">
        <f>IF(N310="základní",J310,0)</f>
        <v>0</v>
      </c>
      <c r="BF310" s="203">
        <f>IF(N310="snížená",J310,0)</f>
        <v>0</v>
      </c>
      <c r="BG310" s="203">
        <f>IF(N310="zákl. přenesená",J310,0)</f>
        <v>0</v>
      </c>
      <c r="BH310" s="203">
        <f>IF(N310="sníž. přenesená",J310,0)</f>
        <v>0</v>
      </c>
      <c r="BI310" s="203">
        <f>IF(N310="nulová",J310,0)</f>
        <v>0</v>
      </c>
      <c r="BJ310" s="17" t="s">
        <v>82</v>
      </c>
      <c r="BK310" s="203">
        <f>ROUND(I310*H310,2)</f>
        <v>0</v>
      </c>
      <c r="BL310" s="17" t="s">
        <v>935</v>
      </c>
      <c r="BM310" s="202" t="s">
        <v>1820</v>
      </c>
    </row>
    <row r="311" spans="1:65" s="14" customFormat="1">
      <c r="B311" s="220"/>
      <c r="C311" s="221"/>
      <c r="D311" s="211" t="s">
        <v>179</v>
      </c>
      <c r="E311" s="222" t="s">
        <v>1</v>
      </c>
      <c r="F311" s="223" t="s">
        <v>1821</v>
      </c>
      <c r="G311" s="221"/>
      <c r="H311" s="224">
        <v>37</v>
      </c>
      <c r="I311" s="225"/>
      <c r="J311" s="221"/>
      <c r="K311" s="221"/>
      <c r="L311" s="226"/>
      <c r="M311" s="227"/>
      <c r="N311" s="228"/>
      <c r="O311" s="228"/>
      <c r="P311" s="228"/>
      <c r="Q311" s="228"/>
      <c r="R311" s="228"/>
      <c r="S311" s="228"/>
      <c r="T311" s="229"/>
      <c r="AT311" s="230" t="s">
        <v>179</v>
      </c>
      <c r="AU311" s="230" t="s">
        <v>84</v>
      </c>
      <c r="AV311" s="14" t="s">
        <v>84</v>
      </c>
      <c r="AW311" s="14" t="s">
        <v>31</v>
      </c>
      <c r="AX311" s="14" t="s">
        <v>75</v>
      </c>
      <c r="AY311" s="230" t="s">
        <v>167</v>
      </c>
    </row>
    <row r="312" spans="1:65" s="14" customFormat="1">
      <c r="B312" s="220"/>
      <c r="C312" s="221"/>
      <c r="D312" s="211" t="s">
        <v>179</v>
      </c>
      <c r="E312" s="222" t="s">
        <v>1</v>
      </c>
      <c r="F312" s="223" t="s">
        <v>1822</v>
      </c>
      <c r="G312" s="221"/>
      <c r="H312" s="224">
        <v>14</v>
      </c>
      <c r="I312" s="225"/>
      <c r="J312" s="221"/>
      <c r="K312" s="221"/>
      <c r="L312" s="226"/>
      <c r="M312" s="227"/>
      <c r="N312" s="228"/>
      <c r="O312" s="228"/>
      <c r="P312" s="228"/>
      <c r="Q312" s="228"/>
      <c r="R312" s="228"/>
      <c r="S312" s="228"/>
      <c r="T312" s="229"/>
      <c r="AT312" s="230" t="s">
        <v>179</v>
      </c>
      <c r="AU312" s="230" t="s">
        <v>84</v>
      </c>
      <c r="AV312" s="14" t="s">
        <v>84</v>
      </c>
      <c r="AW312" s="14" t="s">
        <v>31</v>
      </c>
      <c r="AX312" s="14" t="s">
        <v>75</v>
      </c>
      <c r="AY312" s="230" t="s">
        <v>167</v>
      </c>
    </row>
    <row r="313" spans="1:65" s="2" customFormat="1" ht="37.9" customHeight="1">
      <c r="A313" s="34"/>
      <c r="B313" s="35"/>
      <c r="C313" s="232" t="s">
        <v>705</v>
      </c>
      <c r="D313" s="232" t="s">
        <v>254</v>
      </c>
      <c r="E313" s="233" t="s">
        <v>1823</v>
      </c>
      <c r="F313" s="234" t="s">
        <v>1824</v>
      </c>
      <c r="G313" s="235" t="s">
        <v>1202</v>
      </c>
      <c r="H313" s="236">
        <v>14</v>
      </c>
      <c r="I313" s="237"/>
      <c r="J313" s="238">
        <f>ROUND(I313*H313,2)</f>
        <v>0</v>
      </c>
      <c r="K313" s="234" t="s">
        <v>1</v>
      </c>
      <c r="L313" s="239"/>
      <c r="M313" s="240" t="s">
        <v>1</v>
      </c>
      <c r="N313" s="241" t="s">
        <v>40</v>
      </c>
      <c r="O313" s="71"/>
      <c r="P313" s="200">
        <f>O313*H313</f>
        <v>0</v>
      </c>
      <c r="Q313" s="200">
        <v>0</v>
      </c>
      <c r="R313" s="200">
        <f>Q313*H313</f>
        <v>0</v>
      </c>
      <c r="S313" s="200">
        <v>0</v>
      </c>
      <c r="T313" s="201">
        <f>S313*H313</f>
        <v>0</v>
      </c>
      <c r="U313" s="34"/>
      <c r="V313" s="34"/>
      <c r="W313" s="34"/>
      <c r="X313" s="34"/>
      <c r="Y313" s="34"/>
      <c r="Z313" s="34"/>
      <c r="AA313" s="34"/>
      <c r="AB313" s="34"/>
      <c r="AC313" s="34"/>
      <c r="AD313" s="34"/>
      <c r="AE313" s="34"/>
      <c r="AR313" s="202" t="s">
        <v>935</v>
      </c>
      <c r="AT313" s="202" t="s">
        <v>254</v>
      </c>
      <c r="AU313" s="202" t="s">
        <v>84</v>
      </c>
      <c r="AY313" s="17" t="s">
        <v>167</v>
      </c>
      <c r="BE313" s="203">
        <f>IF(N313="základní",J313,0)</f>
        <v>0</v>
      </c>
      <c r="BF313" s="203">
        <f>IF(N313="snížená",J313,0)</f>
        <v>0</v>
      </c>
      <c r="BG313" s="203">
        <f>IF(N313="zákl. přenesená",J313,0)</f>
        <v>0</v>
      </c>
      <c r="BH313" s="203">
        <f>IF(N313="sníž. přenesená",J313,0)</f>
        <v>0</v>
      </c>
      <c r="BI313" s="203">
        <f>IF(N313="nulová",J313,0)</f>
        <v>0</v>
      </c>
      <c r="BJ313" s="17" t="s">
        <v>82</v>
      </c>
      <c r="BK313" s="203">
        <f>ROUND(I313*H313,2)</f>
        <v>0</v>
      </c>
      <c r="BL313" s="17" t="s">
        <v>935</v>
      </c>
      <c r="BM313" s="202" t="s">
        <v>1825</v>
      </c>
    </row>
    <row r="314" spans="1:65" s="14" customFormat="1">
      <c r="B314" s="220"/>
      <c r="C314" s="221"/>
      <c r="D314" s="211" t="s">
        <v>179</v>
      </c>
      <c r="E314" s="222" t="s">
        <v>1</v>
      </c>
      <c r="F314" s="223" t="s">
        <v>265</v>
      </c>
      <c r="G314" s="221"/>
      <c r="H314" s="224">
        <v>14</v>
      </c>
      <c r="I314" s="225"/>
      <c r="J314" s="221"/>
      <c r="K314" s="221"/>
      <c r="L314" s="226"/>
      <c r="M314" s="227"/>
      <c r="N314" s="228"/>
      <c r="O314" s="228"/>
      <c r="P314" s="228"/>
      <c r="Q314" s="228"/>
      <c r="R314" s="228"/>
      <c r="S314" s="228"/>
      <c r="T314" s="229"/>
      <c r="AT314" s="230" t="s">
        <v>179</v>
      </c>
      <c r="AU314" s="230" t="s">
        <v>84</v>
      </c>
      <c r="AV314" s="14" t="s">
        <v>84</v>
      </c>
      <c r="AW314" s="14" t="s">
        <v>31</v>
      </c>
      <c r="AX314" s="14" t="s">
        <v>75</v>
      </c>
      <c r="AY314" s="230" t="s">
        <v>167</v>
      </c>
    </row>
    <row r="315" spans="1:65" s="2" customFormat="1" ht="24.3" customHeight="1">
      <c r="A315" s="34"/>
      <c r="B315" s="35"/>
      <c r="C315" s="191" t="s">
        <v>712</v>
      </c>
      <c r="D315" s="191" t="s">
        <v>170</v>
      </c>
      <c r="E315" s="192" t="s">
        <v>1826</v>
      </c>
      <c r="F315" s="193" t="s">
        <v>1827</v>
      </c>
      <c r="G315" s="194" t="s">
        <v>274</v>
      </c>
      <c r="H315" s="195">
        <v>65</v>
      </c>
      <c r="I315" s="196"/>
      <c r="J315" s="197">
        <f>ROUND(I315*H315,2)</f>
        <v>0</v>
      </c>
      <c r="K315" s="193" t="s">
        <v>174</v>
      </c>
      <c r="L315" s="39"/>
      <c r="M315" s="198" t="s">
        <v>1</v>
      </c>
      <c r="N315" s="199" t="s">
        <v>40</v>
      </c>
      <c r="O315" s="71"/>
      <c r="P315" s="200">
        <f>O315*H315</f>
        <v>0</v>
      </c>
      <c r="Q315" s="200">
        <v>0</v>
      </c>
      <c r="R315" s="200">
        <f>Q315*H315</f>
        <v>0</v>
      </c>
      <c r="S315" s="200">
        <v>0</v>
      </c>
      <c r="T315" s="201">
        <f>S315*H315</f>
        <v>0</v>
      </c>
      <c r="U315" s="34"/>
      <c r="V315" s="34"/>
      <c r="W315" s="34"/>
      <c r="X315" s="34"/>
      <c r="Y315" s="34"/>
      <c r="Z315" s="34"/>
      <c r="AA315" s="34"/>
      <c r="AB315" s="34"/>
      <c r="AC315" s="34"/>
      <c r="AD315" s="34"/>
      <c r="AE315" s="34"/>
      <c r="AR315" s="202" t="s">
        <v>278</v>
      </c>
      <c r="AT315" s="202" t="s">
        <v>170</v>
      </c>
      <c r="AU315" s="202" t="s">
        <v>84</v>
      </c>
      <c r="AY315" s="17" t="s">
        <v>167</v>
      </c>
      <c r="BE315" s="203">
        <f>IF(N315="základní",J315,0)</f>
        <v>0</v>
      </c>
      <c r="BF315" s="203">
        <f>IF(N315="snížená",J315,0)</f>
        <v>0</v>
      </c>
      <c r="BG315" s="203">
        <f>IF(N315="zákl. přenesená",J315,0)</f>
        <v>0</v>
      </c>
      <c r="BH315" s="203">
        <f>IF(N315="sníž. přenesená",J315,0)</f>
        <v>0</v>
      </c>
      <c r="BI315" s="203">
        <f>IF(N315="nulová",J315,0)</f>
        <v>0</v>
      </c>
      <c r="BJ315" s="17" t="s">
        <v>82</v>
      </c>
      <c r="BK315" s="203">
        <f>ROUND(I315*H315,2)</f>
        <v>0</v>
      </c>
      <c r="BL315" s="17" t="s">
        <v>278</v>
      </c>
      <c r="BM315" s="202" t="s">
        <v>1828</v>
      </c>
    </row>
    <row r="316" spans="1:65" s="2" customFormat="1">
      <c r="A316" s="34"/>
      <c r="B316" s="35"/>
      <c r="C316" s="36"/>
      <c r="D316" s="204" t="s">
        <v>177</v>
      </c>
      <c r="E316" s="36"/>
      <c r="F316" s="205" t="s">
        <v>1829</v>
      </c>
      <c r="G316" s="36"/>
      <c r="H316" s="36"/>
      <c r="I316" s="206"/>
      <c r="J316" s="36"/>
      <c r="K316" s="36"/>
      <c r="L316" s="39"/>
      <c r="M316" s="207"/>
      <c r="N316" s="208"/>
      <c r="O316" s="71"/>
      <c r="P316" s="71"/>
      <c r="Q316" s="71"/>
      <c r="R316" s="71"/>
      <c r="S316" s="71"/>
      <c r="T316" s="72"/>
      <c r="U316" s="34"/>
      <c r="V316" s="34"/>
      <c r="W316" s="34"/>
      <c r="X316" s="34"/>
      <c r="Y316" s="34"/>
      <c r="Z316" s="34"/>
      <c r="AA316" s="34"/>
      <c r="AB316" s="34"/>
      <c r="AC316" s="34"/>
      <c r="AD316" s="34"/>
      <c r="AE316" s="34"/>
      <c r="AT316" s="17" t="s">
        <v>177</v>
      </c>
      <c r="AU316" s="17" t="s">
        <v>84</v>
      </c>
    </row>
    <row r="317" spans="1:65" s="2" customFormat="1" ht="16.45" customHeight="1">
      <c r="A317" s="34"/>
      <c r="B317" s="35"/>
      <c r="C317" s="232" t="s">
        <v>717</v>
      </c>
      <c r="D317" s="232" t="s">
        <v>254</v>
      </c>
      <c r="E317" s="233" t="s">
        <v>1830</v>
      </c>
      <c r="F317" s="234" t="s">
        <v>1831</v>
      </c>
      <c r="G317" s="235" t="s">
        <v>1</v>
      </c>
      <c r="H317" s="236">
        <v>40</v>
      </c>
      <c r="I317" s="237"/>
      <c r="J317" s="238">
        <f>ROUND(I317*H317,2)</f>
        <v>0</v>
      </c>
      <c r="K317" s="234" t="s">
        <v>1</v>
      </c>
      <c r="L317" s="239"/>
      <c r="M317" s="240" t="s">
        <v>1</v>
      </c>
      <c r="N317" s="241" t="s">
        <v>40</v>
      </c>
      <c r="O317" s="71"/>
      <c r="P317" s="200">
        <f>O317*H317</f>
        <v>0</v>
      </c>
      <c r="Q317" s="200">
        <v>0</v>
      </c>
      <c r="R317" s="200">
        <f>Q317*H317</f>
        <v>0</v>
      </c>
      <c r="S317" s="200">
        <v>0</v>
      </c>
      <c r="T317" s="201">
        <f>S317*H317</f>
        <v>0</v>
      </c>
      <c r="U317" s="34"/>
      <c r="V317" s="34"/>
      <c r="W317" s="34"/>
      <c r="X317" s="34"/>
      <c r="Y317" s="34"/>
      <c r="Z317" s="34"/>
      <c r="AA317" s="34"/>
      <c r="AB317" s="34"/>
      <c r="AC317" s="34"/>
      <c r="AD317" s="34"/>
      <c r="AE317" s="34"/>
      <c r="AR317" s="202" t="s">
        <v>935</v>
      </c>
      <c r="AT317" s="202" t="s">
        <v>254</v>
      </c>
      <c r="AU317" s="202" t="s">
        <v>84</v>
      </c>
      <c r="AY317" s="17" t="s">
        <v>167</v>
      </c>
      <c r="BE317" s="203">
        <f>IF(N317="základní",J317,0)</f>
        <v>0</v>
      </c>
      <c r="BF317" s="203">
        <f>IF(N317="snížená",J317,0)</f>
        <v>0</v>
      </c>
      <c r="BG317" s="203">
        <f>IF(N317="zákl. přenesená",J317,0)</f>
        <v>0</v>
      </c>
      <c r="BH317" s="203">
        <f>IF(N317="sníž. přenesená",J317,0)</f>
        <v>0</v>
      </c>
      <c r="BI317" s="203">
        <f>IF(N317="nulová",J317,0)</f>
        <v>0</v>
      </c>
      <c r="BJ317" s="17" t="s">
        <v>82</v>
      </c>
      <c r="BK317" s="203">
        <f>ROUND(I317*H317,2)</f>
        <v>0</v>
      </c>
      <c r="BL317" s="17" t="s">
        <v>935</v>
      </c>
      <c r="BM317" s="202" t="s">
        <v>1832</v>
      </c>
    </row>
    <row r="318" spans="1:65" s="14" customFormat="1">
      <c r="B318" s="220"/>
      <c r="C318" s="221"/>
      <c r="D318" s="211" t="s">
        <v>179</v>
      </c>
      <c r="E318" s="222" t="s">
        <v>1</v>
      </c>
      <c r="F318" s="223" t="s">
        <v>1833</v>
      </c>
      <c r="G318" s="221"/>
      <c r="H318" s="224">
        <v>40</v>
      </c>
      <c r="I318" s="225"/>
      <c r="J318" s="221"/>
      <c r="K318" s="221"/>
      <c r="L318" s="226"/>
      <c r="M318" s="227"/>
      <c r="N318" s="228"/>
      <c r="O318" s="228"/>
      <c r="P318" s="228"/>
      <c r="Q318" s="228"/>
      <c r="R318" s="228"/>
      <c r="S318" s="228"/>
      <c r="T318" s="229"/>
      <c r="AT318" s="230" t="s">
        <v>179</v>
      </c>
      <c r="AU318" s="230" t="s">
        <v>84</v>
      </c>
      <c r="AV318" s="14" t="s">
        <v>84</v>
      </c>
      <c r="AW318" s="14" t="s">
        <v>31</v>
      </c>
      <c r="AX318" s="14" t="s">
        <v>75</v>
      </c>
      <c r="AY318" s="230" t="s">
        <v>167</v>
      </c>
    </row>
    <row r="319" spans="1:65" s="2" customFormat="1" ht="24.3" customHeight="1">
      <c r="A319" s="34"/>
      <c r="B319" s="35"/>
      <c r="C319" s="191" t="s">
        <v>724</v>
      </c>
      <c r="D319" s="191" t="s">
        <v>170</v>
      </c>
      <c r="E319" s="192" t="s">
        <v>1697</v>
      </c>
      <c r="F319" s="193" t="s">
        <v>1698</v>
      </c>
      <c r="G319" s="194" t="s">
        <v>274</v>
      </c>
      <c r="H319" s="195">
        <v>40</v>
      </c>
      <c r="I319" s="196"/>
      <c r="J319" s="197">
        <f>ROUND(I319*H319,2)</f>
        <v>0</v>
      </c>
      <c r="K319" s="193" t="s">
        <v>174</v>
      </c>
      <c r="L319" s="39"/>
      <c r="M319" s="198" t="s">
        <v>1</v>
      </c>
      <c r="N319" s="199" t="s">
        <v>40</v>
      </c>
      <c r="O319" s="71"/>
      <c r="P319" s="200">
        <f>O319*H319</f>
        <v>0</v>
      </c>
      <c r="Q319" s="200">
        <v>0</v>
      </c>
      <c r="R319" s="200">
        <f>Q319*H319</f>
        <v>0</v>
      </c>
      <c r="S319" s="200">
        <v>0</v>
      </c>
      <c r="T319" s="201">
        <f>S319*H319</f>
        <v>0</v>
      </c>
      <c r="U319" s="34"/>
      <c r="V319" s="34"/>
      <c r="W319" s="34"/>
      <c r="X319" s="34"/>
      <c r="Y319" s="34"/>
      <c r="Z319" s="34"/>
      <c r="AA319" s="34"/>
      <c r="AB319" s="34"/>
      <c r="AC319" s="34"/>
      <c r="AD319" s="34"/>
      <c r="AE319" s="34"/>
      <c r="AR319" s="202" t="s">
        <v>278</v>
      </c>
      <c r="AT319" s="202" t="s">
        <v>170</v>
      </c>
      <c r="AU319" s="202" t="s">
        <v>84</v>
      </c>
      <c r="AY319" s="17" t="s">
        <v>167</v>
      </c>
      <c r="BE319" s="203">
        <f>IF(N319="základní",J319,0)</f>
        <v>0</v>
      </c>
      <c r="BF319" s="203">
        <f>IF(N319="snížená",J319,0)</f>
        <v>0</v>
      </c>
      <c r="BG319" s="203">
        <f>IF(N319="zákl. přenesená",J319,0)</f>
        <v>0</v>
      </c>
      <c r="BH319" s="203">
        <f>IF(N319="sníž. přenesená",J319,0)</f>
        <v>0</v>
      </c>
      <c r="BI319" s="203">
        <f>IF(N319="nulová",J319,0)</f>
        <v>0</v>
      </c>
      <c r="BJ319" s="17" t="s">
        <v>82</v>
      </c>
      <c r="BK319" s="203">
        <f>ROUND(I319*H319,2)</f>
        <v>0</v>
      </c>
      <c r="BL319" s="17" t="s">
        <v>278</v>
      </c>
      <c r="BM319" s="202" t="s">
        <v>1834</v>
      </c>
    </row>
    <row r="320" spans="1:65" s="2" customFormat="1">
      <c r="A320" s="34"/>
      <c r="B320" s="35"/>
      <c r="C320" s="36"/>
      <c r="D320" s="204" t="s">
        <v>177</v>
      </c>
      <c r="E320" s="36"/>
      <c r="F320" s="205" t="s">
        <v>1700</v>
      </c>
      <c r="G320" s="36"/>
      <c r="H320" s="36"/>
      <c r="I320" s="206"/>
      <c r="J320" s="36"/>
      <c r="K320" s="36"/>
      <c r="L320" s="39"/>
      <c r="M320" s="207"/>
      <c r="N320" s="208"/>
      <c r="O320" s="71"/>
      <c r="P320" s="71"/>
      <c r="Q320" s="71"/>
      <c r="R320" s="71"/>
      <c r="S320" s="71"/>
      <c r="T320" s="72"/>
      <c r="U320" s="34"/>
      <c r="V320" s="34"/>
      <c r="W320" s="34"/>
      <c r="X320" s="34"/>
      <c r="Y320" s="34"/>
      <c r="Z320" s="34"/>
      <c r="AA320" s="34"/>
      <c r="AB320" s="34"/>
      <c r="AC320" s="34"/>
      <c r="AD320" s="34"/>
      <c r="AE320" s="34"/>
      <c r="AT320" s="17" t="s">
        <v>177</v>
      </c>
      <c r="AU320" s="17" t="s">
        <v>84</v>
      </c>
    </row>
    <row r="321" spans="1:65" s="2" customFormat="1" ht="16.45" customHeight="1">
      <c r="A321" s="34"/>
      <c r="B321" s="35"/>
      <c r="C321" s="232" t="s">
        <v>730</v>
      </c>
      <c r="D321" s="232" t="s">
        <v>254</v>
      </c>
      <c r="E321" s="233" t="s">
        <v>1835</v>
      </c>
      <c r="F321" s="234" t="s">
        <v>1836</v>
      </c>
      <c r="G321" s="235" t="s">
        <v>1202</v>
      </c>
      <c r="H321" s="236">
        <v>18</v>
      </c>
      <c r="I321" s="237"/>
      <c r="J321" s="238">
        <f>ROUND(I321*H321,2)</f>
        <v>0</v>
      </c>
      <c r="K321" s="234" t="s">
        <v>1</v>
      </c>
      <c r="L321" s="239"/>
      <c r="M321" s="240" t="s">
        <v>1</v>
      </c>
      <c r="N321" s="241" t="s">
        <v>40</v>
      </c>
      <c r="O321" s="71"/>
      <c r="P321" s="200">
        <f>O321*H321</f>
        <v>0</v>
      </c>
      <c r="Q321" s="200">
        <v>0</v>
      </c>
      <c r="R321" s="200">
        <f>Q321*H321</f>
        <v>0</v>
      </c>
      <c r="S321" s="200">
        <v>0</v>
      </c>
      <c r="T321" s="201">
        <f>S321*H321</f>
        <v>0</v>
      </c>
      <c r="U321" s="34"/>
      <c r="V321" s="34"/>
      <c r="W321" s="34"/>
      <c r="X321" s="34"/>
      <c r="Y321" s="34"/>
      <c r="Z321" s="34"/>
      <c r="AA321" s="34"/>
      <c r="AB321" s="34"/>
      <c r="AC321" s="34"/>
      <c r="AD321" s="34"/>
      <c r="AE321" s="34"/>
      <c r="AR321" s="202" t="s">
        <v>1541</v>
      </c>
      <c r="AT321" s="202" t="s">
        <v>254</v>
      </c>
      <c r="AU321" s="202" t="s">
        <v>84</v>
      </c>
      <c r="AY321" s="17" t="s">
        <v>167</v>
      </c>
      <c r="BE321" s="203">
        <f>IF(N321="základní",J321,0)</f>
        <v>0</v>
      </c>
      <c r="BF321" s="203">
        <f>IF(N321="snížená",J321,0)</f>
        <v>0</v>
      </c>
      <c r="BG321" s="203">
        <f>IF(N321="zákl. přenesená",J321,0)</f>
        <v>0</v>
      </c>
      <c r="BH321" s="203">
        <f>IF(N321="sníž. přenesená",J321,0)</f>
        <v>0</v>
      </c>
      <c r="BI321" s="203">
        <f>IF(N321="nulová",J321,0)</f>
        <v>0</v>
      </c>
      <c r="BJ321" s="17" t="s">
        <v>82</v>
      </c>
      <c r="BK321" s="203">
        <f>ROUND(I321*H321,2)</f>
        <v>0</v>
      </c>
      <c r="BL321" s="17" t="s">
        <v>593</v>
      </c>
      <c r="BM321" s="202" t="s">
        <v>1837</v>
      </c>
    </row>
    <row r="322" spans="1:65" s="14" customFormat="1">
      <c r="B322" s="220"/>
      <c r="C322" s="221"/>
      <c r="D322" s="211" t="s">
        <v>179</v>
      </c>
      <c r="E322" s="222" t="s">
        <v>1</v>
      </c>
      <c r="F322" s="223" t="s">
        <v>1838</v>
      </c>
      <c r="G322" s="221"/>
      <c r="H322" s="224">
        <v>18</v>
      </c>
      <c r="I322" s="225"/>
      <c r="J322" s="221"/>
      <c r="K322" s="221"/>
      <c r="L322" s="226"/>
      <c r="M322" s="227"/>
      <c r="N322" s="228"/>
      <c r="O322" s="228"/>
      <c r="P322" s="228"/>
      <c r="Q322" s="228"/>
      <c r="R322" s="228"/>
      <c r="S322" s="228"/>
      <c r="T322" s="229"/>
      <c r="AT322" s="230" t="s">
        <v>179</v>
      </c>
      <c r="AU322" s="230" t="s">
        <v>84</v>
      </c>
      <c r="AV322" s="14" t="s">
        <v>84</v>
      </c>
      <c r="AW322" s="14" t="s">
        <v>31</v>
      </c>
      <c r="AX322" s="14" t="s">
        <v>75</v>
      </c>
      <c r="AY322" s="230" t="s">
        <v>167</v>
      </c>
    </row>
    <row r="323" spans="1:65" s="2" customFormat="1" ht="16.45" customHeight="1">
      <c r="A323" s="34"/>
      <c r="B323" s="35"/>
      <c r="C323" s="232" t="s">
        <v>737</v>
      </c>
      <c r="D323" s="232" t="s">
        <v>254</v>
      </c>
      <c r="E323" s="233" t="s">
        <v>1839</v>
      </c>
      <c r="F323" s="234" t="s">
        <v>1840</v>
      </c>
      <c r="G323" s="235" t="s">
        <v>1202</v>
      </c>
      <c r="H323" s="236">
        <v>18</v>
      </c>
      <c r="I323" s="237"/>
      <c r="J323" s="238">
        <f>ROUND(I323*H323,2)</f>
        <v>0</v>
      </c>
      <c r="K323" s="234" t="s">
        <v>1</v>
      </c>
      <c r="L323" s="239"/>
      <c r="M323" s="240" t="s">
        <v>1</v>
      </c>
      <c r="N323" s="241" t="s">
        <v>40</v>
      </c>
      <c r="O323" s="71"/>
      <c r="P323" s="200">
        <f>O323*H323</f>
        <v>0</v>
      </c>
      <c r="Q323" s="200">
        <v>0</v>
      </c>
      <c r="R323" s="200">
        <f>Q323*H323</f>
        <v>0</v>
      </c>
      <c r="S323" s="200">
        <v>0</v>
      </c>
      <c r="T323" s="201">
        <f>S323*H323</f>
        <v>0</v>
      </c>
      <c r="U323" s="34"/>
      <c r="V323" s="34"/>
      <c r="W323" s="34"/>
      <c r="X323" s="34"/>
      <c r="Y323" s="34"/>
      <c r="Z323" s="34"/>
      <c r="AA323" s="34"/>
      <c r="AB323" s="34"/>
      <c r="AC323" s="34"/>
      <c r="AD323" s="34"/>
      <c r="AE323" s="34"/>
      <c r="AR323" s="202" t="s">
        <v>1541</v>
      </c>
      <c r="AT323" s="202" t="s">
        <v>254</v>
      </c>
      <c r="AU323" s="202" t="s">
        <v>84</v>
      </c>
      <c r="AY323" s="17" t="s">
        <v>167</v>
      </c>
      <c r="BE323" s="203">
        <f>IF(N323="základní",J323,0)</f>
        <v>0</v>
      </c>
      <c r="BF323" s="203">
        <f>IF(N323="snížená",J323,0)</f>
        <v>0</v>
      </c>
      <c r="BG323" s="203">
        <f>IF(N323="zákl. přenesená",J323,0)</f>
        <v>0</v>
      </c>
      <c r="BH323" s="203">
        <f>IF(N323="sníž. přenesená",J323,0)</f>
        <v>0</v>
      </c>
      <c r="BI323" s="203">
        <f>IF(N323="nulová",J323,0)</f>
        <v>0</v>
      </c>
      <c r="BJ323" s="17" t="s">
        <v>82</v>
      </c>
      <c r="BK323" s="203">
        <f>ROUND(I323*H323,2)</f>
        <v>0</v>
      </c>
      <c r="BL323" s="17" t="s">
        <v>593</v>
      </c>
      <c r="BM323" s="202" t="s">
        <v>1841</v>
      </c>
    </row>
    <row r="324" spans="1:65" s="2" customFormat="1" ht="21.8" customHeight="1">
      <c r="A324" s="34"/>
      <c r="B324" s="35"/>
      <c r="C324" s="232" t="s">
        <v>744</v>
      </c>
      <c r="D324" s="232" t="s">
        <v>254</v>
      </c>
      <c r="E324" s="233" t="s">
        <v>1842</v>
      </c>
      <c r="F324" s="234" t="s">
        <v>1843</v>
      </c>
      <c r="G324" s="235" t="s">
        <v>1202</v>
      </c>
      <c r="H324" s="236">
        <v>18</v>
      </c>
      <c r="I324" s="237"/>
      <c r="J324" s="238">
        <f>ROUND(I324*H324,2)</f>
        <v>0</v>
      </c>
      <c r="K324" s="234" t="s">
        <v>1</v>
      </c>
      <c r="L324" s="239"/>
      <c r="M324" s="240" t="s">
        <v>1</v>
      </c>
      <c r="N324" s="241" t="s">
        <v>40</v>
      </c>
      <c r="O324" s="71"/>
      <c r="P324" s="200">
        <f>O324*H324</f>
        <v>0</v>
      </c>
      <c r="Q324" s="200">
        <v>0</v>
      </c>
      <c r="R324" s="200">
        <f>Q324*H324</f>
        <v>0</v>
      </c>
      <c r="S324" s="200">
        <v>0</v>
      </c>
      <c r="T324" s="201">
        <f>S324*H324</f>
        <v>0</v>
      </c>
      <c r="U324" s="34"/>
      <c r="V324" s="34"/>
      <c r="W324" s="34"/>
      <c r="X324" s="34"/>
      <c r="Y324" s="34"/>
      <c r="Z324" s="34"/>
      <c r="AA324" s="34"/>
      <c r="AB324" s="34"/>
      <c r="AC324" s="34"/>
      <c r="AD324" s="34"/>
      <c r="AE324" s="34"/>
      <c r="AR324" s="202" t="s">
        <v>935</v>
      </c>
      <c r="AT324" s="202" t="s">
        <v>254</v>
      </c>
      <c r="AU324" s="202" t="s">
        <v>84</v>
      </c>
      <c r="AY324" s="17" t="s">
        <v>167</v>
      </c>
      <c r="BE324" s="203">
        <f>IF(N324="základní",J324,0)</f>
        <v>0</v>
      </c>
      <c r="BF324" s="203">
        <f>IF(N324="snížená",J324,0)</f>
        <v>0</v>
      </c>
      <c r="BG324" s="203">
        <f>IF(N324="zákl. přenesená",J324,0)</f>
        <v>0</v>
      </c>
      <c r="BH324" s="203">
        <f>IF(N324="sníž. přenesená",J324,0)</f>
        <v>0</v>
      </c>
      <c r="BI324" s="203">
        <f>IF(N324="nulová",J324,0)</f>
        <v>0</v>
      </c>
      <c r="BJ324" s="17" t="s">
        <v>82</v>
      </c>
      <c r="BK324" s="203">
        <f>ROUND(I324*H324,2)</f>
        <v>0</v>
      </c>
      <c r="BL324" s="17" t="s">
        <v>935</v>
      </c>
      <c r="BM324" s="202" t="s">
        <v>1844</v>
      </c>
    </row>
    <row r="325" spans="1:65" s="2" customFormat="1" ht="16.45" customHeight="1">
      <c r="A325" s="34"/>
      <c r="B325" s="35"/>
      <c r="C325" s="191" t="s">
        <v>750</v>
      </c>
      <c r="D325" s="191" t="s">
        <v>170</v>
      </c>
      <c r="E325" s="192" t="s">
        <v>1845</v>
      </c>
      <c r="F325" s="193" t="s">
        <v>1846</v>
      </c>
      <c r="G325" s="194" t="s">
        <v>274</v>
      </c>
      <c r="H325" s="195">
        <v>18</v>
      </c>
      <c r="I325" s="196"/>
      <c r="J325" s="197">
        <f>ROUND(I325*H325,2)</f>
        <v>0</v>
      </c>
      <c r="K325" s="193" t="s">
        <v>174</v>
      </c>
      <c r="L325" s="39"/>
      <c r="M325" s="198" t="s">
        <v>1</v>
      </c>
      <c r="N325" s="199" t="s">
        <v>40</v>
      </c>
      <c r="O325" s="71"/>
      <c r="P325" s="200">
        <f>O325*H325</f>
        <v>0</v>
      </c>
      <c r="Q325" s="200">
        <v>0</v>
      </c>
      <c r="R325" s="200">
        <f>Q325*H325</f>
        <v>0</v>
      </c>
      <c r="S325" s="200">
        <v>0</v>
      </c>
      <c r="T325" s="201">
        <f>S325*H325</f>
        <v>0</v>
      </c>
      <c r="U325" s="34"/>
      <c r="V325" s="34"/>
      <c r="W325" s="34"/>
      <c r="X325" s="34"/>
      <c r="Y325" s="34"/>
      <c r="Z325" s="34"/>
      <c r="AA325" s="34"/>
      <c r="AB325" s="34"/>
      <c r="AC325" s="34"/>
      <c r="AD325" s="34"/>
      <c r="AE325" s="34"/>
      <c r="AR325" s="202" t="s">
        <v>278</v>
      </c>
      <c r="AT325" s="202" t="s">
        <v>170</v>
      </c>
      <c r="AU325" s="202" t="s">
        <v>84</v>
      </c>
      <c r="AY325" s="17" t="s">
        <v>167</v>
      </c>
      <c r="BE325" s="203">
        <f>IF(N325="základní",J325,0)</f>
        <v>0</v>
      </c>
      <c r="BF325" s="203">
        <f>IF(N325="snížená",J325,0)</f>
        <v>0</v>
      </c>
      <c r="BG325" s="203">
        <f>IF(N325="zákl. přenesená",J325,0)</f>
        <v>0</v>
      </c>
      <c r="BH325" s="203">
        <f>IF(N325="sníž. přenesená",J325,0)</f>
        <v>0</v>
      </c>
      <c r="BI325" s="203">
        <f>IF(N325="nulová",J325,0)</f>
        <v>0</v>
      </c>
      <c r="BJ325" s="17" t="s">
        <v>82</v>
      </c>
      <c r="BK325" s="203">
        <f>ROUND(I325*H325,2)</f>
        <v>0</v>
      </c>
      <c r="BL325" s="17" t="s">
        <v>278</v>
      </c>
      <c r="BM325" s="202" t="s">
        <v>1847</v>
      </c>
    </row>
    <row r="326" spans="1:65" s="2" customFormat="1">
      <c r="A326" s="34"/>
      <c r="B326" s="35"/>
      <c r="C326" s="36"/>
      <c r="D326" s="204" t="s">
        <v>177</v>
      </c>
      <c r="E326" s="36"/>
      <c r="F326" s="205" t="s">
        <v>1848</v>
      </c>
      <c r="G326" s="36"/>
      <c r="H326" s="36"/>
      <c r="I326" s="206"/>
      <c r="J326" s="36"/>
      <c r="K326" s="36"/>
      <c r="L326" s="39"/>
      <c r="M326" s="207"/>
      <c r="N326" s="208"/>
      <c r="O326" s="71"/>
      <c r="P326" s="71"/>
      <c r="Q326" s="71"/>
      <c r="R326" s="71"/>
      <c r="S326" s="71"/>
      <c r="T326" s="72"/>
      <c r="U326" s="34"/>
      <c r="V326" s="34"/>
      <c r="W326" s="34"/>
      <c r="X326" s="34"/>
      <c r="Y326" s="34"/>
      <c r="Z326" s="34"/>
      <c r="AA326" s="34"/>
      <c r="AB326" s="34"/>
      <c r="AC326" s="34"/>
      <c r="AD326" s="34"/>
      <c r="AE326" s="34"/>
      <c r="AT326" s="17" t="s">
        <v>177</v>
      </c>
      <c r="AU326" s="17" t="s">
        <v>84</v>
      </c>
    </row>
    <row r="327" spans="1:65" s="2" customFormat="1" ht="16.45" customHeight="1">
      <c r="A327" s="34"/>
      <c r="B327" s="35"/>
      <c r="C327" s="232" t="s">
        <v>378</v>
      </c>
      <c r="D327" s="232" t="s">
        <v>254</v>
      </c>
      <c r="E327" s="233" t="s">
        <v>1849</v>
      </c>
      <c r="F327" s="234" t="s">
        <v>1850</v>
      </c>
      <c r="G327" s="235" t="s">
        <v>1202</v>
      </c>
      <c r="H327" s="236">
        <v>22</v>
      </c>
      <c r="I327" s="237"/>
      <c r="J327" s="238">
        <f>ROUND(I327*H327,2)</f>
        <v>0</v>
      </c>
      <c r="K327" s="234" t="s">
        <v>1</v>
      </c>
      <c r="L327" s="239"/>
      <c r="M327" s="240" t="s">
        <v>1</v>
      </c>
      <c r="N327" s="241" t="s">
        <v>40</v>
      </c>
      <c r="O327" s="71"/>
      <c r="P327" s="200">
        <f>O327*H327</f>
        <v>0</v>
      </c>
      <c r="Q327" s="200">
        <v>0</v>
      </c>
      <c r="R327" s="200">
        <f>Q327*H327</f>
        <v>0</v>
      </c>
      <c r="S327" s="200">
        <v>0</v>
      </c>
      <c r="T327" s="201">
        <f>S327*H327</f>
        <v>0</v>
      </c>
      <c r="U327" s="34"/>
      <c r="V327" s="34"/>
      <c r="W327" s="34"/>
      <c r="X327" s="34"/>
      <c r="Y327" s="34"/>
      <c r="Z327" s="34"/>
      <c r="AA327" s="34"/>
      <c r="AB327" s="34"/>
      <c r="AC327" s="34"/>
      <c r="AD327" s="34"/>
      <c r="AE327" s="34"/>
      <c r="AR327" s="202" t="s">
        <v>935</v>
      </c>
      <c r="AT327" s="202" t="s">
        <v>254</v>
      </c>
      <c r="AU327" s="202" t="s">
        <v>84</v>
      </c>
      <c r="AY327" s="17" t="s">
        <v>167</v>
      </c>
      <c r="BE327" s="203">
        <f>IF(N327="základní",J327,0)</f>
        <v>0</v>
      </c>
      <c r="BF327" s="203">
        <f>IF(N327="snížená",J327,0)</f>
        <v>0</v>
      </c>
      <c r="BG327" s="203">
        <f>IF(N327="zákl. přenesená",J327,0)</f>
        <v>0</v>
      </c>
      <c r="BH327" s="203">
        <f>IF(N327="sníž. přenesená",J327,0)</f>
        <v>0</v>
      </c>
      <c r="BI327" s="203">
        <f>IF(N327="nulová",J327,0)</f>
        <v>0</v>
      </c>
      <c r="BJ327" s="17" t="s">
        <v>82</v>
      </c>
      <c r="BK327" s="203">
        <f>ROUND(I327*H327,2)</f>
        <v>0</v>
      </c>
      <c r="BL327" s="17" t="s">
        <v>935</v>
      </c>
      <c r="BM327" s="202" t="s">
        <v>1851</v>
      </c>
    </row>
    <row r="328" spans="1:65" s="14" customFormat="1">
      <c r="B328" s="220"/>
      <c r="C328" s="221"/>
      <c r="D328" s="211" t="s">
        <v>179</v>
      </c>
      <c r="E328" s="222" t="s">
        <v>1</v>
      </c>
      <c r="F328" s="223" t="s">
        <v>1852</v>
      </c>
      <c r="G328" s="221"/>
      <c r="H328" s="224">
        <v>22</v>
      </c>
      <c r="I328" s="225"/>
      <c r="J328" s="221"/>
      <c r="K328" s="221"/>
      <c r="L328" s="226"/>
      <c r="M328" s="227"/>
      <c r="N328" s="228"/>
      <c r="O328" s="228"/>
      <c r="P328" s="228"/>
      <c r="Q328" s="228"/>
      <c r="R328" s="228"/>
      <c r="S328" s="228"/>
      <c r="T328" s="229"/>
      <c r="AT328" s="230" t="s">
        <v>179</v>
      </c>
      <c r="AU328" s="230" t="s">
        <v>84</v>
      </c>
      <c r="AV328" s="14" t="s">
        <v>84</v>
      </c>
      <c r="AW328" s="14" t="s">
        <v>31</v>
      </c>
      <c r="AX328" s="14" t="s">
        <v>75</v>
      </c>
      <c r="AY328" s="230" t="s">
        <v>167</v>
      </c>
    </row>
    <row r="329" spans="1:65" s="2" customFormat="1" ht="21.8" customHeight="1">
      <c r="A329" s="34"/>
      <c r="B329" s="35"/>
      <c r="C329" s="232" t="s">
        <v>391</v>
      </c>
      <c r="D329" s="232" t="s">
        <v>254</v>
      </c>
      <c r="E329" s="233" t="s">
        <v>1853</v>
      </c>
      <c r="F329" s="234" t="s">
        <v>1854</v>
      </c>
      <c r="G329" s="235" t="s">
        <v>1202</v>
      </c>
      <c r="H329" s="236">
        <v>22</v>
      </c>
      <c r="I329" s="237"/>
      <c r="J329" s="238">
        <f>ROUND(I329*H329,2)</f>
        <v>0</v>
      </c>
      <c r="K329" s="234" t="s">
        <v>1</v>
      </c>
      <c r="L329" s="239"/>
      <c r="M329" s="240" t="s">
        <v>1</v>
      </c>
      <c r="N329" s="241" t="s">
        <v>40</v>
      </c>
      <c r="O329" s="71"/>
      <c r="P329" s="200">
        <f>O329*H329</f>
        <v>0</v>
      </c>
      <c r="Q329" s="200">
        <v>0</v>
      </c>
      <c r="R329" s="200">
        <f>Q329*H329</f>
        <v>0</v>
      </c>
      <c r="S329" s="200">
        <v>0</v>
      </c>
      <c r="T329" s="201">
        <f>S329*H329</f>
        <v>0</v>
      </c>
      <c r="U329" s="34"/>
      <c r="V329" s="34"/>
      <c r="W329" s="34"/>
      <c r="X329" s="34"/>
      <c r="Y329" s="34"/>
      <c r="Z329" s="34"/>
      <c r="AA329" s="34"/>
      <c r="AB329" s="34"/>
      <c r="AC329" s="34"/>
      <c r="AD329" s="34"/>
      <c r="AE329" s="34"/>
      <c r="AR329" s="202" t="s">
        <v>935</v>
      </c>
      <c r="AT329" s="202" t="s">
        <v>254</v>
      </c>
      <c r="AU329" s="202" t="s">
        <v>84</v>
      </c>
      <c r="AY329" s="17" t="s">
        <v>167</v>
      </c>
      <c r="BE329" s="203">
        <f>IF(N329="základní",J329,0)</f>
        <v>0</v>
      </c>
      <c r="BF329" s="203">
        <f>IF(N329="snížená",J329,0)</f>
        <v>0</v>
      </c>
      <c r="BG329" s="203">
        <f>IF(N329="zákl. přenesená",J329,0)</f>
        <v>0</v>
      </c>
      <c r="BH329" s="203">
        <f>IF(N329="sníž. přenesená",J329,0)</f>
        <v>0</v>
      </c>
      <c r="BI329" s="203">
        <f>IF(N329="nulová",J329,0)</f>
        <v>0</v>
      </c>
      <c r="BJ329" s="17" t="s">
        <v>82</v>
      </c>
      <c r="BK329" s="203">
        <f>ROUND(I329*H329,2)</f>
        <v>0</v>
      </c>
      <c r="BL329" s="17" t="s">
        <v>935</v>
      </c>
      <c r="BM329" s="202" t="s">
        <v>1855</v>
      </c>
    </row>
    <row r="330" spans="1:65" s="2" customFormat="1" ht="16.45" customHeight="1">
      <c r="A330" s="34"/>
      <c r="B330" s="35"/>
      <c r="C330" s="191" t="s">
        <v>404</v>
      </c>
      <c r="D330" s="191" t="s">
        <v>170</v>
      </c>
      <c r="E330" s="192" t="s">
        <v>1845</v>
      </c>
      <c r="F330" s="193" t="s">
        <v>1846</v>
      </c>
      <c r="G330" s="194" t="s">
        <v>274</v>
      </c>
      <c r="H330" s="195">
        <v>22</v>
      </c>
      <c r="I330" s="196"/>
      <c r="J330" s="197">
        <f>ROUND(I330*H330,2)</f>
        <v>0</v>
      </c>
      <c r="K330" s="193" t="s">
        <v>174</v>
      </c>
      <c r="L330" s="39"/>
      <c r="M330" s="198" t="s">
        <v>1</v>
      </c>
      <c r="N330" s="199" t="s">
        <v>40</v>
      </c>
      <c r="O330" s="71"/>
      <c r="P330" s="200">
        <f>O330*H330</f>
        <v>0</v>
      </c>
      <c r="Q330" s="200">
        <v>0</v>
      </c>
      <c r="R330" s="200">
        <f>Q330*H330</f>
        <v>0</v>
      </c>
      <c r="S330" s="200">
        <v>0</v>
      </c>
      <c r="T330" s="201">
        <f>S330*H330</f>
        <v>0</v>
      </c>
      <c r="U330" s="34"/>
      <c r="V330" s="34"/>
      <c r="W330" s="34"/>
      <c r="X330" s="34"/>
      <c r="Y330" s="34"/>
      <c r="Z330" s="34"/>
      <c r="AA330" s="34"/>
      <c r="AB330" s="34"/>
      <c r="AC330" s="34"/>
      <c r="AD330" s="34"/>
      <c r="AE330" s="34"/>
      <c r="AR330" s="202" t="s">
        <v>278</v>
      </c>
      <c r="AT330" s="202" t="s">
        <v>170</v>
      </c>
      <c r="AU330" s="202" t="s">
        <v>84</v>
      </c>
      <c r="AY330" s="17" t="s">
        <v>167</v>
      </c>
      <c r="BE330" s="203">
        <f>IF(N330="základní",J330,0)</f>
        <v>0</v>
      </c>
      <c r="BF330" s="203">
        <f>IF(N330="snížená",J330,0)</f>
        <v>0</v>
      </c>
      <c r="BG330" s="203">
        <f>IF(N330="zákl. přenesená",J330,0)</f>
        <v>0</v>
      </c>
      <c r="BH330" s="203">
        <f>IF(N330="sníž. přenesená",J330,0)</f>
        <v>0</v>
      </c>
      <c r="BI330" s="203">
        <f>IF(N330="nulová",J330,0)</f>
        <v>0</v>
      </c>
      <c r="BJ330" s="17" t="s">
        <v>82</v>
      </c>
      <c r="BK330" s="203">
        <f>ROUND(I330*H330,2)</f>
        <v>0</v>
      </c>
      <c r="BL330" s="17" t="s">
        <v>278</v>
      </c>
      <c r="BM330" s="202" t="s">
        <v>1856</v>
      </c>
    </row>
    <row r="331" spans="1:65" s="2" customFormat="1">
      <c r="A331" s="34"/>
      <c r="B331" s="35"/>
      <c r="C331" s="36"/>
      <c r="D331" s="204" t="s">
        <v>177</v>
      </c>
      <c r="E331" s="36"/>
      <c r="F331" s="205" t="s">
        <v>1848</v>
      </c>
      <c r="G331" s="36"/>
      <c r="H331" s="36"/>
      <c r="I331" s="206"/>
      <c r="J331" s="36"/>
      <c r="K331" s="36"/>
      <c r="L331" s="39"/>
      <c r="M331" s="207"/>
      <c r="N331" s="208"/>
      <c r="O331" s="71"/>
      <c r="P331" s="71"/>
      <c r="Q331" s="71"/>
      <c r="R331" s="71"/>
      <c r="S331" s="71"/>
      <c r="T331" s="72"/>
      <c r="U331" s="34"/>
      <c r="V331" s="34"/>
      <c r="W331" s="34"/>
      <c r="X331" s="34"/>
      <c r="Y331" s="34"/>
      <c r="Z331" s="34"/>
      <c r="AA331" s="34"/>
      <c r="AB331" s="34"/>
      <c r="AC331" s="34"/>
      <c r="AD331" s="34"/>
      <c r="AE331" s="34"/>
      <c r="AT331" s="17" t="s">
        <v>177</v>
      </c>
      <c r="AU331" s="17" t="s">
        <v>84</v>
      </c>
    </row>
    <row r="332" spans="1:65" s="2" customFormat="1" ht="16.45" customHeight="1">
      <c r="A332" s="34"/>
      <c r="B332" s="35"/>
      <c r="C332" s="232" t="s">
        <v>774</v>
      </c>
      <c r="D332" s="232" t="s">
        <v>254</v>
      </c>
      <c r="E332" s="233" t="s">
        <v>1857</v>
      </c>
      <c r="F332" s="234" t="s">
        <v>1858</v>
      </c>
      <c r="G332" s="235" t="s">
        <v>1305</v>
      </c>
      <c r="H332" s="236">
        <v>12</v>
      </c>
      <c r="I332" s="237"/>
      <c r="J332" s="238">
        <f>ROUND(I332*H332,2)</f>
        <v>0</v>
      </c>
      <c r="K332" s="234" t="s">
        <v>1</v>
      </c>
      <c r="L332" s="239"/>
      <c r="M332" s="240" t="s">
        <v>1</v>
      </c>
      <c r="N332" s="241" t="s">
        <v>40</v>
      </c>
      <c r="O332" s="71"/>
      <c r="P332" s="200">
        <f>O332*H332</f>
        <v>0</v>
      </c>
      <c r="Q332" s="200">
        <v>0</v>
      </c>
      <c r="R332" s="200">
        <f>Q332*H332</f>
        <v>0</v>
      </c>
      <c r="S332" s="200">
        <v>0</v>
      </c>
      <c r="T332" s="201">
        <f>S332*H332</f>
        <v>0</v>
      </c>
      <c r="U332" s="34"/>
      <c r="V332" s="34"/>
      <c r="W332" s="34"/>
      <c r="X332" s="34"/>
      <c r="Y332" s="34"/>
      <c r="Z332" s="34"/>
      <c r="AA332" s="34"/>
      <c r="AB332" s="34"/>
      <c r="AC332" s="34"/>
      <c r="AD332" s="34"/>
      <c r="AE332" s="34"/>
      <c r="AR332" s="202" t="s">
        <v>935</v>
      </c>
      <c r="AT332" s="202" t="s">
        <v>254</v>
      </c>
      <c r="AU332" s="202" t="s">
        <v>84</v>
      </c>
      <c r="AY332" s="17" t="s">
        <v>167</v>
      </c>
      <c r="BE332" s="203">
        <f>IF(N332="základní",J332,0)</f>
        <v>0</v>
      </c>
      <c r="BF332" s="203">
        <f>IF(N332="snížená",J332,0)</f>
        <v>0</v>
      </c>
      <c r="BG332" s="203">
        <f>IF(N332="zákl. přenesená",J332,0)</f>
        <v>0</v>
      </c>
      <c r="BH332" s="203">
        <f>IF(N332="sníž. přenesená",J332,0)</f>
        <v>0</v>
      </c>
      <c r="BI332" s="203">
        <f>IF(N332="nulová",J332,0)</f>
        <v>0</v>
      </c>
      <c r="BJ332" s="17" t="s">
        <v>82</v>
      </c>
      <c r="BK332" s="203">
        <f>ROUND(I332*H332,2)</f>
        <v>0</v>
      </c>
      <c r="BL332" s="17" t="s">
        <v>935</v>
      </c>
      <c r="BM332" s="202" t="s">
        <v>1859</v>
      </c>
    </row>
    <row r="333" spans="1:65" s="14" customFormat="1">
      <c r="B333" s="220"/>
      <c r="C333" s="221"/>
      <c r="D333" s="211" t="s">
        <v>179</v>
      </c>
      <c r="E333" s="222" t="s">
        <v>1</v>
      </c>
      <c r="F333" s="223" t="s">
        <v>1860</v>
      </c>
      <c r="G333" s="221"/>
      <c r="H333" s="224">
        <v>12</v>
      </c>
      <c r="I333" s="225"/>
      <c r="J333" s="221"/>
      <c r="K333" s="221"/>
      <c r="L333" s="226"/>
      <c r="M333" s="227"/>
      <c r="N333" s="228"/>
      <c r="O333" s="228"/>
      <c r="P333" s="228"/>
      <c r="Q333" s="228"/>
      <c r="R333" s="228"/>
      <c r="S333" s="228"/>
      <c r="T333" s="229"/>
      <c r="AT333" s="230" t="s">
        <v>179</v>
      </c>
      <c r="AU333" s="230" t="s">
        <v>84</v>
      </c>
      <c r="AV333" s="14" t="s">
        <v>84</v>
      </c>
      <c r="AW333" s="14" t="s">
        <v>31</v>
      </c>
      <c r="AX333" s="14" t="s">
        <v>75</v>
      </c>
      <c r="AY333" s="230" t="s">
        <v>167</v>
      </c>
    </row>
    <row r="334" spans="1:65" s="2" customFormat="1" ht="16.45" customHeight="1">
      <c r="A334" s="34"/>
      <c r="B334" s="35"/>
      <c r="C334" s="191" t="s">
        <v>779</v>
      </c>
      <c r="D334" s="191" t="s">
        <v>170</v>
      </c>
      <c r="E334" s="192" t="s">
        <v>1845</v>
      </c>
      <c r="F334" s="193" t="s">
        <v>1846</v>
      </c>
      <c r="G334" s="194" t="s">
        <v>274</v>
      </c>
      <c r="H334" s="195">
        <v>12</v>
      </c>
      <c r="I334" s="196"/>
      <c r="J334" s="197">
        <f>ROUND(I334*H334,2)</f>
        <v>0</v>
      </c>
      <c r="K334" s="193" t="s">
        <v>174</v>
      </c>
      <c r="L334" s="39"/>
      <c r="M334" s="198" t="s">
        <v>1</v>
      </c>
      <c r="N334" s="199" t="s">
        <v>40</v>
      </c>
      <c r="O334" s="71"/>
      <c r="P334" s="200">
        <f>O334*H334</f>
        <v>0</v>
      </c>
      <c r="Q334" s="200">
        <v>0</v>
      </c>
      <c r="R334" s="200">
        <f>Q334*H334</f>
        <v>0</v>
      </c>
      <c r="S334" s="200">
        <v>0</v>
      </c>
      <c r="T334" s="201">
        <f>S334*H334</f>
        <v>0</v>
      </c>
      <c r="U334" s="34"/>
      <c r="V334" s="34"/>
      <c r="W334" s="34"/>
      <c r="X334" s="34"/>
      <c r="Y334" s="34"/>
      <c r="Z334" s="34"/>
      <c r="AA334" s="34"/>
      <c r="AB334" s="34"/>
      <c r="AC334" s="34"/>
      <c r="AD334" s="34"/>
      <c r="AE334" s="34"/>
      <c r="AR334" s="202" t="s">
        <v>278</v>
      </c>
      <c r="AT334" s="202" t="s">
        <v>170</v>
      </c>
      <c r="AU334" s="202" t="s">
        <v>84</v>
      </c>
      <c r="AY334" s="17" t="s">
        <v>167</v>
      </c>
      <c r="BE334" s="203">
        <f>IF(N334="základní",J334,0)</f>
        <v>0</v>
      </c>
      <c r="BF334" s="203">
        <f>IF(N334="snížená",J334,0)</f>
        <v>0</v>
      </c>
      <c r="BG334" s="203">
        <f>IF(N334="zákl. přenesená",J334,0)</f>
        <v>0</v>
      </c>
      <c r="BH334" s="203">
        <f>IF(N334="sníž. přenesená",J334,0)</f>
        <v>0</v>
      </c>
      <c r="BI334" s="203">
        <f>IF(N334="nulová",J334,0)</f>
        <v>0</v>
      </c>
      <c r="BJ334" s="17" t="s">
        <v>82</v>
      </c>
      <c r="BK334" s="203">
        <f>ROUND(I334*H334,2)</f>
        <v>0</v>
      </c>
      <c r="BL334" s="17" t="s">
        <v>278</v>
      </c>
      <c r="BM334" s="202" t="s">
        <v>1861</v>
      </c>
    </row>
    <row r="335" spans="1:65" s="2" customFormat="1">
      <c r="A335" s="34"/>
      <c r="B335" s="35"/>
      <c r="C335" s="36"/>
      <c r="D335" s="204" t="s">
        <v>177</v>
      </c>
      <c r="E335" s="36"/>
      <c r="F335" s="205" t="s">
        <v>1848</v>
      </c>
      <c r="G335" s="36"/>
      <c r="H335" s="36"/>
      <c r="I335" s="206"/>
      <c r="J335" s="36"/>
      <c r="K335" s="36"/>
      <c r="L335" s="39"/>
      <c r="M335" s="207"/>
      <c r="N335" s="208"/>
      <c r="O335" s="71"/>
      <c r="P335" s="71"/>
      <c r="Q335" s="71"/>
      <c r="R335" s="71"/>
      <c r="S335" s="71"/>
      <c r="T335" s="72"/>
      <c r="U335" s="34"/>
      <c r="V335" s="34"/>
      <c r="W335" s="34"/>
      <c r="X335" s="34"/>
      <c r="Y335" s="34"/>
      <c r="Z335" s="34"/>
      <c r="AA335" s="34"/>
      <c r="AB335" s="34"/>
      <c r="AC335" s="34"/>
      <c r="AD335" s="34"/>
      <c r="AE335" s="34"/>
      <c r="AT335" s="17" t="s">
        <v>177</v>
      </c>
      <c r="AU335" s="17" t="s">
        <v>84</v>
      </c>
    </row>
    <row r="336" spans="1:65" s="2" customFormat="1" ht="16.45" customHeight="1">
      <c r="A336" s="34"/>
      <c r="B336" s="35"/>
      <c r="C336" s="232" t="s">
        <v>582</v>
      </c>
      <c r="D336" s="232" t="s">
        <v>254</v>
      </c>
      <c r="E336" s="233" t="s">
        <v>1862</v>
      </c>
      <c r="F336" s="234" t="s">
        <v>1863</v>
      </c>
      <c r="G336" s="235" t="s">
        <v>1202</v>
      </c>
      <c r="H336" s="236">
        <v>4</v>
      </c>
      <c r="I336" s="237"/>
      <c r="J336" s="238">
        <f>ROUND(I336*H336,2)</f>
        <v>0</v>
      </c>
      <c r="K336" s="234" t="s">
        <v>1</v>
      </c>
      <c r="L336" s="239"/>
      <c r="M336" s="240" t="s">
        <v>1</v>
      </c>
      <c r="N336" s="241" t="s">
        <v>40</v>
      </c>
      <c r="O336" s="71"/>
      <c r="P336" s="200">
        <f>O336*H336</f>
        <v>0</v>
      </c>
      <c r="Q336" s="200">
        <v>0</v>
      </c>
      <c r="R336" s="200">
        <f>Q336*H336</f>
        <v>0</v>
      </c>
      <c r="S336" s="200">
        <v>0</v>
      </c>
      <c r="T336" s="201">
        <f>S336*H336</f>
        <v>0</v>
      </c>
      <c r="U336" s="34"/>
      <c r="V336" s="34"/>
      <c r="W336" s="34"/>
      <c r="X336" s="34"/>
      <c r="Y336" s="34"/>
      <c r="Z336" s="34"/>
      <c r="AA336" s="34"/>
      <c r="AB336" s="34"/>
      <c r="AC336" s="34"/>
      <c r="AD336" s="34"/>
      <c r="AE336" s="34"/>
      <c r="AR336" s="202" t="s">
        <v>935</v>
      </c>
      <c r="AT336" s="202" t="s">
        <v>254</v>
      </c>
      <c r="AU336" s="202" t="s">
        <v>84</v>
      </c>
      <c r="AY336" s="17" t="s">
        <v>167</v>
      </c>
      <c r="BE336" s="203">
        <f>IF(N336="základní",J336,0)</f>
        <v>0</v>
      </c>
      <c r="BF336" s="203">
        <f>IF(N336="snížená",J336,0)</f>
        <v>0</v>
      </c>
      <c r="BG336" s="203">
        <f>IF(N336="zákl. přenesená",J336,0)</f>
        <v>0</v>
      </c>
      <c r="BH336" s="203">
        <f>IF(N336="sníž. přenesená",J336,0)</f>
        <v>0</v>
      </c>
      <c r="BI336" s="203">
        <f>IF(N336="nulová",J336,0)</f>
        <v>0</v>
      </c>
      <c r="BJ336" s="17" t="s">
        <v>82</v>
      </c>
      <c r="BK336" s="203">
        <f>ROUND(I336*H336,2)</f>
        <v>0</v>
      </c>
      <c r="BL336" s="17" t="s">
        <v>935</v>
      </c>
      <c r="BM336" s="202" t="s">
        <v>1864</v>
      </c>
    </row>
    <row r="337" spans="1:65" s="14" customFormat="1">
      <c r="B337" s="220"/>
      <c r="C337" s="221"/>
      <c r="D337" s="211" t="s">
        <v>179</v>
      </c>
      <c r="E337" s="222" t="s">
        <v>1</v>
      </c>
      <c r="F337" s="223" t="s">
        <v>1865</v>
      </c>
      <c r="G337" s="221"/>
      <c r="H337" s="224">
        <v>4</v>
      </c>
      <c r="I337" s="225"/>
      <c r="J337" s="221"/>
      <c r="K337" s="221"/>
      <c r="L337" s="226"/>
      <c r="M337" s="227"/>
      <c r="N337" s="228"/>
      <c r="O337" s="228"/>
      <c r="P337" s="228"/>
      <c r="Q337" s="228"/>
      <c r="R337" s="228"/>
      <c r="S337" s="228"/>
      <c r="T337" s="229"/>
      <c r="AT337" s="230" t="s">
        <v>179</v>
      </c>
      <c r="AU337" s="230" t="s">
        <v>84</v>
      </c>
      <c r="AV337" s="14" t="s">
        <v>84</v>
      </c>
      <c r="AW337" s="14" t="s">
        <v>31</v>
      </c>
      <c r="AX337" s="14" t="s">
        <v>75</v>
      </c>
      <c r="AY337" s="230" t="s">
        <v>167</v>
      </c>
    </row>
    <row r="338" spans="1:65" s="2" customFormat="1" ht="16.45" customHeight="1">
      <c r="A338" s="34"/>
      <c r="B338" s="35"/>
      <c r="C338" s="191" t="s">
        <v>791</v>
      </c>
      <c r="D338" s="191" t="s">
        <v>170</v>
      </c>
      <c r="E338" s="192" t="s">
        <v>1845</v>
      </c>
      <c r="F338" s="193" t="s">
        <v>1846</v>
      </c>
      <c r="G338" s="194" t="s">
        <v>274</v>
      </c>
      <c r="H338" s="195">
        <v>4</v>
      </c>
      <c r="I338" s="196"/>
      <c r="J338" s="197">
        <f>ROUND(I338*H338,2)</f>
        <v>0</v>
      </c>
      <c r="K338" s="193" t="s">
        <v>174</v>
      </c>
      <c r="L338" s="39"/>
      <c r="M338" s="198" t="s">
        <v>1</v>
      </c>
      <c r="N338" s="199" t="s">
        <v>40</v>
      </c>
      <c r="O338" s="71"/>
      <c r="P338" s="200">
        <f>O338*H338</f>
        <v>0</v>
      </c>
      <c r="Q338" s="200">
        <v>0</v>
      </c>
      <c r="R338" s="200">
        <f>Q338*H338</f>
        <v>0</v>
      </c>
      <c r="S338" s="200">
        <v>0</v>
      </c>
      <c r="T338" s="201">
        <f>S338*H338</f>
        <v>0</v>
      </c>
      <c r="U338" s="34"/>
      <c r="V338" s="34"/>
      <c r="W338" s="34"/>
      <c r="X338" s="34"/>
      <c r="Y338" s="34"/>
      <c r="Z338" s="34"/>
      <c r="AA338" s="34"/>
      <c r="AB338" s="34"/>
      <c r="AC338" s="34"/>
      <c r="AD338" s="34"/>
      <c r="AE338" s="34"/>
      <c r="AR338" s="202" t="s">
        <v>278</v>
      </c>
      <c r="AT338" s="202" t="s">
        <v>170</v>
      </c>
      <c r="AU338" s="202" t="s">
        <v>84</v>
      </c>
      <c r="AY338" s="17" t="s">
        <v>167</v>
      </c>
      <c r="BE338" s="203">
        <f>IF(N338="základní",J338,0)</f>
        <v>0</v>
      </c>
      <c r="BF338" s="203">
        <f>IF(N338="snížená",J338,0)</f>
        <v>0</v>
      </c>
      <c r="BG338" s="203">
        <f>IF(N338="zákl. přenesená",J338,0)</f>
        <v>0</v>
      </c>
      <c r="BH338" s="203">
        <f>IF(N338="sníž. přenesená",J338,0)</f>
        <v>0</v>
      </c>
      <c r="BI338" s="203">
        <f>IF(N338="nulová",J338,0)</f>
        <v>0</v>
      </c>
      <c r="BJ338" s="17" t="s">
        <v>82</v>
      </c>
      <c r="BK338" s="203">
        <f>ROUND(I338*H338,2)</f>
        <v>0</v>
      </c>
      <c r="BL338" s="17" t="s">
        <v>278</v>
      </c>
      <c r="BM338" s="202" t="s">
        <v>1866</v>
      </c>
    </row>
    <row r="339" spans="1:65" s="2" customFormat="1">
      <c r="A339" s="34"/>
      <c r="B339" s="35"/>
      <c r="C339" s="36"/>
      <c r="D339" s="204" t="s">
        <v>177</v>
      </c>
      <c r="E339" s="36"/>
      <c r="F339" s="205" t="s">
        <v>1848</v>
      </c>
      <c r="G339" s="36"/>
      <c r="H339" s="36"/>
      <c r="I339" s="206"/>
      <c r="J339" s="36"/>
      <c r="K339" s="36"/>
      <c r="L339" s="39"/>
      <c r="M339" s="207"/>
      <c r="N339" s="208"/>
      <c r="O339" s="71"/>
      <c r="P339" s="71"/>
      <c r="Q339" s="71"/>
      <c r="R339" s="71"/>
      <c r="S339" s="71"/>
      <c r="T339" s="72"/>
      <c r="U339" s="34"/>
      <c r="V339" s="34"/>
      <c r="W339" s="34"/>
      <c r="X339" s="34"/>
      <c r="Y339" s="34"/>
      <c r="Z339" s="34"/>
      <c r="AA339" s="34"/>
      <c r="AB339" s="34"/>
      <c r="AC339" s="34"/>
      <c r="AD339" s="34"/>
      <c r="AE339" s="34"/>
      <c r="AT339" s="17" t="s">
        <v>177</v>
      </c>
      <c r="AU339" s="17" t="s">
        <v>84</v>
      </c>
    </row>
    <row r="340" spans="1:65" s="2" customFormat="1" ht="16.45" customHeight="1">
      <c r="A340" s="34"/>
      <c r="B340" s="35"/>
      <c r="C340" s="232" t="s">
        <v>797</v>
      </c>
      <c r="D340" s="232" t="s">
        <v>254</v>
      </c>
      <c r="E340" s="233" t="s">
        <v>1867</v>
      </c>
      <c r="F340" s="234" t="s">
        <v>1868</v>
      </c>
      <c r="G340" s="235" t="s">
        <v>1202</v>
      </c>
      <c r="H340" s="236">
        <v>6</v>
      </c>
      <c r="I340" s="237"/>
      <c r="J340" s="238">
        <f>ROUND(I340*H340,2)</f>
        <v>0</v>
      </c>
      <c r="K340" s="234" t="s">
        <v>1</v>
      </c>
      <c r="L340" s="239"/>
      <c r="M340" s="240" t="s">
        <v>1</v>
      </c>
      <c r="N340" s="241" t="s">
        <v>40</v>
      </c>
      <c r="O340" s="71"/>
      <c r="P340" s="200">
        <f>O340*H340</f>
        <v>0</v>
      </c>
      <c r="Q340" s="200">
        <v>0</v>
      </c>
      <c r="R340" s="200">
        <f>Q340*H340</f>
        <v>0</v>
      </c>
      <c r="S340" s="200">
        <v>0</v>
      </c>
      <c r="T340" s="201">
        <f>S340*H340</f>
        <v>0</v>
      </c>
      <c r="U340" s="34"/>
      <c r="V340" s="34"/>
      <c r="W340" s="34"/>
      <c r="X340" s="34"/>
      <c r="Y340" s="34"/>
      <c r="Z340" s="34"/>
      <c r="AA340" s="34"/>
      <c r="AB340" s="34"/>
      <c r="AC340" s="34"/>
      <c r="AD340" s="34"/>
      <c r="AE340" s="34"/>
      <c r="AR340" s="202" t="s">
        <v>935</v>
      </c>
      <c r="AT340" s="202" t="s">
        <v>254</v>
      </c>
      <c r="AU340" s="202" t="s">
        <v>84</v>
      </c>
      <c r="AY340" s="17" t="s">
        <v>167</v>
      </c>
      <c r="BE340" s="203">
        <f>IF(N340="základní",J340,0)</f>
        <v>0</v>
      </c>
      <c r="BF340" s="203">
        <f>IF(N340="snížená",J340,0)</f>
        <v>0</v>
      </c>
      <c r="BG340" s="203">
        <f>IF(N340="zákl. přenesená",J340,0)</f>
        <v>0</v>
      </c>
      <c r="BH340" s="203">
        <f>IF(N340="sníž. přenesená",J340,0)</f>
        <v>0</v>
      </c>
      <c r="BI340" s="203">
        <f>IF(N340="nulová",J340,0)</f>
        <v>0</v>
      </c>
      <c r="BJ340" s="17" t="s">
        <v>82</v>
      </c>
      <c r="BK340" s="203">
        <f>ROUND(I340*H340,2)</f>
        <v>0</v>
      </c>
      <c r="BL340" s="17" t="s">
        <v>935</v>
      </c>
      <c r="BM340" s="202" t="s">
        <v>1869</v>
      </c>
    </row>
    <row r="341" spans="1:65" s="14" customFormat="1">
      <c r="B341" s="220"/>
      <c r="C341" s="221"/>
      <c r="D341" s="211" t="s">
        <v>179</v>
      </c>
      <c r="E341" s="222" t="s">
        <v>1</v>
      </c>
      <c r="F341" s="223" t="s">
        <v>1770</v>
      </c>
      <c r="G341" s="221"/>
      <c r="H341" s="224">
        <v>6</v>
      </c>
      <c r="I341" s="225"/>
      <c r="J341" s="221"/>
      <c r="K341" s="221"/>
      <c r="L341" s="226"/>
      <c r="M341" s="227"/>
      <c r="N341" s="228"/>
      <c r="O341" s="228"/>
      <c r="P341" s="228"/>
      <c r="Q341" s="228"/>
      <c r="R341" s="228"/>
      <c r="S341" s="228"/>
      <c r="T341" s="229"/>
      <c r="AT341" s="230" t="s">
        <v>179</v>
      </c>
      <c r="AU341" s="230" t="s">
        <v>84</v>
      </c>
      <c r="AV341" s="14" t="s">
        <v>84</v>
      </c>
      <c r="AW341" s="14" t="s">
        <v>31</v>
      </c>
      <c r="AX341" s="14" t="s">
        <v>75</v>
      </c>
      <c r="AY341" s="230" t="s">
        <v>167</v>
      </c>
    </row>
    <row r="342" spans="1:65" s="2" customFormat="1" ht="16.45" customHeight="1">
      <c r="A342" s="34"/>
      <c r="B342" s="35"/>
      <c r="C342" s="191" t="s">
        <v>804</v>
      </c>
      <c r="D342" s="191" t="s">
        <v>170</v>
      </c>
      <c r="E342" s="192" t="s">
        <v>1870</v>
      </c>
      <c r="F342" s="193" t="s">
        <v>1871</v>
      </c>
      <c r="G342" s="194" t="s">
        <v>274</v>
      </c>
      <c r="H342" s="195">
        <v>6</v>
      </c>
      <c r="I342" s="196"/>
      <c r="J342" s="197">
        <f>ROUND(I342*H342,2)</f>
        <v>0</v>
      </c>
      <c r="K342" s="193" t="s">
        <v>174</v>
      </c>
      <c r="L342" s="39"/>
      <c r="M342" s="198" t="s">
        <v>1</v>
      </c>
      <c r="N342" s="199" t="s">
        <v>40</v>
      </c>
      <c r="O342" s="71"/>
      <c r="P342" s="200">
        <f>O342*H342</f>
        <v>0</v>
      </c>
      <c r="Q342" s="200">
        <v>0</v>
      </c>
      <c r="R342" s="200">
        <f>Q342*H342</f>
        <v>0</v>
      </c>
      <c r="S342" s="200">
        <v>0</v>
      </c>
      <c r="T342" s="201">
        <f>S342*H342</f>
        <v>0</v>
      </c>
      <c r="U342" s="34"/>
      <c r="V342" s="34"/>
      <c r="W342" s="34"/>
      <c r="X342" s="34"/>
      <c r="Y342" s="34"/>
      <c r="Z342" s="34"/>
      <c r="AA342" s="34"/>
      <c r="AB342" s="34"/>
      <c r="AC342" s="34"/>
      <c r="AD342" s="34"/>
      <c r="AE342" s="34"/>
      <c r="AR342" s="202" t="s">
        <v>278</v>
      </c>
      <c r="AT342" s="202" t="s">
        <v>170</v>
      </c>
      <c r="AU342" s="202" t="s">
        <v>84</v>
      </c>
      <c r="AY342" s="17" t="s">
        <v>167</v>
      </c>
      <c r="BE342" s="203">
        <f>IF(N342="základní",J342,0)</f>
        <v>0</v>
      </c>
      <c r="BF342" s="203">
        <f>IF(N342="snížená",J342,0)</f>
        <v>0</v>
      </c>
      <c r="BG342" s="203">
        <f>IF(N342="zákl. přenesená",J342,0)</f>
        <v>0</v>
      </c>
      <c r="BH342" s="203">
        <f>IF(N342="sníž. přenesená",J342,0)</f>
        <v>0</v>
      </c>
      <c r="BI342" s="203">
        <f>IF(N342="nulová",J342,0)</f>
        <v>0</v>
      </c>
      <c r="BJ342" s="17" t="s">
        <v>82</v>
      </c>
      <c r="BK342" s="203">
        <f>ROUND(I342*H342,2)</f>
        <v>0</v>
      </c>
      <c r="BL342" s="17" t="s">
        <v>278</v>
      </c>
      <c r="BM342" s="202" t="s">
        <v>1872</v>
      </c>
    </row>
    <row r="343" spans="1:65" s="2" customFormat="1">
      <c r="A343" s="34"/>
      <c r="B343" s="35"/>
      <c r="C343" s="36"/>
      <c r="D343" s="204" t="s">
        <v>177</v>
      </c>
      <c r="E343" s="36"/>
      <c r="F343" s="205" t="s">
        <v>1873</v>
      </c>
      <c r="G343" s="36"/>
      <c r="H343" s="36"/>
      <c r="I343" s="206"/>
      <c r="J343" s="36"/>
      <c r="K343" s="36"/>
      <c r="L343" s="39"/>
      <c r="M343" s="207"/>
      <c r="N343" s="208"/>
      <c r="O343" s="71"/>
      <c r="P343" s="71"/>
      <c r="Q343" s="71"/>
      <c r="R343" s="71"/>
      <c r="S343" s="71"/>
      <c r="T343" s="72"/>
      <c r="U343" s="34"/>
      <c r="V343" s="34"/>
      <c r="W343" s="34"/>
      <c r="X343" s="34"/>
      <c r="Y343" s="34"/>
      <c r="Z343" s="34"/>
      <c r="AA343" s="34"/>
      <c r="AB343" s="34"/>
      <c r="AC343" s="34"/>
      <c r="AD343" s="34"/>
      <c r="AE343" s="34"/>
      <c r="AT343" s="17" t="s">
        <v>177</v>
      </c>
      <c r="AU343" s="17" t="s">
        <v>84</v>
      </c>
    </row>
    <row r="344" spans="1:65" s="12" customFormat="1" ht="22.85" customHeight="1">
      <c r="B344" s="175"/>
      <c r="C344" s="176"/>
      <c r="D344" s="177" t="s">
        <v>74</v>
      </c>
      <c r="E344" s="189" t="s">
        <v>1874</v>
      </c>
      <c r="F344" s="189" t="s">
        <v>1875</v>
      </c>
      <c r="G344" s="176"/>
      <c r="H344" s="176"/>
      <c r="I344" s="179"/>
      <c r="J344" s="190">
        <f>BK344</f>
        <v>0</v>
      </c>
      <c r="K344" s="176"/>
      <c r="L344" s="181"/>
      <c r="M344" s="182"/>
      <c r="N344" s="183"/>
      <c r="O344" s="183"/>
      <c r="P344" s="184">
        <f>SUM(P345:P409)</f>
        <v>0</v>
      </c>
      <c r="Q344" s="183"/>
      <c r="R344" s="184">
        <f>SUM(R345:R409)</f>
        <v>0</v>
      </c>
      <c r="S344" s="183"/>
      <c r="T344" s="185">
        <f>SUM(T345:T409)</f>
        <v>0</v>
      </c>
      <c r="AR344" s="186" t="s">
        <v>84</v>
      </c>
      <c r="AT344" s="187" t="s">
        <v>74</v>
      </c>
      <c r="AU344" s="187" t="s">
        <v>82</v>
      </c>
      <c r="AY344" s="186" t="s">
        <v>167</v>
      </c>
      <c r="BK344" s="188">
        <f>SUM(BK345:BK409)</f>
        <v>0</v>
      </c>
    </row>
    <row r="345" spans="1:65" s="2" customFormat="1" ht="16.45" customHeight="1">
      <c r="A345" s="34"/>
      <c r="B345" s="35"/>
      <c r="C345" s="232" t="s">
        <v>811</v>
      </c>
      <c r="D345" s="232" t="s">
        <v>254</v>
      </c>
      <c r="E345" s="233" t="s">
        <v>1876</v>
      </c>
      <c r="F345" s="234" t="s">
        <v>1877</v>
      </c>
      <c r="G345" s="235" t="s">
        <v>186</v>
      </c>
      <c r="H345" s="236">
        <v>239</v>
      </c>
      <c r="I345" s="237"/>
      <c r="J345" s="238">
        <f>ROUND(I345*H345,2)</f>
        <v>0</v>
      </c>
      <c r="K345" s="234" t="s">
        <v>1</v>
      </c>
      <c r="L345" s="239"/>
      <c r="M345" s="240" t="s">
        <v>1</v>
      </c>
      <c r="N345" s="241" t="s">
        <v>40</v>
      </c>
      <c r="O345" s="71"/>
      <c r="P345" s="200">
        <f>O345*H345</f>
        <v>0</v>
      </c>
      <c r="Q345" s="200">
        <v>0</v>
      </c>
      <c r="R345" s="200">
        <f>Q345*H345</f>
        <v>0</v>
      </c>
      <c r="S345" s="200">
        <v>0</v>
      </c>
      <c r="T345" s="201">
        <f>S345*H345</f>
        <v>0</v>
      </c>
      <c r="U345" s="34"/>
      <c r="V345" s="34"/>
      <c r="W345" s="34"/>
      <c r="X345" s="34"/>
      <c r="Y345" s="34"/>
      <c r="Z345" s="34"/>
      <c r="AA345" s="34"/>
      <c r="AB345" s="34"/>
      <c r="AC345" s="34"/>
      <c r="AD345" s="34"/>
      <c r="AE345" s="34"/>
      <c r="AR345" s="202" t="s">
        <v>935</v>
      </c>
      <c r="AT345" s="202" t="s">
        <v>254</v>
      </c>
      <c r="AU345" s="202" t="s">
        <v>84</v>
      </c>
      <c r="AY345" s="17" t="s">
        <v>167</v>
      </c>
      <c r="BE345" s="203">
        <f>IF(N345="základní",J345,0)</f>
        <v>0</v>
      </c>
      <c r="BF345" s="203">
        <f>IF(N345="snížená",J345,0)</f>
        <v>0</v>
      </c>
      <c r="BG345" s="203">
        <f>IF(N345="zákl. přenesená",J345,0)</f>
        <v>0</v>
      </c>
      <c r="BH345" s="203">
        <f>IF(N345="sníž. přenesená",J345,0)</f>
        <v>0</v>
      </c>
      <c r="BI345" s="203">
        <f>IF(N345="nulová",J345,0)</f>
        <v>0</v>
      </c>
      <c r="BJ345" s="17" t="s">
        <v>82</v>
      </c>
      <c r="BK345" s="203">
        <f>ROUND(I345*H345,2)</f>
        <v>0</v>
      </c>
      <c r="BL345" s="17" t="s">
        <v>935</v>
      </c>
      <c r="BM345" s="202" t="s">
        <v>1878</v>
      </c>
    </row>
    <row r="346" spans="1:65" s="14" customFormat="1">
      <c r="B346" s="220"/>
      <c r="C346" s="221"/>
      <c r="D346" s="211" t="s">
        <v>179</v>
      </c>
      <c r="E346" s="222" t="s">
        <v>1</v>
      </c>
      <c r="F346" s="223" t="s">
        <v>1879</v>
      </c>
      <c r="G346" s="221"/>
      <c r="H346" s="224">
        <v>239</v>
      </c>
      <c r="I346" s="225"/>
      <c r="J346" s="221"/>
      <c r="K346" s="221"/>
      <c r="L346" s="226"/>
      <c r="M346" s="227"/>
      <c r="N346" s="228"/>
      <c r="O346" s="228"/>
      <c r="P346" s="228"/>
      <c r="Q346" s="228"/>
      <c r="R346" s="228"/>
      <c r="S346" s="228"/>
      <c r="T346" s="229"/>
      <c r="AT346" s="230" t="s">
        <v>179</v>
      </c>
      <c r="AU346" s="230" t="s">
        <v>84</v>
      </c>
      <c r="AV346" s="14" t="s">
        <v>84</v>
      </c>
      <c r="AW346" s="14" t="s">
        <v>31</v>
      </c>
      <c r="AX346" s="14" t="s">
        <v>82</v>
      </c>
      <c r="AY346" s="230" t="s">
        <v>167</v>
      </c>
    </row>
    <row r="347" spans="1:65" s="2" customFormat="1" ht="16.45" customHeight="1">
      <c r="A347" s="34"/>
      <c r="B347" s="35"/>
      <c r="C347" s="232" t="s">
        <v>817</v>
      </c>
      <c r="D347" s="232" t="s">
        <v>254</v>
      </c>
      <c r="E347" s="233" t="s">
        <v>1880</v>
      </c>
      <c r="F347" s="234" t="s">
        <v>1881</v>
      </c>
      <c r="G347" s="235" t="s">
        <v>186</v>
      </c>
      <c r="H347" s="236">
        <v>122</v>
      </c>
      <c r="I347" s="237"/>
      <c r="J347" s="238">
        <f>ROUND(I347*H347,2)</f>
        <v>0</v>
      </c>
      <c r="K347" s="234" t="s">
        <v>1</v>
      </c>
      <c r="L347" s="239"/>
      <c r="M347" s="240" t="s">
        <v>1</v>
      </c>
      <c r="N347" s="241" t="s">
        <v>40</v>
      </c>
      <c r="O347" s="71"/>
      <c r="P347" s="200">
        <f>O347*H347</f>
        <v>0</v>
      </c>
      <c r="Q347" s="200">
        <v>0</v>
      </c>
      <c r="R347" s="200">
        <f>Q347*H347</f>
        <v>0</v>
      </c>
      <c r="S347" s="200">
        <v>0</v>
      </c>
      <c r="T347" s="201">
        <f>S347*H347</f>
        <v>0</v>
      </c>
      <c r="U347" s="34"/>
      <c r="V347" s="34"/>
      <c r="W347" s="34"/>
      <c r="X347" s="34"/>
      <c r="Y347" s="34"/>
      <c r="Z347" s="34"/>
      <c r="AA347" s="34"/>
      <c r="AB347" s="34"/>
      <c r="AC347" s="34"/>
      <c r="AD347" s="34"/>
      <c r="AE347" s="34"/>
      <c r="AR347" s="202" t="s">
        <v>935</v>
      </c>
      <c r="AT347" s="202" t="s">
        <v>254</v>
      </c>
      <c r="AU347" s="202" t="s">
        <v>84</v>
      </c>
      <c r="AY347" s="17" t="s">
        <v>167</v>
      </c>
      <c r="BE347" s="203">
        <f>IF(N347="základní",J347,0)</f>
        <v>0</v>
      </c>
      <c r="BF347" s="203">
        <f>IF(N347="snížená",J347,0)</f>
        <v>0</v>
      </c>
      <c r="BG347" s="203">
        <f>IF(N347="zákl. přenesená",J347,0)</f>
        <v>0</v>
      </c>
      <c r="BH347" s="203">
        <f>IF(N347="sníž. přenesená",J347,0)</f>
        <v>0</v>
      </c>
      <c r="BI347" s="203">
        <f>IF(N347="nulová",J347,0)</f>
        <v>0</v>
      </c>
      <c r="BJ347" s="17" t="s">
        <v>82</v>
      </c>
      <c r="BK347" s="203">
        <f>ROUND(I347*H347,2)</f>
        <v>0</v>
      </c>
      <c r="BL347" s="17" t="s">
        <v>935</v>
      </c>
      <c r="BM347" s="202" t="s">
        <v>1882</v>
      </c>
    </row>
    <row r="348" spans="1:65" s="14" customFormat="1">
      <c r="B348" s="220"/>
      <c r="C348" s="221"/>
      <c r="D348" s="211" t="s">
        <v>179</v>
      </c>
      <c r="E348" s="222" t="s">
        <v>1</v>
      </c>
      <c r="F348" s="223" t="s">
        <v>905</v>
      </c>
      <c r="G348" s="221"/>
      <c r="H348" s="224">
        <v>122</v>
      </c>
      <c r="I348" s="225"/>
      <c r="J348" s="221"/>
      <c r="K348" s="221"/>
      <c r="L348" s="226"/>
      <c r="M348" s="227"/>
      <c r="N348" s="228"/>
      <c r="O348" s="228"/>
      <c r="P348" s="228"/>
      <c r="Q348" s="228"/>
      <c r="R348" s="228"/>
      <c r="S348" s="228"/>
      <c r="T348" s="229"/>
      <c r="AT348" s="230" t="s">
        <v>179</v>
      </c>
      <c r="AU348" s="230" t="s">
        <v>84</v>
      </c>
      <c r="AV348" s="14" t="s">
        <v>84</v>
      </c>
      <c r="AW348" s="14" t="s">
        <v>31</v>
      </c>
      <c r="AX348" s="14" t="s">
        <v>82</v>
      </c>
      <c r="AY348" s="230" t="s">
        <v>167</v>
      </c>
    </row>
    <row r="349" spans="1:65" s="2" customFormat="1" ht="16.45" customHeight="1">
      <c r="A349" s="34"/>
      <c r="B349" s="35"/>
      <c r="C349" s="232" t="s">
        <v>821</v>
      </c>
      <c r="D349" s="232" t="s">
        <v>254</v>
      </c>
      <c r="E349" s="233" t="s">
        <v>1883</v>
      </c>
      <c r="F349" s="234" t="s">
        <v>1884</v>
      </c>
      <c r="G349" s="235" t="s">
        <v>186</v>
      </c>
      <c r="H349" s="236">
        <v>637</v>
      </c>
      <c r="I349" s="237"/>
      <c r="J349" s="238">
        <f>ROUND(I349*H349,2)</f>
        <v>0</v>
      </c>
      <c r="K349" s="234" t="s">
        <v>1</v>
      </c>
      <c r="L349" s="239"/>
      <c r="M349" s="240" t="s">
        <v>1</v>
      </c>
      <c r="N349" s="241" t="s">
        <v>40</v>
      </c>
      <c r="O349" s="71"/>
      <c r="P349" s="200">
        <f>O349*H349</f>
        <v>0</v>
      </c>
      <c r="Q349" s="200">
        <v>0</v>
      </c>
      <c r="R349" s="200">
        <f>Q349*H349</f>
        <v>0</v>
      </c>
      <c r="S349" s="200">
        <v>0</v>
      </c>
      <c r="T349" s="201">
        <f>S349*H349</f>
        <v>0</v>
      </c>
      <c r="U349" s="34"/>
      <c r="V349" s="34"/>
      <c r="W349" s="34"/>
      <c r="X349" s="34"/>
      <c r="Y349" s="34"/>
      <c r="Z349" s="34"/>
      <c r="AA349" s="34"/>
      <c r="AB349" s="34"/>
      <c r="AC349" s="34"/>
      <c r="AD349" s="34"/>
      <c r="AE349" s="34"/>
      <c r="AR349" s="202" t="s">
        <v>935</v>
      </c>
      <c r="AT349" s="202" t="s">
        <v>254</v>
      </c>
      <c r="AU349" s="202" t="s">
        <v>84</v>
      </c>
      <c r="AY349" s="17" t="s">
        <v>167</v>
      </c>
      <c r="BE349" s="203">
        <f>IF(N349="základní",J349,0)</f>
        <v>0</v>
      </c>
      <c r="BF349" s="203">
        <f>IF(N349="snížená",J349,0)</f>
        <v>0</v>
      </c>
      <c r="BG349" s="203">
        <f>IF(N349="zákl. přenesená",J349,0)</f>
        <v>0</v>
      </c>
      <c r="BH349" s="203">
        <f>IF(N349="sníž. přenesená",J349,0)</f>
        <v>0</v>
      </c>
      <c r="BI349" s="203">
        <f>IF(N349="nulová",J349,0)</f>
        <v>0</v>
      </c>
      <c r="BJ349" s="17" t="s">
        <v>82</v>
      </c>
      <c r="BK349" s="203">
        <f>ROUND(I349*H349,2)</f>
        <v>0</v>
      </c>
      <c r="BL349" s="17" t="s">
        <v>935</v>
      </c>
      <c r="BM349" s="202" t="s">
        <v>1885</v>
      </c>
    </row>
    <row r="350" spans="1:65" s="14" customFormat="1">
      <c r="B350" s="220"/>
      <c r="C350" s="221"/>
      <c r="D350" s="211" t="s">
        <v>179</v>
      </c>
      <c r="E350" s="222" t="s">
        <v>1</v>
      </c>
      <c r="F350" s="223" t="s">
        <v>1886</v>
      </c>
      <c r="G350" s="221"/>
      <c r="H350" s="224">
        <v>516</v>
      </c>
      <c r="I350" s="225"/>
      <c r="J350" s="221"/>
      <c r="K350" s="221"/>
      <c r="L350" s="226"/>
      <c r="M350" s="227"/>
      <c r="N350" s="228"/>
      <c r="O350" s="228"/>
      <c r="P350" s="228"/>
      <c r="Q350" s="228"/>
      <c r="R350" s="228"/>
      <c r="S350" s="228"/>
      <c r="T350" s="229"/>
      <c r="AT350" s="230" t="s">
        <v>179</v>
      </c>
      <c r="AU350" s="230" t="s">
        <v>84</v>
      </c>
      <c r="AV350" s="14" t="s">
        <v>84</v>
      </c>
      <c r="AW350" s="14" t="s">
        <v>31</v>
      </c>
      <c r="AX350" s="14" t="s">
        <v>75</v>
      </c>
      <c r="AY350" s="230" t="s">
        <v>167</v>
      </c>
    </row>
    <row r="351" spans="1:65" s="14" customFormat="1">
      <c r="B351" s="220"/>
      <c r="C351" s="221"/>
      <c r="D351" s="211" t="s">
        <v>179</v>
      </c>
      <c r="E351" s="222" t="s">
        <v>1</v>
      </c>
      <c r="F351" s="223" t="s">
        <v>1887</v>
      </c>
      <c r="G351" s="221"/>
      <c r="H351" s="224">
        <v>121</v>
      </c>
      <c r="I351" s="225"/>
      <c r="J351" s="221"/>
      <c r="K351" s="221"/>
      <c r="L351" s="226"/>
      <c r="M351" s="227"/>
      <c r="N351" s="228"/>
      <c r="O351" s="228"/>
      <c r="P351" s="228"/>
      <c r="Q351" s="228"/>
      <c r="R351" s="228"/>
      <c r="S351" s="228"/>
      <c r="T351" s="229"/>
      <c r="AT351" s="230" t="s">
        <v>179</v>
      </c>
      <c r="AU351" s="230" t="s">
        <v>84</v>
      </c>
      <c r="AV351" s="14" t="s">
        <v>84</v>
      </c>
      <c r="AW351" s="14" t="s">
        <v>31</v>
      </c>
      <c r="AX351" s="14" t="s">
        <v>75</v>
      </c>
      <c r="AY351" s="230" t="s">
        <v>167</v>
      </c>
    </row>
    <row r="352" spans="1:65" s="2" customFormat="1" ht="16.45" customHeight="1">
      <c r="A352" s="34"/>
      <c r="B352" s="35"/>
      <c r="C352" s="232" t="s">
        <v>826</v>
      </c>
      <c r="D352" s="232" t="s">
        <v>254</v>
      </c>
      <c r="E352" s="233" t="s">
        <v>1888</v>
      </c>
      <c r="F352" s="234" t="s">
        <v>1889</v>
      </c>
      <c r="G352" s="235" t="s">
        <v>186</v>
      </c>
      <c r="H352" s="236">
        <v>25</v>
      </c>
      <c r="I352" s="237"/>
      <c r="J352" s="238">
        <f>ROUND(I352*H352,2)</f>
        <v>0</v>
      </c>
      <c r="K352" s="234" t="s">
        <v>1</v>
      </c>
      <c r="L352" s="239"/>
      <c r="M352" s="240" t="s">
        <v>1</v>
      </c>
      <c r="N352" s="241" t="s">
        <v>40</v>
      </c>
      <c r="O352" s="71"/>
      <c r="P352" s="200">
        <f>O352*H352</f>
        <v>0</v>
      </c>
      <c r="Q352" s="200">
        <v>0</v>
      </c>
      <c r="R352" s="200">
        <f>Q352*H352</f>
        <v>0</v>
      </c>
      <c r="S352" s="200">
        <v>0</v>
      </c>
      <c r="T352" s="201">
        <f>S352*H352</f>
        <v>0</v>
      </c>
      <c r="U352" s="34"/>
      <c r="V352" s="34"/>
      <c r="W352" s="34"/>
      <c r="X352" s="34"/>
      <c r="Y352" s="34"/>
      <c r="Z352" s="34"/>
      <c r="AA352" s="34"/>
      <c r="AB352" s="34"/>
      <c r="AC352" s="34"/>
      <c r="AD352" s="34"/>
      <c r="AE352" s="34"/>
      <c r="AR352" s="202" t="s">
        <v>935</v>
      </c>
      <c r="AT352" s="202" t="s">
        <v>254</v>
      </c>
      <c r="AU352" s="202" t="s">
        <v>84</v>
      </c>
      <c r="AY352" s="17" t="s">
        <v>167</v>
      </c>
      <c r="BE352" s="203">
        <f>IF(N352="základní",J352,0)</f>
        <v>0</v>
      </c>
      <c r="BF352" s="203">
        <f>IF(N352="snížená",J352,0)</f>
        <v>0</v>
      </c>
      <c r="BG352" s="203">
        <f>IF(N352="zákl. přenesená",J352,0)</f>
        <v>0</v>
      </c>
      <c r="BH352" s="203">
        <f>IF(N352="sníž. přenesená",J352,0)</f>
        <v>0</v>
      </c>
      <c r="BI352" s="203">
        <f>IF(N352="nulová",J352,0)</f>
        <v>0</v>
      </c>
      <c r="BJ352" s="17" t="s">
        <v>82</v>
      </c>
      <c r="BK352" s="203">
        <f>ROUND(I352*H352,2)</f>
        <v>0</v>
      </c>
      <c r="BL352" s="17" t="s">
        <v>935</v>
      </c>
      <c r="BM352" s="202" t="s">
        <v>1890</v>
      </c>
    </row>
    <row r="353" spans="1:65" s="14" customFormat="1">
      <c r="B353" s="220"/>
      <c r="C353" s="221"/>
      <c r="D353" s="211" t="s">
        <v>179</v>
      </c>
      <c r="E353" s="222" t="s">
        <v>1</v>
      </c>
      <c r="F353" s="223" t="s">
        <v>336</v>
      </c>
      <c r="G353" s="221"/>
      <c r="H353" s="224">
        <v>25</v>
      </c>
      <c r="I353" s="225"/>
      <c r="J353" s="221"/>
      <c r="K353" s="221"/>
      <c r="L353" s="226"/>
      <c r="M353" s="227"/>
      <c r="N353" s="228"/>
      <c r="O353" s="228"/>
      <c r="P353" s="228"/>
      <c r="Q353" s="228"/>
      <c r="R353" s="228"/>
      <c r="S353" s="228"/>
      <c r="T353" s="229"/>
      <c r="AT353" s="230" t="s">
        <v>179</v>
      </c>
      <c r="AU353" s="230" t="s">
        <v>84</v>
      </c>
      <c r="AV353" s="14" t="s">
        <v>84</v>
      </c>
      <c r="AW353" s="14" t="s">
        <v>31</v>
      </c>
      <c r="AX353" s="14" t="s">
        <v>82</v>
      </c>
      <c r="AY353" s="230" t="s">
        <v>167</v>
      </c>
    </row>
    <row r="354" spans="1:65" s="2" customFormat="1" ht="16.45" customHeight="1">
      <c r="A354" s="34"/>
      <c r="B354" s="35"/>
      <c r="C354" s="232" t="s">
        <v>830</v>
      </c>
      <c r="D354" s="232" t="s">
        <v>254</v>
      </c>
      <c r="E354" s="233" t="s">
        <v>1891</v>
      </c>
      <c r="F354" s="234" t="s">
        <v>1892</v>
      </c>
      <c r="G354" s="235" t="s">
        <v>186</v>
      </c>
      <c r="H354" s="236">
        <v>29</v>
      </c>
      <c r="I354" s="237"/>
      <c r="J354" s="238">
        <f>ROUND(I354*H354,2)</f>
        <v>0</v>
      </c>
      <c r="K354" s="234" t="s">
        <v>1</v>
      </c>
      <c r="L354" s="239"/>
      <c r="M354" s="240" t="s">
        <v>1</v>
      </c>
      <c r="N354" s="241" t="s">
        <v>40</v>
      </c>
      <c r="O354" s="71"/>
      <c r="P354" s="200">
        <f>O354*H354</f>
        <v>0</v>
      </c>
      <c r="Q354" s="200">
        <v>0</v>
      </c>
      <c r="R354" s="200">
        <f>Q354*H354</f>
        <v>0</v>
      </c>
      <c r="S354" s="200">
        <v>0</v>
      </c>
      <c r="T354" s="201">
        <f>S354*H354</f>
        <v>0</v>
      </c>
      <c r="U354" s="34"/>
      <c r="V354" s="34"/>
      <c r="W354" s="34"/>
      <c r="X354" s="34"/>
      <c r="Y354" s="34"/>
      <c r="Z354" s="34"/>
      <c r="AA354" s="34"/>
      <c r="AB354" s="34"/>
      <c r="AC354" s="34"/>
      <c r="AD354" s="34"/>
      <c r="AE354" s="34"/>
      <c r="AR354" s="202" t="s">
        <v>935</v>
      </c>
      <c r="AT354" s="202" t="s">
        <v>254</v>
      </c>
      <c r="AU354" s="202" t="s">
        <v>84</v>
      </c>
      <c r="AY354" s="17" t="s">
        <v>167</v>
      </c>
      <c r="BE354" s="203">
        <f>IF(N354="základní",J354,0)</f>
        <v>0</v>
      </c>
      <c r="BF354" s="203">
        <f>IF(N354="snížená",J354,0)</f>
        <v>0</v>
      </c>
      <c r="BG354" s="203">
        <f>IF(N354="zákl. přenesená",J354,0)</f>
        <v>0</v>
      </c>
      <c r="BH354" s="203">
        <f>IF(N354="sníž. přenesená",J354,0)</f>
        <v>0</v>
      </c>
      <c r="BI354" s="203">
        <f>IF(N354="nulová",J354,0)</f>
        <v>0</v>
      </c>
      <c r="BJ354" s="17" t="s">
        <v>82</v>
      </c>
      <c r="BK354" s="203">
        <f>ROUND(I354*H354,2)</f>
        <v>0</v>
      </c>
      <c r="BL354" s="17" t="s">
        <v>935</v>
      </c>
      <c r="BM354" s="202" t="s">
        <v>1893</v>
      </c>
    </row>
    <row r="355" spans="1:65" s="14" customFormat="1">
      <c r="B355" s="220"/>
      <c r="C355" s="221"/>
      <c r="D355" s="211" t="s">
        <v>179</v>
      </c>
      <c r="E355" s="222" t="s">
        <v>1</v>
      </c>
      <c r="F355" s="223" t="s">
        <v>364</v>
      </c>
      <c r="G355" s="221"/>
      <c r="H355" s="224">
        <v>29</v>
      </c>
      <c r="I355" s="225"/>
      <c r="J355" s="221"/>
      <c r="K355" s="221"/>
      <c r="L355" s="226"/>
      <c r="M355" s="227"/>
      <c r="N355" s="228"/>
      <c r="O355" s="228"/>
      <c r="P355" s="228"/>
      <c r="Q355" s="228"/>
      <c r="R355" s="228"/>
      <c r="S355" s="228"/>
      <c r="T355" s="229"/>
      <c r="AT355" s="230" t="s">
        <v>179</v>
      </c>
      <c r="AU355" s="230" t="s">
        <v>84</v>
      </c>
      <c r="AV355" s="14" t="s">
        <v>84</v>
      </c>
      <c r="AW355" s="14" t="s">
        <v>31</v>
      </c>
      <c r="AX355" s="14" t="s">
        <v>82</v>
      </c>
      <c r="AY355" s="230" t="s">
        <v>167</v>
      </c>
    </row>
    <row r="356" spans="1:65" s="2" customFormat="1" ht="33.049999999999997" customHeight="1">
      <c r="A356" s="34"/>
      <c r="B356" s="35"/>
      <c r="C356" s="191" t="s">
        <v>834</v>
      </c>
      <c r="D356" s="191" t="s">
        <v>170</v>
      </c>
      <c r="E356" s="192" t="s">
        <v>1894</v>
      </c>
      <c r="F356" s="193" t="s">
        <v>1895</v>
      </c>
      <c r="G356" s="194" t="s">
        <v>186</v>
      </c>
      <c r="H356" s="195">
        <v>1052</v>
      </c>
      <c r="I356" s="196"/>
      <c r="J356" s="197">
        <f>ROUND(I356*H356,2)</f>
        <v>0</v>
      </c>
      <c r="K356" s="193" t="s">
        <v>174</v>
      </c>
      <c r="L356" s="39"/>
      <c r="M356" s="198" t="s">
        <v>1</v>
      </c>
      <c r="N356" s="199" t="s">
        <v>40</v>
      </c>
      <c r="O356" s="71"/>
      <c r="P356" s="200">
        <f>O356*H356</f>
        <v>0</v>
      </c>
      <c r="Q356" s="200">
        <v>0</v>
      </c>
      <c r="R356" s="200">
        <f>Q356*H356</f>
        <v>0</v>
      </c>
      <c r="S356" s="200">
        <v>0</v>
      </c>
      <c r="T356" s="201">
        <f>S356*H356</f>
        <v>0</v>
      </c>
      <c r="U356" s="34"/>
      <c r="V356" s="34"/>
      <c r="W356" s="34"/>
      <c r="X356" s="34"/>
      <c r="Y356" s="34"/>
      <c r="Z356" s="34"/>
      <c r="AA356" s="34"/>
      <c r="AB356" s="34"/>
      <c r="AC356" s="34"/>
      <c r="AD356" s="34"/>
      <c r="AE356" s="34"/>
      <c r="AR356" s="202" t="s">
        <v>278</v>
      </c>
      <c r="AT356" s="202" t="s">
        <v>170</v>
      </c>
      <c r="AU356" s="202" t="s">
        <v>84</v>
      </c>
      <c r="AY356" s="17" t="s">
        <v>167</v>
      </c>
      <c r="BE356" s="203">
        <f>IF(N356="základní",J356,0)</f>
        <v>0</v>
      </c>
      <c r="BF356" s="203">
        <f>IF(N356="snížená",J356,0)</f>
        <v>0</v>
      </c>
      <c r="BG356" s="203">
        <f>IF(N356="zákl. přenesená",J356,0)</f>
        <v>0</v>
      </c>
      <c r="BH356" s="203">
        <f>IF(N356="sníž. přenesená",J356,0)</f>
        <v>0</v>
      </c>
      <c r="BI356" s="203">
        <f>IF(N356="nulová",J356,0)</f>
        <v>0</v>
      </c>
      <c r="BJ356" s="17" t="s">
        <v>82</v>
      </c>
      <c r="BK356" s="203">
        <f>ROUND(I356*H356,2)</f>
        <v>0</v>
      </c>
      <c r="BL356" s="17" t="s">
        <v>278</v>
      </c>
      <c r="BM356" s="202" t="s">
        <v>1896</v>
      </c>
    </row>
    <row r="357" spans="1:65" s="2" customFormat="1">
      <c r="A357" s="34"/>
      <c r="B357" s="35"/>
      <c r="C357" s="36"/>
      <c r="D357" s="204" t="s">
        <v>177</v>
      </c>
      <c r="E357" s="36"/>
      <c r="F357" s="205" t="s">
        <v>1897</v>
      </c>
      <c r="G357" s="36"/>
      <c r="H357" s="36"/>
      <c r="I357" s="206"/>
      <c r="J357" s="36"/>
      <c r="K357" s="36"/>
      <c r="L357" s="39"/>
      <c r="M357" s="207"/>
      <c r="N357" s="208"/>
      <c r="O357" s="71"/>
      <c r="P357" s="71"/>
      <c r="Q357" s="71"/>
      <c r="R357" s="71"/>
      <c r="S357" s="71"/>
      <c r="T357" s="72"/>
      <c r="U357" s="34"/>
      <c r="V357" s="34"/>
      <c r="W357" s="34"/>
      <c r="X357" s="34"/>
      <c r="Y357" s="34"/>
      <c r="Z357" s="34"/>
      <c r="AA357" s="34"/>
      <c r="AB357" s="34"/>
      <c r="AC357" s="34"/>
      <c r="AD357" s="34"/>
      <c r="AE357" s="34"/>
      <c r="AT357" s="17" t="s">
        <v>177</v>
      </c>
      <c r="AU357" s="17" t="s">
        <v>84</v>
      </c>
    </row>
    <row r="358" spans="1:65" s="2" customFormat="1" ht="16.45" customHeight="1">
      <c r="A358" s="34"/>
      <c r="B358" s="35"/>
      <c r="C358" s="232" t="s">
        <v>838</v>
      </c>
      <c r="D358" s="232" t="s">
        <v>254</v>
      </c>
      <c r="E358" s="233" t="s">
        <v>1898</v>
      </c>
      <c r="F358" s="234" t="s">
        <v>1899</v>
      </c>
      <c r="G358" s="235" t="s">
        <v>186</v>
      </c>
      <c r="H358" s="236">
        <v>43</v>
      </c>
      <c r="I358" s="237"/>
      <c r="J358" s="238">
        <f>ROUND(I358*H358,2)</f>
        <v>0</v>
      </c>
      <c r="K358" s="234" t="s">
        <v>1</v>
      </c>
      <c r="L358" s="239"/>
      <c r="M358" s="240" t="s">
        <v>1</v>
      </c>
      <c r="N358" s="241" t="s">
        <v>40</v>
      </c>
      <c r="O358" s="71"/>
      <c r="P358" s="200">
        <f>O358*H358</f>
        <v>0</v>
      </c>
      <c r="Q358" s="200">
        <v>0</v>
      </c>
      <c r="R358" s="200">
        <f>Q358*H358</f>
        <v>0</v>
      </c>
      <c r="S358" s="200">
        <v>0</v>
      </c>
      <c r="T358" s="201">
        <f>S358*H358</f>
        <v>0</v>
      </c>
      <c r="U358" s="34"/>
      <c r="V358" s="34"/>
      <c r="W358" s="34"/>
      <c r="X358" s="34"/>
      <c r="Y358" s="34"/>
      <c r="Z358" s="34"/>
      <c r="AA358" s="34"/>
      <c r="AB358" s="34"/>
      <c r="AC358" s="34"/>
      <c r="AD358" s="34"/>
      <c r="AE358" s="34"/>
      <c r="AR358" s="202" t="s">
        <v>935</v>
      </c>
      <c r="AT358" s="202" t="s">
        <v>254</v>
      </c>
      <c r="AU358" s="202" t="s">
        <v>84</v>
      </c>
      <c r="AY358" s="17" t="s">
        <v>167</v>
      </c>
      <c r="BE358" s="203">
        <f>IF(N358="základní",J358,0)</f>
        <v>0</v>
      </c>
      <c r="BF358" s="203">
        <f>IF(N358="snížená",J358,0)</f>
        <v>0</v>
      </c>
      <c r="BG358" s="203">
        <f>IF(N358="zákl. přenesená",J358,0)</f>
        <v>0</v>
      </c>
      <c r="BH358" s="203">
        <f>IF(N358="sníž. přenesená",J358,0)</f>
        <v>0</v>
      </c>
      <c r="BI358" s="203">
        <f>IF(N358="nulová",J358,0)</f>
        <v>0</v>
      </c>
      <c r="BJ358" s="17" t="s">
        <v>82</v>
      </c>
      <c r="BK358" s="203">
        <f>ROUND(I358*H358,2)</f>
        <v>0</v>
      </c>
      <c r="BL358" s="17" t="s">
        <v>935</v>
      </c>
      <c r="BM358" s="202" t="s">
        <v>1900</v>
      </c>
    </row>
    <row r="359" spans="1:65" s="14" customFormat="1">
      <c r="B359" s="220"/>
      <c r="C359" s="221"/>
      <c r="D359" s="211" t="s">
        <v>179</v>
      </c>
      <c r="E359" s="222" t="s">
        <v>1</v>
      </c>
      <c r="F359" s="223" t="s">
        <v>466</v>
      </c>
      <c r="G359" s="221"/>
      <c r="H359" s="224">
        <v>43</v>
      </c>
      <c r="I359" s="225"/>
      <c r="J359" s="221"/>
      <c r="K359" s="221"/>
      <c r="L359" s="226"/>
      <c r="M359" s="227"/>
      <c r="N359" s="228"/>
      <c r="O359" s="228"/>
      <c r="P359" s="228"/>
      <c r="Q359" s="228"/>
      <c r="R359" s="228"/>
      <c r="S359" s="228"/>
      <c r="T359" s="229"/>
      <c r="AT359" s="230" t="s">
        <v>179</v>
      </c>
      <c r="AU359" s="230" t="s">
        <v>84</v>
      </c>
      <c r="AV359" s="14" t="s">
        <v>84</v>
      </c>
      <c r="AW359" s="14" t="s">
        <v>31</v>
      </c>
      <c r="AX359" s="14" t="s">
        <v>82</v>
      </c>
      <c r="AY359" s="230" t="s">
        <v>167</v>
      </c>
    </row>
    <row r="360" spans="1:65" s="2" customFormat="1" ht="33.049999999999997" customHeight="1">
      <c r="A360" s="34"/>
      <c r="B360" s="35"/>
      <c r="C360" s="191" t="s">
        <v>844</v>
      </c>
      <c r="D360" s="191" t="s">
        <v>170</v>
      </c>
      <c r="E360" s="192" t="s">
        <v>1901</v>
      </c>
      <c r="F360" s="193" t="s">
        <v>1902</v>
      </c>
      <c r="G360" s="194" t="s">
        <v>186</v>
      </c>
      <c r="H360" s="195">
        <v>43</v>
      </c>
      <c r="I360" s="196"/>
      <c r="J360" s="197">
        <f>ROUND(I360*H360,2)</f>
        <v>0</v>
      </c>
      <c r="K360" s="193" t="s">
        <v>174</v>
      </c>
      <c r="L360" s="39"/>
      <c r="M360" s="198" t="s">
        <v>1</v>
      </c>
      <c r="N360" s="199" t="s">
        <v>40</v>
      </c>
      <c r="O360" s="71"/>
      <c r="P360" s="200">
        <f>O360*H360</f>
        <v>0</v>
      </c>
      <c r="Q360" s="200">
        <v>0</v>
      </c>
      <c r="R360" s="200">
        <f>Q360*H360</f>
        <v>0</v>
      </c>
      <c r="S360" s="200">
        <v>0</v>
      </c>
      <c r="T360" s="201">
        <f>S360*H360</f>
        <v>0</v>
      </c>
      <c r="U360" s="34"/>
      <c r="V360" s="34"/>
      <c r="W360" s="34"/>
      <c r="X360" s="34"/>
      <c r="Y360" s="34"/>
      <c r="Z360" s="34"/>
      <c r="AA360" s="34"/>
      <c r="AB360" s="34"/>
      <c r="AC360" s="34"/>
      <c r="AD360" s="34"/>
      <c r="AE360" s="34"/>
      <c r="AR360" s="202" t="s">
        <v>278</v>
      </c>
      <c r="AT360" s="202" t="s">
        <v>170</v>
      </c>
      <c r="AU360" s="202" t="s">
        <v>84</v>
      </c>
      <c r="AY360" s="17" t="s">
        <v>167</v>
      </c>
      <c r="BE360" s="203">
        <f>IF(N360="základní",J360,0)</f>
        <v>0</v>
      </c>
      <c r="BF360" s="203">
        <f>IF(N360="snížená",J360,0)</f>
        <v>0</v>
      </c>
      <c r="BG360" s="203">
        <f>IF(N360="zákl. přenesená",J360,0)</f>
        <v>0</v>
      </c>
      <c r="BH360" s="203">
        <f>IF(N360="sníž. přenesená",J360,0)</f>
        <v>0</v>
      </c>
      <c r="BI360" s="203">
        <f>IF(N360="nulová",J360,0)</f>
        <v>0</v>
      </c>
      <c r="BJ360" s="17" t="s">
        <v>82</v>
      </c>
      <c r="BK360" s="203">
        <f>ROUND(I360*H360,2)</f>
        <v>0</v>
      </c>
      <c r="BL360" s="17" t="s">
        <v>278</v>
      </c>
      <c r="BM360" s="202" t="s">
        <v>1903</v>
      </c>
    </row>
    <row r="361" spans="1:65" s="2" customFormat="1">
      <c r="A361" s="34"/>
      <c r="B361" s="35"/>
      <c r="C361" s="36"/>
      <c r="D361" s="204" t="s">
        <v>177</v>
      </c>
      <c r="E361" s="36"/>
      <c r="F361" s="205" t="s">
        <v>1904</v>
      </c>
      <c r="G361" s="36"/>
      <c r="H361" s="36"/>
      <c r="I361" s="206"/>
      <c r="J361" s="36"/>
      <c r="K361" s="36"/>
      <c r="L361" s="39"/>
      <c r="M361" s="207"/>
      <c r="N361" s="208"/>
      <c r="O361" s="71"/>
      <c r="P361" s="71"/>
      <c r="Q361" s="71"/>
      <c r="R361" s="71"/>
      <c r="S361" s="71"/>
      <c r="T361" s="72"/>
      <c r="U361" s="34"/>
      <c r="V361" s="34"/>
      <c r="W361" s="34"/>
      <c r="X361" s="34"/>
      <c r="Y361" s="34"/>
      <c r="Z361" s="34"/>
      <c r="AA361" s="34"/>
      <c r="AB361" s="34"/>
      <c r="AC361" s="34"/>
      <c r="AD361" s="34"/>
      <c r="AE361" s="34"/>
      <c r="AT361" s="17" t="s">
        <v>177</v>
      </c>
      <c r="AU361" s="17" t="s">
        <v>84</v>
      </c>
    </row>
    <row r="362" spans="1:65" s="2" customFormat="1" ht="16.45" customHeight="1">
      <c r="A362" s="34"/>
      <c r="B362" s="35"/>
      <c r="C362" s="232" t="s">
        <v>851</v>
      </c>
      <c r="D362" s="232" t="s">
        <v>254</v>
      </c>
      <c r="E362" s="233" t="s">
        <v>1905</v>
      </c>
      <c r="F362" s="234" t="s">
        <v>1906</v>
      </c>
      <c r="G362" s="235" t="s">
        <v>186</v>
      </c>
      <c r="H362" s="236">
        <v>115</v>
      </c>
      <c r="I362" s="237"/>
      <c r="J362" s="238">
        <f>ROUND(I362*H362,2)</f>
        <v>0</v>
      </c>
      <c r="K362" s="234" t="s">
        <v>1</v>
      </c>
      <c r="L362" s="239"/>
      <c r="M362" s="240" t="s">
        <v>1</v>
      </c>
      <c r="N362" s="241" t="s">
        <v>40</v>
      </c>
      <c r="O362" s="71"/>
      <c r="P362" s="200">
        <f>O362*H362</f>
        <v>0</v>
      </c>
      <c r="Q362" s="200">
        <v>0</v>
      </c>
      <c r="R362" s="200">
        <f>Q362*H362</f>
        <v>0</v>
      </c>
      <c r="S362" s="200">
        <v>0</v>
      </c>
      <c r="T362" s="201">
        <f>S362*H362</f>
        <v>0</v>
      </c>
      <c r="U362" s="34"/>
      <c r="V362" s="34"/>
      <c r="W362" s="34"/>
      <c r="X362" s="34"/>
      <c r="Y362" s="34"/>
      <c r="Z362" s="34"/>
      <c r="AA362" s="34"/>
      <c r="AB362" s="34"/>
      <c r="AC362" s="34"/>
      <c r="AD362" s="34"/>
      <c r="AE362" s="34"/>
      <c r="AR362" s="202" t="s">
        <v>935</v>
      </c>
      <c r="AT362" s="202" t="s">
        <v>254</v>
      </c>
      <c r="AU362" s="202" t="s">
        <v>84</v>
      </c>
      <c r="AY362" s="17" t="s">
        <v>167</v>
      </c>
      <c r="BE362" s="203">
        <f>IF(N362="základní",J362,0)</f>
        <v>0</v>
      </c>
      <c r="BF362" s="203">
        <f>IF(N362="snížená",J362,0)</f>
        <v>0</v>
      </c>
      <c r="BG362" s="203">
        <f>IF(N362="zákl. přenesená",J362,0)</f>
        <v>0</v>
      </c>
      <c r="BH362" s="203">
        <f>IF(N362="sníž. přenesená",J362,0)</f>
        <v>0</v>
      </c>
      <c r="BI362" s="203">
        <f>IF(N362="nulová",J362,0)</f>
        <v>0</v>
      </c>
      <c r="BJ362" s="17" t="s">
        <v>82</v>
      </c>
      <c r="BK362" s="203">
        <f>ROUND(I362*H362,2)</f>
        <v>0</v>
      </c>
      <c r="BL362" s="17" t="s">
        <v>935</v>
      </c>
      <c r="BM362" s="202" t="s">
        <v>1907</v>
      </c>
    </row>
    <row r="363" spans="1:65" s="14" customFormat="1">
      <c r="B363" s="220"/>
      <c r="C363" s="221"/>
      <c r="D363" s="211" t="s">
        <v>179</v>
      </c>
      <c r="E363" s="222" t="s">
        <v>1</v>
      </c>
      <c r="F363" s="223" t="s">
        <v>1908</v>
      </c>
      <c r="G363" s="221"/>
      <c r="H363" s="224">
        <v>89</v>
      </c>
      <c r="I363" s="225"/>
      <c r="J363" s="221"/>
      <c r="K363" s="221"/>
      <c r="L363" s="226"/>
      <c r="M363" s="227"/>
      <c r="N363" s="228"/>
      <c r="O363" s="228"/>
      <c r="P363" s="228"/>
      <c r="Q363" s="228"/>
      <c r="R363" s="228"/>
      <c r="S363" s="228"/>
      <c r="T363" s="229"/>
      <c r="AT363" s="230" t="s">
        <v>179</v>
      </c>
      <c r="AU363" s="230" t="s">
        <v>84</v>
      </c>
      <c r="AV363" s="14" t="s">
        <v>84</v>
      </c>
      <c r="AW363" s="14" t="s">
        <v>31</v>
      </c>
      <c r="AX363" s="14" t="s">
        <v>75</v>
      </c>
      <c r="AY363" s="230" t="s">
        <v>167</v>
      </c>
    </row>
    <row r="364" spans="1:65" s="14" customFormat="1">
      <c r="B364" s="220"/>
      <c r="C364" s="221"/>
      <c r="D364" s="211" t="s">
        <v>179</v>
      </c>
      <c r="E364" s="222" t="s">
        <v>1</v>
      </c>
      <c r="F364" s="223" t="s">
        <v>1909</v>
      </c>
      <c r="G364" s="221"/>
      <c r="H364" s="224">
        <v>26</v>
      </c>
      <c r="I364" s="225"/>
      <c r="J364" s="221"/>
      <c r="K364" s="221"/>
      <c r="L364" s="226"/>
      <c r="M364" s="227"/>
      <c r="N364" s="228"/>
      <c r="O364" s="228"/>
      <c r="P364" s="228"/>
      <c r="Q364" s="228"/>
      <c r="R364" s="228"/>
      <c r="S364" s="228"/>
      <c r="T364" s="229"/>
      <c r="AT364" s="230" t="s">
        <v>179</v>
      </c>
      <c r="AU364" s="230" t="s">
        <v>84</v>
      </c>
      <c r="AV364" s="14" t="s">
        <v>84</v>
      </c>
      <c r="AW364" s="14" t="s">
        <v>31</v>
      </c>
      <c r="AX364" s="14" t="s">
        <v>75</v>
      </c>
      <c r="AY364" s="230" t="s">
        <v>167</v>
      </c>
    </row>
    <row r="365" spans="1:65" s="2" customFormat="1" ht="24.3" customHeight="1">
      <c r="A365" s="34"/>
      <c r="B365" s="35"/>
      <c r="C365" s="191" t="s">
        <v>857</v>
      </c>
      <c r="D365" s="191" t="s">
        <v>170</v>
      </c>
      <c r="E365" s="192" t="s">
        <v>1910</v>
      </c>
      <c r="F365" s="193" t="s">
        <v>1911</v>
      </c>
      <c r="G365" s="194" t="s">
        <v>186</v>
      </c>
      <c r="H365" s="195">
        <v>115</v>
      </c>
      <c r="I365" s="196"/>
      <c r="J365" s="197">
        <f>ROUND(I365*H365,2)</f>
        <v>0</v>
      </c>
      <c r="K365" s="193" t="s">
        <v>174</v>
      </c>
      <c r="L365" s="39"/>
      <c r="M365" s="198" t="s">
        <v>1</v>
      </c>
      <c r="N365" s="199" t="s">
        <v>40</v>
      </c>
      <c r="O365" s="71"/>
      <c r="P365" s="200">
        <f>O365*H365</f>
        <v>0</v>
      </c>
      <c r="Q365" s="200">
        <v>0</v>
      </c>
      <c r="R365" s="200">
        <f>Q365*H365</f>
        <v>0</v>
      </c>
      <c r="S365" s="200">
        <v>0</v>
      </c>
      <c r="T365" s="201">
        <f>S365*H365</f>
        <v>0</v>
      </c>
      <c r="U365" s="34"/>
      <c r="V365" s="34"/>
      <c r="W365" s="34"/>
      <c r="X365" s="34"/>
      <c r="Y365" s="34"/>
      <c r="Z365" s="34"/>
      <c r="AA365" s="34"/>
      <c r="AB365" s="34"/>
      <c r="AC365" s="34"/>
      <c r="AD365" s="34"/>
      <c r="AE365" s="34"/>
      <c r="AR365" s="202" t="s">
        <v>278</v>
      </c>
      <c r="AT365" s="202" t="s">
        <v>170</v>
      </c>
      <c r="AU365" s="202" t="s">
        <v>84</v>
      </c>
      <c r="AY365" s="17" t="s">
        <v>167</v>
      </c>
      <c r="BE365" s="203">
        <f>IF(N365="základní",J365,0)</f>
        <v>0</v>
      </c>
      <c r="BF365" s="203">
        <f>IF(N365="snížená",J365,0)</f>
        <v>0</v>
      </c>
      <c r="BG365" s="203">
        <f>IF(N365="zákl. přenesená",J365,0)</f>
        <v>0</v>
      </c>
      <c r="BH365" s="203">
        <f>IF(N365="sníž. přenesená",J365,0)</f>
        <v>0</v>
      </c>
      <c r="BI365" s="203">
        <f>IF(N365="nulová",J365,0)</f>
        <v>0</v>
      </c>
      <c r="BJ365" s="17" t="s">
        <v>82</v>
      </c>
      <c r="BK365" s="203">
        <f>ROUND(I365*H365,2)</f>
        <v>0</v>
      </c>
      <c r="BL365" s="17" t="s">
        <v>278</v>
      </c>
      <c r="BM365" s="202" t="s">
        <v>1912</v>
      </c>
    </row>
    <row r="366" spans="1:65" s="2" customFormat="1">
      <c r="A366" s="34"/>
      <c r="B366" s="35"/>
      <c r="C366" s="36"/>
      <c r="D366" s="204" t="s">
        <v>177</v>
      </c>
      <c r="E366" s="36"/>
      <c r="F366" s="205" t="s">
        <v>1913</v>
      </c>
      <c r="G366" s="36"/>
      <c r="H366" s="36"/>
      <c r="I366" s="206"/>
      <c r="J366" s="36"/>
      <c r="K366" s="36"/>
      <c r="L366" s="39"/>
      <c r="M366" s="207"/>
      <c r="N366" s="208"/>
      <c r="O366" s="71"/>
      <c r="P366" s="71"/>
      <c r="Q366" s="71"/>
      <c r="R366" s="71"/>
      <c r="S366" s="71"/>
      <c r="T366" s="72"/>
      <c r="U366" s="34"/>
      <c r="V366" s="34"/>
      <c r="W366" s="34"/>
      <c r="X366" s="34"/>
      <c r="Y366" s="34"/>
      <c r="Z366" s="34"/>
      <c r="AA366" s="34"/>
      <c r="AB366" s="34"/>
      <c r="AC366" s="34"/>
      <c r="AD366" s="34"/>
      <c r="AE366" s="34"/>
      <c r="AT366" s="17" t="s">
        <v>177</v>
      </c>
      <c r="AU366" s="17" t="s">
        <v>84</v>
      </c>
    </row>
    <row r="367" spans="1:65" s="2" customFormat="1" ht="16.45" customHeight="1">
      <c r="A367" s="34"/>
      <c r="B367" s="35"/>
      <c r="C367" s="232" t="s">
        <v>861</v>
      </c>
      <c r="D367" s="232" t="s">
        <v>254</v>
      </c>
      <c r="E367" s="233" t="s">
        <v>1914</v>
      </c>
      <c r="F367" s="234" t="s">
        <v>1915</v>
      </c>
      <c r="G367" s="235" t="s">
        <v>186</v>
      </c>
      <c r="H367" s="236">
        <v>63</v>
      </c>
      <c r="I367" s="237"/>
      <c r="J367" s="238">
        <f>ROUND(I367*H367,2)</f>
        <v>0</v>
      </c>
      <c r="K367" s="234" t="s">
        <v>1</v>
      </c>
      <c r="L367" s="239"/>
      <c r="M367" s="240" t="s">
        <v>1</v>
      </c>
      <c r="N367" s="241" t="s">
        <v>40</v>
      </c>
      <c r="O367" s="71"/>
      <c r="P367" s="200">
        <f>O367*H367</f>
        <v>0</v>
      </c>
      <c r="Q367" s="200">
        <v>0</v>
      </c>
      <c r="R367" s="200">
        <f>Q367*H367</f>
        <v>0</v>
      </c>
      <c r="S367" s="200">
        <v>0</v>
      </c>
      <c r="T367" s="201">
        <f>S367*H367</f>
        <v>0</v>
      </c>
      <c r="U367" s="34"/>
      <c r="V367" s="34"/>
      <c r="W367" s="34"/>
      <c r="X367" s="34"/>
      <c r="Y367" s="34"/>
      <c r="Z367" s="34"/>
      <c r="AA367" s="34"/>
      <c r="AB367" s="34"/>
      <c r="AC367" s="34"/>
      <c r="AD367" s="34"/>
      <c r="AE367" s="34"/>
      <c r="AR367" s="202" t="s">
        <v>935</v>
      </c>
      <c r="AT367" s="202" t="s">
        <v>254</v>
      </c>
      <c r="AU367" s="202" t="s">
        <v>84</v>
      </c>
      <c r="AY367" s="17" t="s">
        <v>167</v>
      </c>
      <c r="BE367" s="203">
        <f>IF(N367="základní",J367,0)</f>
        <v>0</v>
      </c>
      <c r="BF367" s="203">
        <f>IF(N367="snížená",J367,0)</f>
        <v>0</v>
      </c>
      <c r="BG367" s="203">
        <f>IF(N367="zákl. přenesená",J367,0)</f>
        <v>0</v>
      </c>
      <c r="BH367" s="203">
        <f>IF(N367="sníž. přenesená",J367,0)</f>
        <v>0</v>
      </c>
      <c r="BI367" s="203">
        <f>IF(N367="nulová",J367,0)</f>
        <v>0</v>
      </c>
      <c r="BJ367" s="17" t="s">
        <v>82</v>
      </c>
      <c r="BK367" s="203">
        <f>ROUND(I367*H367,2)</f>
        <v>0</v>
      </c>
      <c r="BL367" s="17" t="s">
        <v>935</v>
      </c>
      <c r="BM367" s="202" t="s">
        <v>1916</v>
      </c>
    </row>
    <row r="368" spans="1:65" s="14" customFormat="1">
      <c r="B368" s="220"/>
      <c r="C368" s="221"/>
      <c r="D368" s="211" t="s">
        <v>179</v>
      </c>
      <c r="E368" s="222" t="s">
        <v>1</v>
      </c>
      <c r="F368" s="223" t="s">
        <v>1917</v>
      </c>
      <c r="G368" s="221"/>
      <c r="H368" s="224">
        <v>38</v>
      </c>
      <c r="I368" s="225"/>
      <c r="J368" s="221"/>
      <c r="K368" s="221"/>
      <c r="L368" s="226"/>
      <c r="M368" s="227"/>
      <c r="N368" s="228"/>
      <c r="O368" s="228"/>
      <c r="P368" s="228"/>
      <c r="Q368" s="228"/>
      <c r="R368" s="228"/>
      <c r="S368" s="228"/>
      <c r="T368" s="229"/>
      <c r="AT368" s="230" t="s">
        <v>179</v>
      </c>
      <c r="AU368" s="230" t="s">
        <v>84</v>
      </c>
      <c r="AV368" s="14" t="s">
        <v>84</v>
      </c>
      <c r="AW368" s="14" t="s">
        <v>31</v>
      </c>
      <c r="AX368" s="14" t="s">
        <v>75</v>
      </c>
      <c r="AY368" s="230" t="s">
        <v>167</v>
      </c>
    </row>
    <row r="369" spans="1:65" s="14" customFormat="1">
      <c r="B369" s="220"/>
      <c r="C369" s="221"/>
      <c r="D369" s="211" t="s">
        <v>179</v>
      </c>
      <c r="E369" s="222" t="s">
        <v>1</v>
      </c>
      <c r="F369" s="223" t="s">
        <v>1918</v>
      </c>
      <c r="G369" s="221"/>
      <c r="H369" s="224">
        <v>10</v>
      </c>
      <c r="I369" s="225"/>
      <c r="J369" s="221"/>
      <c r="K369" s="221"/>
      <c r="L369" s="226"/>
      <c r="M369" s="227"/>
      <c r="N369" s="228"/>
      <c r="O369" s="228"/>
      <c r="P369" s="228"/>
      <c r="Q369" s="228"/>
      <c r="R369" s="228"/>
      <c r="S369" s="228"/>
      <c r="T369" s="229"/>
      <c r="AT369" s="230" t="s">
        <v>179</v>
      </c>
      <c r="AU369" s="230" t="s">
        <v>84</v>
      </c>
      <c r="AV369" s="14" t="s">
        <v>84</v>
      </c>
      <c r="AW369" s="14" t="s">
        <v>31</v>
      </c>
      <c r="AX369" s="14" t="s">
        <v>75</v>
      </c>
      <c r="AY369" s="230" t="s">
        <v>167</v>
      </c>
    </row>
    <row r="370" spans="1:65" s="14" customFormat="1">
      <c r="B370" s="220"/>
      <c r="C370" s="221"/>
      <c r="D370" s="211" t="s">
        <v>179</v>
      </c>
      <c r="E370" s="222" t="s">
        <v>1</v>
      </c>
      <c r="F370" s="223" t="s">
        <v>1919</v>
      </c>
      <c r="G370" s="221"/>
      <c r="H370" s="224">
        <v>15</v>
      </c>
      <c r="I370" s="225"/>
      <c r="J370" s="221"/>
      <c r="K370" s="221"/>
      <c r="L370" s="226"/>
      <c r="M370" s="227"/>
      <c r="N370" s="228"/>
      <c r="O370" s="228"/>
      <c r="P370" s="228"/>
      <c r="Q370" s="228"/>
      <c r="R370" s="228"/>
      <c r="S370" s="228"/>
      <c r="T370" s="229"/>
      <c r="AT370" s="230" t="s">
        <v>179</v>
      </c>
      <c r="AU370" s="230" t="s">
        <v>84</v>
      </c>
      <c r="AV370" s="14" t="s">
        <v>84</v>
      </c>
      <c r="AW370" s="14" t="s">
        <v>31</v>
      </c>
      <c r="AX370" s="14" t="s">
        <v>75</v>
      </c>
      <c r="AY370" s="230" t="s">
        <v>167</v>
      </c>
    </row>
    <row r="371" spans="1:65" s="2" customFormat="1" ht="16.45" customHeight="1">
      <c r="A371" s="34"/>
      <c r="B371" s="35"/>
      <c r="C371" s="232" t="s">
        <v>865</v>
      </c>
      <c r="D371" s="232" t="s">
        <v>254</v>
      </c>
      <c r="E371" s="233" t="s">
        <v>1920</v>
      </c>
      <c r="F371" s="234" t="s">
        <v>1921</v>
      </c>
      <c r="G371" s="235" t="s">
        <v>186</v>
      </c>
      <c r="H371" s="236">
        <v>430</v>
      </c>
      <c r="I371" s="237"/>
      <c r="J371" s="238">
        <f>ROUND(I371*H371,2)</f>
        <v>0</v>
      </c>
      <c r="K371" s="234" t="s">
        <v>1</v>
      </c>
      <c r="L371" s="239"/>
      <c r="M371" s="240" t="s">
        <v>1</v>
      </c>
      <c r="N371" s="241" t="s">
        <v>40</v>
      </c>
      <c r="O371" s="71"/>
      <c r="P371" s="200">
        <f>O371*H371</f>
        <v>0</v>
      </c>
      <c r="Q371" s="200">
        <v>0</v>
      </c>
      <c r="R371" s="200">
        <f>Q371*H371</f>
        <v>0</v>
      </c>
      <c r="S371" s="200">
        <v>0</v>
      </c>
      <c r="T371" s="201">
        <f>S371*H371</f>
        <v>0</v>
      </c>
      <c r="U371" s="34"/>
      <c r="V371" s="34"/>
      <c r="W371" s="34"/>
      <c r="X371" s="34"/>
      <c r="Y371" s="34"/>
      <c r="Z371" s="34"/>
      <c r="AA371" s="34"/>
      <c r="AB371" s="34"/>
      <c r="AC371" s="34"/>
      <c r="AD371" s="34"/>
      <c r="AE371" s="34"/>
      <c r="AR371" s="202" t="s">
        <v>935</v>
      </c>
      <c r="AT371" s="202" t="s">
        <v>254</v>
      </c>
      <c r="AU371" s="202" t="s">
        <v>84</v>
      </c>
      <c r="AY371" s="17" t="s">
        <v>167</v>
      </c>
      <c r="BE371" s="203">
        <f>IF(N371="základní",J371,0)</f>
        <v>0</v>
      </c>
      <c r="BF371" s="203">
        <f>IF(N371="snížená",J371,0)</f>
        <v>0</v>
      </c>
      <c r="BG371" s="203">
        <f>IF(N371="zákl. přenesená",J371,0)</f>
        <v>0</v>
      </c>
      <c r="BH371" s="203">
        <f>IF(N371="sníž. přenesená",J371,0)</f>
        <v>0</v>
      </c>
      <c r="BI371" s="203">
        <f>IF(N371="nulová",J371,0)</f>
        <v>0</v>
      </c>
      <c r="BJ371" s="17" t="s">
        <v>82</v>
      </c>
      <c r="BK371" s="203">
        <f>ROUND(I371*H371,2)</f>
        <v>0</v>
      </c>
      <c r="BL371" s="17" t="s">
        <v>935</v>
      </c>
      <c r="BM371" s="202" t="s">
        <v>1922</v>
      </c>
    </row>
    <row r="372" spans="1:65" s="14" customFormat="1">
      <c r="B372" s="220"/>
      <c r="C372" s="221"/>
      <c r="D372" s="211" t="s">
        <v>179</v>
      </c>
      <c r="E372" s="222" t="s">
        <v>1</v>
      </c>
      <c r="F372" s="223" t="s">
        <v>1923</v>
      </c>
      <c r="G372" s="221"/>
      <c r="H372" s="224">
        <v>272</v>
      </c>
      <c r="I372" s="225"/>
      <c r="J372" s="221"/>
      <c r="K372" s="221"/>
      <c r="L372" s="226"/>
      <c r="M372" s="227"/>
      <c r="N372" s="228"/>
      <c r="O372" s="228"/>
      <c r="P372" s="228"/>
      <c r="Q372" s="228"/>
      <c r="R372" s="228"/>
      <c r="S372" s="228"/>
      <c r="T372" s="229"/>
      <c r="AT372" s="230" t="s">
        <v>179</v>
      </c>
      <c r="AU372" s="230" t="s">
        <v>84</v>
      </c>
      <c r="AV372" s="14" t="s">
        <v>84</v>
      </c>
      <c r="AW372" s="14" t="s">
        <v>31</v>
      </c>
      <c r="AX372" s="14" t="s">
        <v>75</v>
      </c>
      <c r="AY372" s="230" t="s">
        <v>167</v>
      </c>
    </row>
    <row r="373" spans="1:65" s="14" customFormat="1">
      <c r="B373" s="220"/>
      <c r="C373" s="221"/>
      <c r="D373" s="211" t="s">
        <v>179</v>
      </c>
      <c r="E373" s="222" t="s">
        <v>1</v>
      </c>
      <c r="F373" s="223" t="s">
        <v>1924</v>
      </c>
      <c r="G373" s="221"/>
      <c r="H373" s="224">
        <v>71</v>
      </c>
      <c r="I373" s="225"/>
      <c r="J373" s="221"/>
      <c r="K373" s="221"/>
      <c r="L373" s="226"/>
      <c r="M373" s="227"/>
      <c r="N373" s="228"/>
      <c r="O373" s="228"/>
      <c r="P373" s="228"/>
      <c r="Q373" s="228"/>
      <c r="R373" s="228"/>
      <c r="S373" s="228"/>
      <c r="T373" s="229"/>
      <c r="AT373" s="230" t="s">
        <v>179</v>
      </c>
      <c r="AU373" s="230" t="s">
        <v>84</v>
      </c>
      <c r="AV373" s="14" t="s">
        <v>84</v>
      </c>
      <c r="AW373" s="14" t="s">
        <v>31</v>
      </c>
      <c r="AX373" s="14" t="s">
        <v>75</v>
      </c>
      <c r="AY373" s="230" t="s">
        <v>167</v>
      </c>
    </row>
    <row r="374" spans="1:65" s="14" customFormat="1">
      <c r="B374" s="220"/>
      <c r="C374" s="221"/>
      <c r="D374" s="211" t="s">
        <v>179</v>
      </c>
      <c r="E374" s="222" t="s">
        <v>1</v>
      </c>
      <c r="F374" s="223" t="s">
        <v>1925</v>
      </c>
      <c r="G374" s="221"/>
      <c r="H374" s="224">
        <v>87</v>
      </c>
      <c r="I374" s="225"/>
      <c r="J374" s="221"/>
      <c r="K374" s="221"/>
      <c r="L374" s="226"/>
      <c r="M374" s="227"/>
      <c r="N374" s="228"/>
      <c r="O374" s="228"/>
      <c r="P374" s="228"/>
      <c r="Q374" s="228"/>
      <c r="R374" s="228"/>
      <c r="S374" s="228"/>
      <c r="T374" s="229"/>
      <c r="AT374" s="230" t="s">
        <v>179</v>
      </c>
      <c r="AU374" s="230" t="s">
        <v>84</v>
      </c>
      <c r="AV374" s="14" t="s">
        <v>84</v>
      </c>
      <c r="AW374" s="14" t="s">
        <v>31</v>
      </c>
      <c r="AX374" s="14" t="s">
        <v>75</v>
      </c>
      <c r="AY374" s="230" t="s">
        <v>167</v>
      </c>
    </row>
    <row r="375" spans="1:65" s="2" customFormat="1" ht="16.45" customHeight="1">
      <c r="A375" s="34"/>
      <c r="B375" s="35"/>
      <c r="C375" s="232" t="s">
        <v>869</v>
      </c>
      <c r="D375" s="232" t="s">
        <v>254</v>
      </c>
      <c r="E375" s="233" t="s">
        <v>1926</v>
      </c>
      <c r="F375" s="234" t="s">
        <v>1927</v>
      </c>
      <c r="G375" s="235" t="s">
        <v>186</v>
      </c>
      <c r="H375" s="236">
        <v>664</v>
      </c>
      <c r="I375" s="237"/>
      <c r="J375" s="238">
        <f>ROUND(I375*H375,2)</f>
        <v>0</v>
      </c>
      <c r="K375" s="234" t="s">
        <v>1</v>
      </c>
      <c r="L375" s="239"/>
      <c r="M375" s="240" t="s">
        <v>1</v>
      </c>
      <c r="N375" s="241" t="s">
        <v>40</v>
      </c>
      <c r="O375" s="71"/>
      <c r="P375" s="200">
        <f>O375*H375</f>
        <v>0</v>
      </c>
      <c r="Q375" s="200">
        <v>0</v>
      </c>
      <c r="R375" s="200">
        <f>Q375*H375</f>
        <v>0</v>
      </c>
      <c r="S375" s="200">
        <v>0</v>
      </c>
      <c r="T375" s="201">
        <f>S375*H375</f>
        <v>0</v>
      </c>
      <c r="U375" s="34"/>
      <c r="V375" s="34"/>
      <c r="W375" s="34"/>
      <c r="X375" s="34"/>
      <c r="Y375" s="34"/>
      <c r="Z375" s="34"/>
      <c r="AA375" s="34"/>
      <c r="AB375" s="34"/>
      <c r="AC375" s="34"/>
      <c r="AD375" s="34"/>
      <c r="AE375" s="34"/>
      <c r="AR375" s="202" t="s">
        <v>935</v>
      </c>
      <c r="AT375" s="202" t="s">
        <v>254</v>
      </c>
      <c r="AU375" s="202" t="s">
        <v>84</v>
      </c>
      <c r="AY375" s="17" t="s">
        <v>167</v>
      </c>
      <c r="BE375" s="203">
        <f>IF(N375="základní",J375,0)</f>
        <v>0</v>
      </c>
      <c r="BF375" s="203">
        <f>IF(N375="snížená",J375,0)</f>
        <v>0</v>
      </c>
      <c r="BG375" s="203">
        <f>IF(N375="zákl. přenesená",J375,0)</f>
        <v>0</v>
      </c>
      <c r="BH375" s="203">
        <f>IF(N375="sníž. přenesená",J375,0)</f>
        <v>0</v>
      </c>
      <c r="BI375" s="203">
        <f>IF(N375="nulová",J375,0)</f>
        <v>0</v>
      </c>
      <c r="BJ375" s="17" t="s">
        <v>82</v>
      </c>
      <c r="BK375" s="203">
        <f>ROUND(I375*H375,2)</f>
        <v>0</v>
      </c>
      <c r="BL375" s="17" t="s">
        <v>935</v>
      </c>
      <c r="BM375" s="202" t="s">
        <v>1928</v>
      </c>
    </row>
    <row r="376" spans="1:65" s="14" customFormat="1">
      <c r="B376" s="220"/>
      <c r="C376" s="221"/>
      <c r="D376" s="211" t="s">
        <v>179</v>
      </c>
      <c r="E376" s="222" t="s">
        <v>1</v>
      </c>
      <c r="F376" s="223" t="s">
        <v>1929</v>
      </c>
      <c r="G376" s="221"/>
      <c r="H376" s="224">
        <v>552</v>
      </c>
      <c r="I376" s="225"/>
      <c r="J376" s="221"/>
      <c r="K376" s="221"/>
      <c r="L376" s="226"/>
      <c r="M376" s="227"/>
      <c r="N376" s="228"/>
      <c r="O376" s="228"/>
      <c r="P376" s="228"/>
      <c r="Q376" s="228"/>
      <c r="R376" s="228"/>
      <c r="S376" s="228"/>
      <c r="T376" s="229"/>
      <c r="AT376" s="230" t="s">
        <v>179</v>
      </c>
      <c r="AU376" s="230" t="s">
        <v>84</v>
      </c>
      <c r="AV376" s="14" t="s">
        <v>84</v>
      </c>
      <c r="AW376" s="14" t="s">
        <v>31</v>
      </c>
      <c r="AX376" s="14" t="s">
        <v>75</v>
      </c>
      <c r="AY376" s="230" t="s">
        <v>167</v>
      </c>
    </row>
    <row r="377" spans="1:65" s="14" customFormat="1">
      <c r="B377" s="220"/>
      <c r="C377" s="221"/>
      <c r="D377" s="211" t="s">
        <v>179</v>
      </c>
      <c r="E377" s="222" t="s">
        <v>1</v>
      </c>
      <c r="F377" s="223" t="s">
        <v>1930</v>
      </c>
      <c r="G377" s="221"/>
      <c r="H377" s="224">
        <v>112</v>
      </c>
      <c r="I377" s="225"/>
      <c r="J377" s="221"/>
      <c r="K377" s="221"/>
      <c r="L377" s="226"/>
      <c r="M377" s="227"/>
      <c r="N377" s="228"/>
      <c r="O377" s="228"/>
      <c r="P377" s="228"/>
      <c r="Q377" s="228"/>
      <c r="R377" s="228"/>
      <c r="S377" s="228"/>
      <c r="T377" s="229"/>
      <c r="AT377" s="230" t="s">
        <v>179</v>
      </c>
      <c r="AU377" s="230" t="s">
        <v>84</v>
      </c>
      <c r="AV377" s="14" t="s">
        <v>84</v>
      </c>
      <c r="AW377" s="14" t="s">
        <v>31</v>
      </c>
      <c r="AX377" s="14" t="s">
        <v>75</v>
      </c>
      <c r="AY377" s="230" t="s">
        <v>167</v>
      </c>
    </row>
    <row r="378" spans="1:65" s="2" customFormat="1" ht="24.3" customHeight="1">
      <c r="A378" s="34"/>
      <c r="B378" s="35"/>
      <c r="C378" s="191" t="s">
        <v>873</v>
      </c>
      <c r="D378" s="191" t="s">
        <v>170</v>
      </c>
      <c r="E378" s="192" t="s">
        <v>1931</v>
      </c>
      <c r="F378" s="193" t="s">
        <v>1932</v>
      </c>
      <c r="G378" s="194" t="s">
        <v>186</v>
      </c>
      <c r="H378" s="195">
        <v>1157</v>
      </c>
      <c r="I378" s="196"/>
      <c r="J378" s="197">
        <f>ROUND(I378*H378,2)</f>
        <v>0</v>
      </c>
      <c r="K378" s="193" t="s">
        <v>174</v>
      </c>
      <c r="L378" s="39"/>
      <c r="M378" s="198" t="s">
        <v>1</v>
      </c>
      <c r="N378" s="199" t="s">
        <v>40</v>
      </c>
      <c r="O378" s="71"/>
      <c r="P378" s="200">
        <f>O378*H378</f>
        <v>0</v>
      </c>
      <c r="Q378" s="200">
        <v>0</v>
      </c>
      <c r="R378" s="200">
        <f>Q378*H378</f>
        <v>0</v>
      </c>
      <c r="S378" s="200">
        <v>0</v>
      </c>
      <c r="T378" s="201">
        <f>S378*H378</f>
        <v>0</v>
      </c>
      <c r="U378" s="34"/>
      <c r="V378" s="34"/>
      <c r="W378" s="34"/>
      <c r="X378" s="34"/>
      <c r="Y378" s="34"/>
      <c r="Z378" s="34"/>
      <c r="AA378" s="34"/>
      <c r="AB378" s="34"/>
      <c r="AC378" s="34"/>
      <c r="AD378" s="34"/>
      <c r="AE378" s="34"/>
      <c r="AR378" s="202" t="s">
        <v>278</v>
      </c>
      <c r="AT378" s="202" t="s">
        <v>170</v>
      </c>
      <c r="AU378" s="202" t="s">
        <v>84</v>
      </c>
      <c r="AY378" s="17" t="s">
        <v>167</v>
      </c>
      <c r="BE378" s="203">
        <f>IF(N378="základní",J378,0)</f>
        <v>0</v>
      </c>
      <c r="BF378" s="203">
        <f>IF(N378="snížená",J378,0)</f>
        <v>0</v>
      </c>
      <c r="BG378" s="203">
        <f>IF(N378="zákl. přenesená",J378,0)</f>
        <v>0</v>
      </c>
      <c r="BH378" s="203">
        <f>IF(N378="sníž. přenesená",J378,0)</f>
        <v>0</v>
      </c>
      <c r="BI378" s="203">
        <f>IF(N378="nulová",J378,0)</f>
        <v>0</v>
      </c>
      <c r="BJ378" s="17" t="s">
        <v>82</v>
      </c>
      <c r="BK378" s="203">
        <f>ROUND(I378*H378,2)</f>
        <v>0</v>
      </c>
      <c r="BL378" s="17" t="s">
        <v>278</v>
      </c>
      <c r="BM378" s="202" t="s">
        <v>1933</v>
      </c>
    </row>
    <row r="379" spans="1:65" s="2" customFormat="1">
      <c r="A379" s="34"/>
      <c r="B379" s="35"/>
      <c r="C379" s="36"/>
      <c r="D379" s="204" t="s">
        <v>177</v>
      </c>
      <c r="E379" s="36"/>
      <c r="F379" s="205" t="s">
        <v>1934</v>
      </c>
      <c r="G379" s="36"/>
      <c r="H379" s="36"/>
      <c r="I379" s="206"/>
      <c r="J379" s="36"/>
      <c r="K379" s="36"/>
      <c r="L379" s="39"/>
      <c r="M379" s="207"/>
      <c r="N379" s="208"/>
      <c r="O379" s="71"/>
      <c r="P379" s="71"/>
      <c r="Q379" s="71"/>
      <c r="R379" s="71"/>
      <c r="S379" s="71"/>
      <c r="T379" s="72"/>
      <c r="U379" s="34"/>
      <c r="V379" s="34"/>
      <c r="W379" s="34"/>
      <c r="X379" s="34"/>
      <c r="Y379" s="34"/>
      <c r="Z379" s="34"/>
      <c r="AA379" s="34"/>
      <c r="AB379" s="34"/>
      <c r="AC379" s="34"/>
      <c r="AD379" s="34"/>
      <c r="AE379" s="34"/>
      <c r="AT379" s="17" t="s">
        <v>177</v>
      </c>
      <c r="AU379" s="17" t="s">
        <v>84</v>
      </c>
    </row>
    <row r="380" spans="1:65" s="2" customFormat="1" ht="16.45" customHeight="1">
      <c r="A380" s="34"/>
      <c r="B380" s="35"/>
      <c r="C380" s="232" t="s">
        <v>877</v>
      </c>
      <c r="D380" s="232" t="s">
        <v>254</v>
      </c>
      <c r="E380" s="233" t="s">
        <v>1935</v>
      </c>
      <c r="F380" s="234" t="s">
        <v>1936</v>
      </c>
      <c r="G380" s="235" t="s">
        <v>186</v>
      </c>
      <c r="H380" s="236">
        <v>134</v>
      </c>
      <c r="I380" s="237"/>
      <c r="J380" s="238">
        <f>ROUND(I380*H380,2)</f>
        <v>0</v>
      </c>
      <c r="K380" s="234" t="s">
        <v>1</v>
      </c>
      <c r="L380" s="239"/>
      <c r="M380" s="240" t="s">
        <v>1</v>
      </c>
      <c r="N380" s="241" t="s">
        <v>40</v>
      </c>
      <c r="O380" s="71"/>
      <c r="P380" s="200">
        <f>O380*H380</f>
        <v>0</v>
      </c>
      <c r="Q380" s="200">
        <v>0</v>
      </c>
      <c r="R380" s="200">
        <f>Q380*H380</f>
        <v>0</v>
      </c>
      <c r="S380" s="200">
        <v>0</v>
      </c>
      <c r="T380" s="201">
        <f>S380*H380</f>
        <v>0</v>
      </c>
      <c r="U380" s="34"/>
      <c r="V380" s="34"/>
      <c r="W380" s="34"/>
      <c r="X380" s="34"/>
      <c r="Y380" s="34"/>
      <c r="Z380" s="34"/>
      <c r="AA380" s="34"/>
      <c r="AB380" s="34"/>
      <c r="AC380" s="34"/>
      <c r="AD380" s="34"/>
      <c r="AE380" s="34"/>
      <c r="AR380" s="202" t="s">
        <v>935</v>
      </c>
      <c r="AT380" s="202" t="s">
        <v>254</v>
      </c>
      <c r="AU380" s="202" t="s">
        <v>84</v>
      </c>
      <c r="AY380" s="17" t="s">
        <v>167</v>
      </c>
      <c r="BE380" s="203">
        <f>IF(N380="základní",J380,0)</f>
        <v>0</v>
      </c>
      <c r="BF380" s="203">
        <f>IF(N380="snížená",J380,0)</f>
        <v>0</v>
      </c>
      <c r="BG380" s="203">
        <f>IF(N380="zákl. přenesená",J380,0)</f>
        <v>0</v>
      </c>
      <c r="BH380" s="203">
        <f>IF(N380="sníž. přenesená",J380,0)</f>
        <v>0</v>
      </c>
      <c r="BI380" s="203">
        <f>IF(N380="nulová",J380,0)</f>
        <v>0</v>
      </c>
      <c r="BJ380" s="17" t="s">
        <v>82</v>
      </c>
      <c r="BK380" s="203">
        <f>ROUND(I380*H380,2)</f>
        <v>0</v>
      </c>
      <c r="BL380" s="17" t="s">
        <v>935</v>
      </c>
      <c r="BM380" s="202" t="s">
        <v>1937</v>
      </c>
    </row>
    <row r="381" spans="1:65" s="14" customFormat="1">
      <c r="B381" s="220"/>
      <c r="C381" s="221"/>
      <c r="D381" s="211" t="s">
        <v>179</v>
      </c>
      <c r="E381" s="222" t="s">
        <v>1</v>
      </c>
      <c r="F381" s="223" t="s">
        <v>1938</v>
      </c>
      <c r="G381" s="221"/>
      <c r="H381" s="224">
        <v>97</v>
      </c>
      <c r="I381" s="225"/>
      <c r="J381" s="221"/>
      <c r="K381" s="221"/>
      <c r="L381" s="226"/>
      <c r="M381" s="227"/>
      <c r="N381" s="228"/>
      <c r="O381" s="228"/>
      <c r="P381" s="228"/>
      <c r="Q381" s="228"/>
      <c r="R381" s="228"/>
      <c r="S381" s="228"/>
      <c r="T381" s="229"/>
      <c r="AT381" s="230" t="s">
        <v>179</v>
      </c>
      <c r="AU381" s="230" t="s">
        <v>84</v>
      </c>
      <c r="AV381" s="14" t="s">
        <v>84</v>
      </c>
      <c r="AW381" s="14" t="s">
        <v>31</v>
      </c>
      <c r="AX381" s="14" t="s">
        <v>75</v>
      </c>
      <c r="AY381" s="230" t="s">
        <v>167</v>
      </c>
    </row>
    <row r="382" spans="1:65" s="14" customFormat="1">
      <c r="B382" s="220"/>
      <c r="C382" s="221"/>
      <c r="D382" s="211" t="s">
        <v>179</v>
      </c>
      <c r="E382" s="222" t="s">
        <v>1</v>
      </c>
      <c r="F382" s="223" t="s">
        <v>1939</v>
      </c>
      <c r="G382" s="221"/>
      <c r="H382" s="224">
        <v>10</v>
      </c>
      <c r="I382" s="225"/>
      <c r="J382" s="221"/>
      <c r="K382" s="221"/>
      <c r="L382" s="226"/>
      <c r="M382" s="227"/>
      <c r="N382" s="228"/>
      <c r="O382" s="228"/>
      <c r="P382" s="228"/>
      <c r="Q382" s="228"/>
      <c r="R382" s="228"/>
      <c r="S382" s="228"/>
      <c r="T382" s="229"/>
      <c r="AT382" s="230" t="s">
        <v>179</v>
      </c>
      <c r="AU382" s="230" t="s">
        <v>84</v>
      </c>
      <c r="AV382" s="14" t="s">
        <v>84</v>
      </c>
      <c r="AW382" s="14" t="s">
        <v>31</v>
      </c>
      <c r="AX382" s="14" t="s">
        <v>75</v>
      </c>
      <c r="AY382" s="230" t="s">
        <v>167</v>
      </c>
    </row>
    <row r="383" spans="1:65" s="14" customFormat="1">
      <c r="B383" s="220"/>
      <c r="C383" s="221"/>
      <c r="D383" s="211" t="s">
        <v>179</v>
      </c>
      <c r="E383" s="222" t="s">
        <v>1</v>
      </c>
      <c r="F383" s="223" t="s">
        <v>1940</v>
      </c>
      <c r="G383" s="221"/>
      <c r="H383" s="224">
        <v>27</v>
      </c>
      <c r="I383" s="225"/>
      <c r="J383" s="221"/>
      <c r="K383" s="221"/>
      <c r="L383" s="226"/>
      <c r="M383" s="227"/>
      <c r="N383" s="228"/>
      <c r="O383" s="228"/>
      <c r="P383" s="228"/>
      <c r="Q383" s="228"/>
      <c r="R383" s="228"/>
      <c r="S383" s="228"/>
      <c r="T383" s="229"/>
      <c r="AT383" s="230" t="s">
        <v>179</v>
      </c>
      <c r="AU383" s="230" t="s">
        <v>84</v>
      </c>
      <c r="AV383" s="14" t="s">
        <v>84</v>
      </c>
      <c r="AW383" s="14" t="s">
        <v>31</v>
      </c>
      <c r="AX383" s="14" t="s">
        <v>75</v>
      </c>
      <c r="AY383" s="230" t="s">
        <v>167</v>
      </c>
    </row>
    <row r="384" spans="1:65" s="2" customFormat="1" ht="16.45" customHeight="1">
      <c r="A384" s="34"/>
      <c r="B384" s="35"/>
      <c r="C384" s="232" t="s">
        <v>881</v>
      </c>
      <c r="D384" s="232" t="s">
        <v>254</v>
      </c>
      <c r="E384" s="233" t="s">
        <v>1941</v>
      </c>
      <c r="F384" s="234" t="s">
        <v>1942</v>
      </c>
      <c r="G384" s="235" t="s">
        <v>186</v>
      </c>
      <c r="H384" s="236">
        <v>56</v>
      </c>
      <c r="I384" s="237"/>
      <c r="J384" s="238">
        <f>ROUND(I384*H384,2)</f>
        <v>0</v>
      </c>
      <c r="K384" s="234" t="s">
        <v>1</v>
      </c>
      <c r="L384" s="239"/>
      <c r="M384" s="240" t="s">
        <v>1</v>
      </c>
      <c r="N384" s="241" t="s">
        <v>40</v>
      </c>
      <c r="O384" s="71"/>
      <c r="P384" s="200">
        <f>O384*H384</f>
        <v>0</v>
      </c>
      <c r="Q384" s="200">
        <v>0</v>
      </c>
      <c r="R384" s="200">
        <f>Q384*H384</f>
        <v>0</v>
      </c>
      <c r="S384" s="200">
        <v>0</v>
      </c>
      <c r="T384" s="201">
        <f>S384*H384</f>
        <v>0</v>
      </c>
      <c r="U384" s="34"/>
      <c r="V384" s="34"/>
      <c r="W384" s="34"/>
      <c r="X384" s="34"/>
      <c r="Y384" s="34"/>
      <c r="Z384" s="34"/>
      <c r="AA384" s="34"/>
      <c r="AB384" s="34"/>
      <c r="AC384" s="34"/>
      <c r="AD384" s="34"/>
      <c r="AE384" s="34"/>
      <c r="AR384" s="202" t="s">
        <v>935</v>
      </c>
      <c r="AT384" s="202" t="s">
        <v>254</v>
      </c>
      <c r="AU384" s="202" t="s">
        <v>84</v>
      </c>
      <c r="AY384" s="17" t="s">
        <v>167</v>
      </c>
      <c r="BE384" s="203">
        <f>IF(N384="základní",J384,0)</f>
        <v>0</v>
      </c>
      <c r="BF384" s="203">
        <f>IF(N384="snížená",J384,0)</f>
        <v>0</v>
      </c>
      <c r="BG384" s="203">
        <f>IF(N384="zákl. přenesená",J384,0)</f>
        <v>0</v>
      </c>
      <c r="BH384" s="203">
        <f>IF(N384="sníž. přenesená",J384,0)</f>
        <v>0</v>
      </c>
      <c r="BI384" s="203">
        <f>IF(N384="nulová",J384,0)</f>
        <v>0</v>
      </c>
      <c r="BJ384" s="17" t="s">
        <v>82</v>
      </c>
      <c r="BK384" s="203">
        <f>ROUND(I384*H384,2)</f>
        <v>0</v>
      </c>
      <c r="BL384" s="17" t="s">
        <v>935</v>
      </c>
      <c r="BM384" s="202" t="s">
        <v>1943</v>
      </c>
    </row>
    <row r="385" spans="1:65" s="14" customFormat="1">
      <c r="B385" s="220"/>
      <c r="C385" s="221"/>
      <c r="D385" s="211" t="s">
        <v>179</v>
      </c>
      <c r="E385" s="222" t="s">
        <v>1</v>
      </c>
      <c r="F385" s="223" t="s">
        <v>1944</v>
      </c>
      <c r="G385" s="221"/>
      <c r="H385" s="224">
        <v>56</v>
      </c>
      <c r="I385" s="225"/>
      <c r="J385" s="221"/>
      <c r="K385" s="221"/>
      <c r="L385" s="226"/>
      <c r="M385" s="227"/>
      <c r="N385" s="228"/>
      <c r="O385" s="228"/>
      <c r="P385" s="228"/>
      <c r="Q385" s="228"/>
      <c r="R385" s="228"/>
      <c r="S385" s="228"/>
      <c r="T385" s="229"/>
      <c r="AT385" s="230" t="s">
        <v>179</v>
      </c>
      <c r="AU385" s="230" t="s">
        <v>84</v>
      </c>
      <c r="AV385" s="14" t="s">
        <v>84</v>
      </c>
      <c r="AW385" s="14" t="s">
        <v>31</v>
      </c>
      <c r="AX385" s="14" t="s">
        <v>75</v>
      </c>
      <c r="AY385" s="230" t="s">
        <v>167</v>
      </c>
    </row>
    <row r="386" spans="1:65" s="2" customFormat="1" ht="24.3" customHeight="1">
      <c r="A386" s="34"/>
      <c r="B386" s="35"/>
      <c r="C386" s="191" t="s">
        <v>890</v>
      </c>
      <c r="D386" s="191" t="s">
        <v>170</v>
      </c>
      <c r="E386" s="192" t="s">
        <v>1945</v>
      </c>
      <c r="F386" s="193" t="s">
        <v>1946</v>
      </c>
      <c r="G386" s="194" t="s">
        <v>186</v>
      </c>
      <c r="H386" s="195">
        <v>190</v>
      </c>
      <c r="I386" s="196"/>
      <c r="J386" s="197">
        <f>ROUND(I386*H386,2)</f>
        <v>0</v>
      </c>
      <c r="K386" s="193" t="s">
        <v>174</v>
      </c>
      <c r="L386" s="39"/>
      <c r="M386" s="198" t="s">
        <v>1</v>
      </c>
      <c r="N386" s="199" t="s">
        <v>40</v>
      </c>
      <c r="O386" s="71"/>
      <c r="P386" s="200">
        <f>O386*H386</f>
        <v>0</v>
      </c>
      <c r="Q386" s="200">
        <v>0</v>
      </c>
      <c r="R386" s="200">
        <f>Q386*H386</f>
        <v>0</v>
      </c>
      <c r="S386" s="200">
        <v>0</v>
      </c>
      <c r="T386" s="201">
        <f>S386*H386</f>
        <v>0</v>
      </c>
      <c r="U386" s="34"/>
      <c r="V386" s="34"/>
      <c r="W386" s="34"/>
      <c r="X386" s="34"/>
      <c r="Y386" s="34"/>
      <c r="Z386" s="34"/>
      <c r="AA386" s="34"/>
      <c r="AB386" s="34"/>
      <c r="AC386" s="34"/>
      <c r="AD386" s="34"/>
      <c r="AE386" s="34"/>
      <c r="AR386" s="202" t="s">
        <v>278</v>
      </c>
      <c r="AT386" s="202" t="s">
        <v>170</v>
      </c>
      <c r="AU386" s="202" t="s">
        <v>84</v>
      </c>
      <c r="AY386" s="17" t="s">
        <v>167</v>
      </c>
      <c r="BE386" s="203">
        <f>IF(N386="základní",J386,0)</f>
        <v>0</v>
      </c>
      <c r="BF386" s="203">
        <f>IF(N386="snížená",J386,0)</f>
        <v>0</v>
      </c>
      <c r="BG386" s="203">
        <f>IF(N386="zákl. přenesená",J386,0)</f>
        <v>0</v>
      </c>
      <c r="BH386" s="203">
        <f>IF(N386="sníž. přenesená",J386,0)</f>
        <v>0</v>
      </c>
      <c r="BI386" s="203">
        <f>IF(N386="nulová",J386,0)</f>
        <v>0</v>
      </c>
      <c r="BJ386" s="17" t="s">
        <v>82</v>
      </c>
      <c r="BK386" s="203">
        <f>ROUND(I386*H386,2)</f>
        <v>0</v>
      </c>
      <c r="BL386" s="17" t="s">
        <v>278</v>
      </c>
      <c r="BM386" s="202" t="s">
        <v>1947</v>
      </c>
    </row>
    <row r="387" spans="1:65" s="2" customFormat="1">
      <c r="A387" s="34"/>
      <c r="B387" s="35"/>
      <c r="C387" s="36"/>
      <c r="D387" s="204" t="s">
        <v>177</v>
      </c>
      <c r="E387" s="36"/>
      <c r="F387" s="205" t="s">
        <v>1948</v>
      </c>
      <c r="G387" s="36"/>
      <c r="H387" s="36"/>
      <c r="I387" s="206"/>
      <c r="J387" s="36"/>
      <c r="K387" s="36"/>
      <c r="L387" s="39"/>
      <c r="M387" s="207"/>
      <c r="N387" s="208"/>
      <c r="O387" s="71"/>
      <c r="P387" s="71"/>
      <c r="Q387" s="71"/>
      <c r="R387" s="71"/>
      <c r="S387" s="71"/>
      <c r="T387" s="72"/>
      <c r="U387" s="34"/>
      <c r="V387" s="34"/>
      <c r="W387" s="34"/>
      <c r="X387" s="34"/>
      <c r="Y387" s="34"/>
      <c r="Z387" s="34"/>
      <c r="AA387" s="34"/>
      <c r="AB387" s="34"/>
      <c r="AC387" s="34"/>
      <c r="AD387" s="34"/>
      <c r="AE387" s="34"/>
      <c r="AT387" s="17" t="s">
        <v>177</v>
      </c>
      <c r="AU387" s="17" t="s">
        <v>84</v>
      </c>
    </row>
    <row r="388" spans="1:65" s="2" customFormat="1" ht="24.3" customHeight="1">
      <c r="A388" s="34"/>
      <c r="B388" s="35"/>
      <c r="C388" s="191" t="s">
        <v>895</v>
      </c>
      <c r="D388" s="191" t="s">
        <v>170</v>
      </c>
      <c r="E388" s="192" t="s">
        <v>1949</v>
      </c>
      <c r="F388" s="193" t="s">
        <v>1950</v>
      </c>
      <c r="G388" s="194" t="s">
        <v>274</v>
      </c>
      <c r="H388" s="195">
        <v>862</v>
      </c>
      <c r="I388" s="196"/>
      <c r="J388" s="197">
        <f>ROUND(I388*H388,2)</f>
        <v>0</v>
      </c>
      <c r="K388" s="193" t="s">
        <v>174</v>
      </c>
      <c r="L388" s="39"/>
      <c r="M388" s="198" t="s">
        <v>1</v>
      </c>
      <c r="N388" s="199" t="s">
        <v>40</v>
      </c>
      <c r="O388" s="71"/>
      <c r="P388" s="200">
        <f>O388*H388</f>
        <v>0</v>
      </c>
      <c r="Q388" s="200">
        <v>0</v>
      </c>
      <c r="R388" s="200">
        <f>Q388*H388</f>
        <v>0</v>
      </c>
      <c r="S388" s="200">
        <v>0</v>
      </c>
      <c r="T388" s="201">
        <f>S388*H388</f>
        <v>0</v>
      </c>
      <c r="U388" s="34"/>
      <c r="V388" s="34"/>
      <c r="W388" s="34"/>
      <c r="X388" s="34"/>
      <c r="Y388" s="34"/>
      <c r="Z388" s="34"/>
      <c r="AA388" s="34"/>
      <c r="AB388" s="34"/>
      <c r="AC388" s="34"/>
      <c r="AD388" s="34"/>
      <c r="AE388" s="34"/>
      <c r="AR388" s="202" t="s">
        <v>278</v>
      </c>
      <c r="AT388" s="202" t="s">
        <v>170</v>
      </c>
      <c r="AU388" s="202" t="s">
        <v>84</v>
      </c>
      <c r="AY388" s="17" t="s">
        <v>167</v>
      </c>
      <c r="BE388" s="203">
        <f>IF(N388="základní",J388,0)</f>
        <v>0</v>
      </c>
      <c r="BF388" s="203">
        <f>IF(N388="snížená",J388,0)</f>
        <v>0</v>
      </c>
      <c r="BG388" s="203">
        <f>IF(N388="zákl. přenesená",J388,0)</f>
        <v>0</v>
      </c>
      <c r="BH388" s="203">
        <f>IF(N388="sníž. přenesená",J388,0)</f>
        <v>0</v>
      </c>
      <c r="BI388" s="203">
        <f>IF(N388="nulová",J388,0)</f>
        <v>0</v>
      </c>
      <c r="BJ388" s="17" t="s">
        <v>82</v>
      </c>
      <c r="BK388" s="203">
        <f>ROUND(I388*H388,2)</f>
        <v>0</v>
      </c>
      <c r="BL388" s="17" t="s">
        <v>278</v>
      </c>
      <c r="BM388" s="202" t="s">
        <v>1951</v>
      </c>
    </row>
    <row r="389" spans="1:65" s="2" customFormat="1">
      <c r="A389" s="34"/>
      <c r="B389" s="35"/>
      <c r="C389" s="36"/>
      <c r="D389" s="204" t="s">
        <v>177</v>
      </c>
      <c r="E389" s="36"/>
      <c r="F389" s="205" t="s">
        <v>1952</v>
      </c>
      <c r="G389" s="36"/>
      <c r="H389" s="36"/>
      <c r="I389" s="206"/>
      <c r="J389" s="36"/>
      <c r="K389" s="36"/>
      <c r="L389" s="39"/>
      <c r="M389" s="207"/>
      <c r="N389" s="208"/>
      <c r="O389" s="71"/>
      <c r="P389" s="71"/>
      <c r="Q389" s="71"/>
      <c r="R389" s="71"/>
      <c r="S389" s="71"/>
      <c r="T389" s="72"/>
      <c r="U389" s="34"/>
      <c r="V389" s="34"/>
      <c r="W389" s="34"/>
      <c r="X389" s="34"/>
      <c r="Y389" s="34"/>
      <c r="Z389" s="34"/>
      <c r="AA389" s="34"/>
      <c r="AB389" s="34"/>
      <c r="AC389" s="34"/>
      <c r="AD389" s="34"/>
      <c r="AE389" s="34"/>
      <c r="AT389" s="17" t="s">
        <v>177</v>
      </c>
      <c r="AU389" s="17" t="s">
        <v>84</v>
      </c>
    </row>
    <row r="390" spans="1:65" s="14" customFormat="1">
      <c r="B390" s="220"/>
      <c r="C390" s="221"/>
      <c r="D390" s="211" t="s">
        <v>179</v>
      </c>
      <c r="E390" s="222" t="s">
        <v>1</v>
      </c>
      <c r="F390" s="223" t="s">
        <v>1953</v>
      </c>
      <c r="G390" s="221"/>
      <c r="H390" s="224">
        <v>24</v>
      </c>
      <c r="I390" s="225"/>
      <c r="J390" s="221"/>
      <c r="K390" s="221"/>
      <c r="L390" s="226"/>
      <c r="M390" s="227"/>
      <c r="N390" s="228"/>
      <c r="O390" s="228"/>
      <c r="P390" s="228"/>
      <c r="Q390" s="228"/>
      <c r="R390" s="228"/>
      <c r="S390" s="228"/>
      <c r="T390" s="229"/>
      <c r="AT390" s="230" t="s">
        <v>179</v>
      </c>
      <c r="AU390" s="230" t="s">
        <v>84</v>
      </c>
      <c r="AV390" s="14" t="s">
        <v>84</v>
      </c>
      <c r="AW390" s="14" t="s">
        <v>31</v>
      </c>
      <c r="AX390" s="14" t="s">
        <v>75</v>
      </c>
      <c r="AY390" s="230" t="s">
        <v>167</v>
      </c>
    </row>
    <row r="391" spans="1:65" s="14" customFormat="1">
      <c r="B391" s="220"/>
      <c r="C391" s="221"/>
      <c r="D391" s="211" t="s">
        <v>179</v>
      </c>
      <c r="E391" s="222" t="s">
        <v>1</v>
      </c>
      <c r="F391" s="223" t="s">
        <v>1954</v>
      </c>
      <c r="G391" s="221"/>
      <c r="H391" s="224">
        <v>678</v>
      </c>
      <c r="I391" s="225"/>
      <c r="J391" s="221"/>
      <c r="K391" s="221"/>
      <c r="L391" s="226"/>
      <c r="M391" s="227"/>
      <c r="N391" s="228"/>
      <c r="O391" s="228"/>
      <c r="P391" s="228"/>
      <c r="Q391" s="228"/>
      <c r="R391" s="228"/>
      <c r="S391" s="228"/>
      <c r="T391" s="229"/>
      <c r="AT391" s="230" t="s">
        <v>179</v>
      </c>
      <c r="AU391" s="230" t="s">
        <v>84</v>
      </c>
      <c r="AV391" s="14" t="s">
        <v>84</v>
      </c>
      <c r="AW391" s="14" t="s">
        <v>31</v>
      </c>
      <c r="AX391" s="14" t="s">
        <v>75</v>
      </c>
      <c r="AY391" s="230" t="s">
        <v>167</v>
      </c>
    </row>
    <row r="392" spans="1:65" s="14" customFormat="1">
      <c r="B392" s="220"/>
      <c r="C392" s="221"/>
      <c r="D392" s="211" t="s">
        <v>179</v>
      </c>
      <c r="E392" s="222" t="s">
        <v>1</v>
      </c>
      <c r="F392" s="223" t="s">
        <v>1955</v>
      </c>
      <c r="G392" s="221"/>
      <c r="H392" s="224">
        <v>160</v>
      </c>
      <c r="I392" s="225"/>
      <c r="J392" s="221"/>
      <c r="K392" s="221"/>
      <c r="L392" s="226"/>
      <c r="M392" s="227"/>
      <c r="N392" s="228"/>
      <c r="O392" s="228"/>
      <c r="P392" s="228"/>
      <c r="Q392" s="228"/>
      <c r="R392" s="228"/>
      <c r="S392" s="228"/>
      <c r="T392" s="229"/>
      <c r="AT392" s="230" t="s">
        <v>179</v>
      </c>
      <c r="AU392" s="230" t="s">
        <v>84</v>
      </c>
      <c r="AV392" s="14" t="s">
        <v>84</v>
      </c>
      <c r="AW392" s="14" t="s">
        <v>31</v>
      </c>
      <c r="AX392" s="14" t="s">
        <v>75</v>
      </c>
      <c r="AY392" s="230" t="s">
        <v>167</v>
      </c>
    </row>
    <row r="393" spans="1:65" s="2" customFormat="1" ht="24.3" customHeight="1">
      <c r="A393" s="34"/>
      <c r="B393" s="35"/>
      <c r="C393" s="191" t="s">
        <v>900</v>
      </c>
      <c r="D393" s="191" t="s">
        <v>170</v>
      </c>
      <c r="E393" s="192" t="s">
        <v>1956</v>
      </c>
      <c r="F393" s="193" t="s">
        <v>1957</v>
      </c>
      <c r="G393" s="194" t="s">
        <v>274</v>
      </c>
      <c r="H393" s="195">
        <v>16</v>
      </c>
      <c r="I393" s="196"/>
      <c r="J393" s="197">
        <f>ROUND(I393*H393,2)</f>
        <v>0</v>
      </c>
      <c r="K393" s="193" t="s">
        <v>174</v>
      </c>
      <c r="L393" s="39"/>
      <c r="M393" s="198" t="s">
        <v>1</v>
      </c>
      <c r="N393" s="199" t="s">
        <v>40</v>
      </c>
      <c r="O393" s="71"/>
      <c r="P393" s="200">
        <f>O393*H393</f>
        <v>0</v>
      </c>
      <c r="Q393" s="200">
        <v>0</v>
      </c>
      <c r="R393" s="200">
        <f>Q393*H393</f>
        <v>0</v>
      </c>
      <c r="S393" s="200">
        <v>0</v>
      </c>
      <c r="T393" s="201">
        <f>S393*H393</f>
        <v>0</v>
      </c>
      <c r="U393" s="34"/>
      <c r="V393" s="34"/>
      <c r="W393" s="34"/>
      <c r="X393" s="34"/>
      <c r="Y393" s="34"/>
      <c r="Z393" s="34"/>
      <c r="AA393" s="34"/>
      <c r="AB393" s="34"/>
      <c r="AC393" s="34"/>
      <c r="AD393" s="34"/>
      <c r="AE393" s="34"/>
      <c r="AR393" s="202" t="s">
        <v>278</v>
      </c>
      <c r="AT393" s="202" t="s">
        <v>170</v>
      </c>
      <c r="AU393" s="202" t="s">
        <v>84</v>
      </c>
      <c r="AY393" s="17" t="s">
        <v>167</v>
      </c>
      <c r="BE393" s="203">
        <f>IF(N393="základní",J393,0)</f>
        <v>0</v>
      </c>
      <c r="BF393" s="203">
        <f>IF(N393="snížená",J393,0)</f>
        <v>0</v>
      </c>
      <c r="BG393" s="203">
        <f>IF(N393="zákl. přenesená",J393,0)</f>
        <v>0</v>
      </c>
      <c r="BH393" s="203">
        <f>IF(N393="sníž. přenesená",J393,0)</f>
        <v>0</v>
      </c>
      <c r="BI393" s="203">
        <f>IF(N393="nulová",J393,0)</f>
        <v>0</v>
      </c>
      <c r="BJ393" s="17" t="s">
        <v>82</v>
      </c>
      <c r="BK393" s="203">
        <f>ROUND(I393*H393,2)</f>
        <v>0</v>
      </c>
      <c r="BL393" s="17" t="s">
        <v>278</v>
      </c>
      <c r="BM393" s="202" t="s">
        <v>1958</v>
      </c>
    </row>
    <row r="394" spans="1:65" s="2" customFormat="1">
      <c r="A394" s="34"/>
      <c r="B394" s="35"/>
      <c r="C394" s="36"/>
      <c r="D394" s="204" t="s">
        <v>177</v>
      </c>
      <c r="E394" s="36"/>
      <c r="F394" s="205" t="s">
        <v>1959</v>
      </c>
      <c r="G394" s="36"/>
      <c r="H394" s="36"/>
      <c r="I394" s="206"/>
      <c r="J394" s="36"/>
      <c r="K394" s="36"/>
      <c r="L394" s="39"/>
      <c r="M394" s="207"/>
      <c r="N394" s="208"/>
      <c r="O394" s="71"/>
      <c r="P394" s="71"/>
      <c r="Q394" s="71"/>
      <c r="R394" s="71"/>
      <c r="S394" s="71"/>
      <c r="T394" s="72"/>
      <c r="U394" s="34"/>
      <c r="V394" s="34"/>
      <c r="W394" s="34"/>
      <c r="X394" s="34"/>
      <c r="Y394" s="34"/>
      <c r="Z394" s="34"/>
      <c r="AA394" s="34"/>
      <c r="AB394" s="34"/>
      <c r="AC394" s="34"/>
      <c r="AD394" s="34"/>
      <c r="AE394" s="34"/>
      <c r="AT394" s="17" t="s">
        <v>177</v>
      </c>
      <c r="AU394" s="17" t="s">
        <v>84</v>
      </c>
    </row>
    <row r="395" spans="1:65" s="14" customFormat="1">
      <c r="B395" s="220"/>
      <c r="C395" s="221"/>
      <c r="D395" s="211" t="s">
        <v>179</v>
      </c>
      <c r="E395" s="222" t="s">
        <v>1</v>
      </c>
      <c r="F395" s="223" t="s">
        <v>278</v>
      </c>
      <c r="G395" s="221"/>
      <c r="H395" s="224">
        <v>16</v>
      </c>
      <c r="I395" s="225"/>
      <c r="J395" s="221"/>
      <c r="K395" s="221"/>
      <c r="L395" s="226"/>
      <c r="M395" s="227"/>
      <c r="N395" s="228"/>
      <c r="O395" s="228"/>
      <c r="P395" s="228"/>
      <c r="Q395" s="228"/>
      <c r="R395" s="228"/>
      <c r="S395" s="228"/>
      <c r="T395" s="229"/>
      <c r="AT395" s="230" t="s">
        <v>179</v>
      </c>
      <c r="AU395" s="230" t="s">
        <v>84</v>
      </c>
      <c r="AV395" s="14" t="s">
        <v>84</v>
      </c>
      <c r="AW395" s="14" t="s">
        <v>31</v>
      </c>
      <c r="AX395" s="14" t="s">
        <v>75</v>
      </c>
      <c r="AY395" s="230" t="s">
        <v>167</v>
      </c>
    </row>
    <row r="396" spans="1:65" s="2" customFormat="1" ht="24.3" customHeight="1">
      <c r="A396" s="34"/>
      <c r="B396" s="35"/>
      <c r="C396" s="191" t="s">
        <v>905</v>
      </c>
      <c r="D396" s="191" t="s">
        <v>170</v>
      </c>
      <c r="E396" s="192" t="s">
        <v>1960</v>
      </c>
      <c r="F396" s="193" t="s">
        <v>1961</v>
      </c>
      <c r="G396" s="194" t="s">
        <v>274</v>
      </c>
      <c r="H396" s="195">
        <v>78</v>
      </c>
      <c r="I396" s="196"/>
      <c r="J396" s="197">
        <f>ROUND(I396*H396,2)</f>
        <v>0</v>
      </c>
      <c r="K396" s="193" t="s">
        <v>174</v>
      </c>
      <c r="L396" s="39"/>
      <c r="M396" s="198" t="s">
        <v>1</v>
      </c>
      <c r="N396" s="199" t="s">
        <v>40</v>
      </c>
      <c r="O396" s="71"/>
      <c r="P396" s="200">
        <f>O396*H396</f>
        <v>0</v>
      </c>
      <c r="Q396" s="200">
        <v>0</v>
      </c>
      <c r="R396" s="200">
        <f>Q396*H396</f>
        <v>0</v>
      </c>
      <c r="S396" s="200">
        <v>0</v>
      </c>
      <c r="T396" s="201">
        <f>S396*H396</f>
        <v>0</v>
      </c>
      <c r="U396" s="34"/>
      <c r="V396" s="34"/>
      <c r="W396" s="34"/>
      <c r="X396" s="34"/>
      <c r="Y396" s="34"/>
      <c r="Z396" s="34"/>
      <c r="AA396" s="34"/>
      <c r="AB396" s="34"/>
      <c r="AC396" s="34"/>
      <c r="AD396" s="34"/>
      <c r="AE396" s="34"/>
      <c r="AR396" s="202" t="s">
        <v>278</v>
      </c>
      <c r="AT396" s="202" t="s">
        <v>170</v>
      </c>
      <c r="AU396" s="202" t="s">
        <v>84</v>
      </c>
      <c r="AY396" s="17" t="s">
        <v>167</v>
      </c>
      <c r="BE396" s="203">
        <f>IF(N396="základní",J396,0)</f>
        <v>0</v>
      </c>
      <c r="BF396" s="203">
        <f>IF(N396="snížená",J396,0)</f>
        <v>0</v>
      </c>
      <c r="BG396" s="203">
        <f>IF(N396="zákl. přenesená",J396,0)</f>
        <v>0</v>
      </c>
      <c r="BH396" s="203">
        <f>IF(N396="sníž. přenesená",J396,0)</f>
        <v>0</v>
      </c>
      <c r="BI396" s="203">
        <f>IF(N396="nulová",J396,0)</f>
        <v>0</v>
      </c>
      <c r="BJ396" s="17" t="s">
        <v>82</v>
      </c>
      <c r="BK396" s="203">
        <f>ROUND(I396*H396,2)</f>
        <v>0</v>
      </c>
      <c r="BL396" s="17" t="s">
        <v>278</v>
      </c>
      <c r="BM396" s="202" t="s">
        <v>1962</v>
      </c>
    </row>
    <row r="397" spans="1:65" s="2" customFormat="1">
      <c r="A397" s="34"/>
      <c r="B397" s="35"/>
      <c r="C397" s="36"/>
      <c r="D397" s="204" t="s">
        <v>177</v>
      </c>
      <c r="E397" s="36"/>
      <c r="F397" s="205" t="s">
        <v>1963</v>
      </c>
      <c r="G397" s="36"/>
      <c r="H397" s="36"/>
      <c r="I397" s="206"/>
      <c r="J397" s="36"/>
      <c r="K397" s="36"/>
      <c r="L397" s="39"/>
      <c r="M397" s="207"/>
      <c r="N397" s="208"/>
      <c r="O397" s="71"/>
      <c r="P397" s="71"/>
      <c r="Q397" s="71"/>
      <c r="R397" s="71"/>
      <c r="S397" s="71"/>
      <c r="T397" s="72"/>
      <c r="U397" s="34"/>
      <c r="V397" s="34"/>
      <c r="W397" s="34"/>
      <c r="X397" s="34"/>
      <c r="Y397" s="34"/>
      <c r="Z397" s="34"/>
      <c r="AA397" s="34"/>
      <c r="AB397" s="34"/>
      <c r="AC397" s="34"/>
      <c r="AD397" s="34"/>
      <c r="AE397" s="34"/>
      <c r="AT397" s="17" t="s">
        <v>177</v>
      </c>
      <c r="AU397" s="17" t="s">
        <v>84</v>
      </c>
    </row>
    <row r="398" spans="1:65" s="14" customFormat="1">
      <c r="B398" s="220"/>
      <c r="C398" s="221"/>
      <c r="D398" s="211" t="s">
        <v>179</v>
      </c>
      <c r="E398" s="222" t="s">
        <v>1</v>
      </c>
      <c r="F398" s="223" t="s">
        <v>1964</v>
      </c>
      <c r="G398" s="221"/>
      <c r="H398" s="224">
        <v>73</v>
      </c>
      <c r="I398" s="225"/>
      <c r="J398" s="221"/>
      <c r="K398" s="221"/>
      <c r="L398" s="226"/>
      <c r="M398" s="227"/>
      <c r="N398" s="228"/>
      <c r="O398" s="228"/>
      <c r="P398" s="228"/>
      <c r="Q398" s="228"/>
      <c r="R398" s="228"/>
      <c r="S398" s="228"/>
      <c r="T398" s="229"/>
      <c r="AT398" s="230" t="s">
        <v>179</v>
      </c>
      <c r="AU398" s="230" t="s">
        <v>84</v>
      </c>
      <c r="AV398" s="14" t="s">
        <v>84</v>
      </c>
      <c r="AW398" s="14" t="s">
        <v>31</v>
      </c>
      <c r="AX398" s="14" t="s">
        <v>75</v>
      </c>
      <c r="AY398" s="230" t="s">
        <v>167</v>
      </c>
    </row>
    <row r="399" spans="1:65" s="14" customFormat="1">
      <c r="B399" s="220"/>
      <c r="C399" s="221"/>
      <c r="D399" s="211" t="s">
        <v>179</v>
      </c>
      <c r="E399" s="222" t="s">
        <v>1</v>
      </c>
      <c r="F399" s="223" t="s">
        <v>1965</v>
      </c>
      <c r="G399" s="221"/>
      <c r="H399" s="224">
        <v>5</v>
      </c>
      <c r="I399" s="225"/>
      <c r="J399" s="221"/>
      <c r="K399" s="221"/>
      <c r="L399" s="226"/>
      <c r="M399" s="227"/>
      <c r="N399" s="228"/>
      <c r="O399" s="228"/>
      <c r="P399" s="228"/>
      <c r="Q399" s="228"/>
      <c r="R399" s="228"/>
      <c r="S399" s="228"/>
      <c r="T399" s="229"/>
      <c r="AT399" s="230" t="s">
        <v>179</v>
      </c>
      <c r="AU399" s="230" t="s">
        <v>84</v>
      </c>
      <c r="AV399" s="14" t="s">
        <v>84</v>
      </c>
      <c r="AW399" s="14" t="s">
        <v>31</v>
      </c>
      <c r="AX399" s="14" t="s">
        <v>75</v>
      </c>
      <c r="AY399" s="230" t="s">
        <v>167</v>
      </c>
    </row>
    <row r="400" spans="1:65" s="2" customFormat="1" ht="24.3" customHeight="1">
      <c r="A400" s="34"/>
      <c r="B400" s="35"/>
      <c r="C400" s="191" t="s">
        <v>910</v>
      </c>
      <c r="D400" s="191" t="s">
        <v>170</v>
      </c>
      <c r="E400" s="192" t="s">
        <v>1966</v>
      </c>
      <c r="F400" s="193" t="s">
        <v>1967</v>
      </c>
      <c r="G400" s="194" t="s">
        <v>274</v>
      </c>
      <c r="H400" s="195">
        <v>13</v>
      </c>
      <c r="I400" s="196"/>
      <c r="J400" s="197">
        <f>ROUND(I400*H400,2)</f>
        <v>0</v>
      </c>
      <c r="K400" s="193" t="s">
        <v>174</v>
      </c>
      <c r="L400" s="39"/>
      <c r="M400" s="198" t="s">
        <v>1</v>
      </c>
      <c r="N400" s="199" t="s">
        <v>40</v>
      </c>
      <c r="O400" s="71"/>
      <c r="P400" s="200">
        <f>O400*H400</f>
        <v>0</v>
      </c>
      <c r="Q400" s="200">
        <v>0</v>
      </c>
      <c r="R400" s="200">
        <f>Q400*H400</f>
        <v>0</v>
      </c>
      <c r="S400" s="200">
        <v>0</v>
      </c>
      <c r="T400" s="201">
        <f>S400*H400</f>
        <v>0</v>
      </c>
      <c r="U400" s="34"/>
      <c r="V400" s="34"/>
      <c r="W400" s="34"/>
      <c r="X400" s="34"/>
      <c r="Y400" s="34"/>
      <c r="Z400" s="34"/>
      <c r="AA400" s="34"/>
      <c r="AB400" s="34"/>
      <c r="AC400" s="34"/>
      <c r="AD400" s="34"/>
      <c r="AE400" s="34"/>
      <c r="AR400" s="202" t="s">
        <v>278</v>
      </c>
      <c r="AT400" s="202" t="s">
        <v>170</v>
      </c>
      <c r="AU400" s="202" t="s">
        <v>84</v>
      </c>
      <c r="AY400" s="17" t="s">
        <v>167</v>
      </c>
      <c r="BE400" s="203">
        <f>IF(N400="základní",J400,0)</f>
        <v>0</v>
      </c>
      <c r="BF400" s="203">
        <f>IF(N400="snížená",J400,0)</f>
        <v>0</v>
      </c>
      <c r="BG400" s="203">
        <f>IF(N400="zákl. přenesená",J400,0)</f>
        <v>0</v>
      </c>
      <c r="BH400" s="203">
        <f>IF(N400="sníž. přenesená",J400,0)</f>
        <v>0</v>
      </c>
      <c r="BI400" s="203">
        <f>IF(N400="nulová",J400,0)</f>
        <v>0</v>
      </c>
      <c r="BJ400" s="17" t="s">
        <v>82</v>
      </c>
      <c r="BK400" s="203">
        <f>ROUND(I400*H400,2)</f>
        <v>0</v>
      </c>
      <c r="BL400" s="17" t="s">
        <v>278</v>
      </c>
      <c r="BM400" s="202" t="s">
        <v>1968</v>
      </c>
    </row>
    <row r="401" spans="1:65" s="2" customFormat="1">
      <c r="A401" s="34"/>
      <c r="B401" s="35"/>
      <c r="C401" s="36"/>
      <c r="D401" s="204" t="s">
        <v>177</v>
      </c>
      <c r="E401" s="36"/>
      <c r="F401" s="205" t="s">
        <v>1969</v>
      </c>
      <c r="G401" s="36"/>
      <c r="H401" s="36"/>
      <c r="I401" s="206"/>
      <c r="J401" s="36"/>
      <c r="K401" s="36"/>
      <c r="L401" s="39"/>
      <c r="M401" s="207"/>
      <c r="N401" s="208"/>
      <c r="O401" s="71"/>
      <c r="P401" s="71"/>
      <c r="Q401" s="71"/>
      <c r="R401" s="71"/>
      <c r="S401" s="71"/>
      <c r="T401" s="72"/>
      <c r="U401" s="34"/>
      <c r="V401" s="34"/>
      <c r="W401" s="34"/>
      <c r="X401" s="34"/>
      <c r="Y401" s="34"/>
      <c r="Z401" s="34"/>
      <c r="AA401" s="34"/>
      <c r="AB401" s="34"/>
      <c r="AC401" s="34"/>
      <c r="AD401" s="34"/>
      <c r="AE401" s="34"/>
      <c r="AT401" s="17" t="s">
        <v>177</v>
      </c>
      <c r="AU401" s="17" t="s">
        <v>84</v>
      </c>
    </row>
    <row r="402" spans="1:65" s="14" customFormat="1">
      <c r="B402" s="220"/>
      <c r="C402" s="221"/>
      <c r="D402" s="211" t="s">
        <v>179</v>
      </c>
      <c r="E402" s="222" t="s">
        <v>1</v>
      </c>
      <c r="F402" s="223" t="s">
        <v>1965</v>
      </c>
      <c r="G402" s="221"/>
      <c r="H402" s="224">
        <v>5</v>
      </c>
      <c r="I402" s="225"/>
      <c r="J402" s="221"/>
      <c r="K402" s="221"/>
      <c r="L402" s="226"/>
      <c r="M402" s="227"/>
      <c r="N402" s="228"/>
      <c r="O402" s="228"/>
      <c r="P402" s="228"/>
      <c r="Q402" s="228"/>
      <c r="R402" s="228"/>
      <c r="S402" s="228"/>
      <c r="T402" s="229"/>
      <c r="AT402" s="230" t="s">
        <v>179</v>
      </c>
      <c r="AU402" s="230" t="s">
        <v>84</v>
      </c>
      <c r="AV402" s="14" t="s">
        <v>84</v>
      </c>
      <c r="AW402" s="14" t="s">
        <v>31</v>
      </c>
      <c r="AX402" s="14" t="s">
        <v>75</v>
      </c>
      <c r="AY402" s="230" t="s">
        <v>167</v>
      </c>
    </row>
    <row r="403" spans="1:65" s="14" customFormat="1">
      <c r="B403" s="220"/>
      <c r="C403" s="221"/>
      <c r="D403" s="211" t="s">
        <v>179</v>
      </c>
      <c r="E403" s="222" t="s">
        <v>1</v>
      </c>
      <c r="F403" s="223" t="s">
        <v>1970</v>
      </c>
      <c r="G403" s="221"/>
      <c r="H403" s="224">
        <v>8</v>
      </c>
      <c r="I403" s="225"/>
      <c r="J403" s="221"/>
      <c r="K403" s="221"/>
      <c r="L403" s="226"/>
      <c r="M403" s="227"/>
      <c r="N403" s="228"/>
      <c r="O403" s="228"/>
      <c r="P403" s="228"/>
      <c r="Q403" s="228"/>
      <c r="R403" s="228"/>
      <c r="S403" s="228"/>
      <c r="T403" s="229"/>
      <c r="AT403" s="230" t="s">
        <v>179</v>
      </c>
      <c r="AU403" s="230" t="s">
        <v>84</v>
      </c>
      <c r="AV403" s="14" t="s">
        <v>84</v>
      </c>
      <c r="AW403" s="14" t="s">
        <v>31</v>
      </c>
      <c r="AX403" s="14" t="s">
        <v>75</v>
      </c>
      <c r="AY403" s="230" t="s">
        <v>167</v>
      </c>
    </row>
    <row r="404" spans="1:65" s="2" customFormat="1" ht="24.3" customHeight="1">
      <c r="A404" s="34"/>
      <c r="B404" s="35"/>
      <c r="C404" s="191" t="s">
        <v>914</v>
      </c>
      <c r="D404" s="191" t="s">
        <v>170</v>
      </c>
      <c r="E404" s="192" t="s">
        <v>1971</v>
      </c>
      <c r="F404" s="193" t="s">
        <v>1972</v>
      </c>
      <c r="G404" s="194" t="s">
        <v>274</v>
      </c>
      <c r="H404" s="195">
        <v>4</v>
      </c>
      <c r="I404" s="196"/>
      <c r="J404" s="197">
        <f>ROUND(I404*H404,2)</f>
        <v>0</v>
      </c>
      <c r="K404" s="193" t="s">
        <v>174</v>
      </c>
      <c r="L404" s="39"/>
      <c r="M404" s="198" t="s">
        <v>1</v>
      </c>
      <c r="N404" s="199" t="s">
        <v>40</v>
      </c>
      <c r="O404" s="71"/>
      <c r="P404" s="200">
        <f>O404*H404</f>
        <v>0</v>
      </c>
      <c r="Q404" s="200">
        <v>0</v>
      </c>
      <c r="R404" s="200">
        <f>Q404*H404</f>
        <v>0</v>
      </c>
      <c r="S404" s="200">
        <v>0</v>
      </c>
      <c r="T404" s="201">
        <f>S404*H404</f>
        <v>0</v>
      </c>
      <c r="U404" s="34"/>
      <c r="V404" s="34"/>
      <c r="W404" s="34"/>
      <c r="X404" s="34"/>
      <c r="Y404" s="34"/>
      <c r="Z404" s="34"/>
      <c r="AA404" s="34"/>
      <c r="AB404" s="34"/>
      <c r="AC404" s="34"/>
      <c r="AD404" s="34"/>
      <c r="AE404" s="34"/>
      <c r="AR404" s="202" t="s">
        <v>278</v>
      </c>
      <c r="AT404" s="202" t="s">
        <v>170</v>
      </c>
      <c r="AU404" s="202" t="s">
        <v>84</v>
      </c>
      <c r="AY404" s="17" t="s">
        <v>167</v>
      </c>
      <c r="BE404" s="203">
        <f>IF(N404="základní",J404,0)</f>
        <v>0</v>
      </c>
      <c r="BF404" s="203">
        <f>IF(N404="snížená",J404,0)</f>
        <v>0</v>
      </c>
      <c r="BG404" s="203">
        <f>IF(N404="zákl. přenesená",J404,0)</f>
        <v>0</v>
      </c>
      <c r="BH404" s="203">
        <f>IF(N404="sníž. přenesená",J404,0)</f>
        <v>0</v>
      </c>
      <c r="BI404" s="203">
        <f>IF(N404="nulová",J404,0)</f>
        <v>0</v>
      </c>
      <c r="BJ404" s="17" t="s">
        <v>82</v>
      </c>
      <c r="BK404" s="203">
        <f>ROUND(I404*H404,2)</f>
        <v>0</v>
      </c>
      <c r="BL404" s="17" t="s">
        <v>278</v>
      </c>
      <c r="BM404" s="202" t="s">
        <v>1973</v>
      </c>
    </row>
    <row r="405" spans="1:65" s="2" customFormat="1">
      <c r="A405" s="34"/>
      <c r="B405" s="35"/>
      <c r="C405" s="36"/>
      <c r="D405" s="204" t="s">
        <v>177</v>
      </c>
      <c r="E405" s="36"/>
      <c r="F405" s="205" t="s">
        <v>1974</v>
      </c>
      <c r="G405" s="36"/>
      <c r="H405" s="36"/>
      <c r="I405" s="206"/>
      <c r="J405" s="36"/>
      <c r="K405" s="36"/>
      <c r="L405" s="39"/>
      <c r="M405" s="207"/>
      <c r="N405" s="208"/>
      <c r="O405" s="71"/>
      <c r="P405" s="71"/>
      <c r="Q405" s="71"/>
      <c r="R405" s="71"/>
      <c r="S405" s="71"/>
      <c r="T405" s="72"/>
      <c r="U405" s="34"/>
      <c r="V405" s="34"/>
      <c r="W405" s="34"/>
      <c r="X405" s="34"/>
      <c r="Y405" s="34"/>
      <c r="Z405" s="34"/>
      <c r="AA405" s="34"/>
      <c r="AB405" s="34"/>
      <c r="AC405" s="34"/>
      <c r="AD405" s="34"/>
      <c r="AE405" s="34"/>
      <c r="AT405" s="17" t="s">
        <v>177</v>
      </c>
      <c r="AU405" s="17" t="s">
        <v>84</v>
      </c>
    </row>
    <row r="406" spans="1:65" s="14" customFormat="1">
      <c r="B406" s="220"/>
      <c r="C406" s="221"/>
      <c r="D406" s="211" t="s">
        <v>179</v>
      </c>
      <c r="E406" s="222" t="s">
        <v>1</v>
      </c>
      <c r="F406" s="223" t="s">
        <v>1975</v>
      </c>
      <c r="G406" s="221"/>
      <c r="H406" s="224">
        <v>4</v>
      </c>
      <c r="I406" s="225"/>
      <c r="J406" s="221"/>
      <c r="K406" s="221"/>
      <c r="L406" s="226"/>
      <c r="M406" s="227"/>
      <c r="N406" s="228"/>
      <c r="O406" s="228"/>
      <c r="P406" s="228"/>
      <c r="Q406" s="228"/>
      <c r="R406" s="228"/>
      <c r="S406" s="228"/>
      <c r="T406" s="229"/>
      <c r="AT406" s="230" t="s">
        <v>179</v>
      </c>
      <c r="AU406" s="230" t="s">
        <v>84</v>
      </c>
      <c r="AV406" s="14" t="s">
        <v>84</v>
      </c>
      <c r="AW406" s="14" t="s">
        <v>31</v>
      </c>
      <c r="AX406" s="14" t="s">
        <v>75</v>
      </c>
      <c r="AY406" s="230" t="s">
        <v>167</v>
      </c>
    </row>
    <row r="407" spans="1:65" s="2" customFormat="1" ht="24.3" customHeight="1">
      <c r="A407" s="34"/>
      <c r="B407" s="35"/>
      <c r="C407" s="191" t="s">
        <v>918</v>
      </c>
      <c r="D407" s="191" t="s">
        <v>170</v>
      </c>
      <c r="E407" s="192" t="s">
        <v>1976</v>
      </c>
      <c r="F407" s="193" t="s">
        <v>1977</v>
      </c>
      <c r="G407" s="194" t="s">
        <v>274</v>
      </c>
      <c r="H407" s="195">
        <v>6</v>
      </c>
      <c r="I407" s="196"/>
      <c r="J407" s="197">
        <f>ROUND(I407*H407,2)</f>
        <v>0</v>
      </c>
      <c r="K407" s="193" t="s">
        <v>174</v>
      </c>
      <c r="L407" s="39"/>
      <c r="M407" s="198" t="s">
        <v>1</v>
      </c>
      <c r="N407" s="199" t="s">
        <v>40</v>
      </c>
      <c r="O407" s="71"/>
      <c r="P407" s="200">
        <f>O407*H407</f>
        <v>0</v>
      </c>
      <c r="Q407" s="200">
        <v>0</v>
      </c>
      <c r="R407" s="200">
        <f>Q407*H407</f>
        <v>0</v>
      </c>
      <c r="S407" s="200">
        <v>0</v>
      </c>
      <c r="T407" s="201">
        <f>S407*H407</f>
        <v>0</v>
      </c>
      <c r="U407" s="34"/>
      <c r="V407" s="34"/>
      <c r="W407" s="34"/>
      <c r="X407" s="34"/>
      <c r="Y407" s="34"/>
      <c r="Z407" s="34"/>
      <c r="AA407" s="34"/>
      <c r="AB407" s="34"/>
      <c r="AC407" s="34"/>
      <c r="AD407" s="34"/>
      <c r="AE407" s="34"/>
      <c r="AR407" s="202" t="s">
        <v>278</v>
      </c>
      <c r="AT407" s="202" t="s">
        <v>170</v>
      </c>
      <c r="AU407" s="202" t="s">
        <v>84</v>
      </c>
      <c r="AY407" s="17" t="s">
        <v>167</v>
      </c>
      <c r="BE407" s="203">
        <f>IF(N407="základní",J407,0)</f>
        <v>0</v>
      </c>
      <c r="BF407" s="203">
        <f>IF(N407="snížená",J407,0)</f>
        <v>0</v>
      </c>
      <c r="BG407" s="203">
        <f>IF(N407="zákl. přenesená",J407,0)</f>
        <v>0</v>
      </c>
      <c r="BH407" s="203">
        <f>IF(N407="sníž. přenesená",J407,0)</f>
        <v>0</v>
      </c>
      <c r="BI407" s="203">
        <f>IF(N407="nulová",J407,0)</f>
        <v>0</v>
      </c>
      <c r="BJ407" s="17" t="s">
        <v>82</v>
      </c>
      <c r="BK407" s="203">
        <f>ROUND(I407*H407,2)</f>
        <v>0</v>
      </c>
      <c r="BL407" s="17" t="s">
        <v>278</v>
      </c>
      <c r="BM407" s="202" t="s">
        <v>1978</v>
      </c>
    </row>
    <row r="408" spans="1:65" s="2" customFormat="1">
      <c r="A408" s="34"/>
      <c r="B408" s="35"/>
      <c r="C408" s="36"/>
      <c r="D408" s="204" t="s">
        <v>177</v>
      </c>
      <c r="E408" s="36"/>
      <c r="F408" s="205" t="s">
        <v>1979</v>
      </c>
      <c r="G408" s="36"/>
      <c r="H408" s="36"/>
      <c r="I408" s="206"/>
      <c r="J408" s="36"/>
      <c r="K408" s="36"/>
      <c r="L408" s="39"/>
      <c r="M408" s="207"/>
      <c r="N408" s="208"/>
      <c r="O408" s="71"/>
      <c r="P408" s="71"/>
      <c r="Q408" s="71"/>
      <c r="R408" s="71"/>
      <c r="S408" s="71"/>
      <c r="T408" s="72"/>
      <c r="U408" s="34"/>
      <c r="V408" s="34"/>
      <c r="W408" s="34"/>
      <c r="X408" s="34"/>
      <c r="Y408" s="34"/>
      <c r="Z408" s="34"/>
      <c r="AA408" s="34"/>
      <c r="AB408" s="34"/>
      <c r="AC408" s="34"/>
      <c r="AD408" s="34"/>
      <c r="AE408" s="34"/>
      <c r="AT408" s="17" t="s">
        <v>177</v>
      </c>
      <c r="AU408" s="17" t="s">
        <v>84</v>
      </c>
    </row>
    <row r="409" spans="1:65" s="14" customFormat="1">
      <c r="B409" s="220"/>
      <c r="C409" s="221"/>
      <c r="D409" s="211" t="s">
        <v>179</v>
      </c>
      <c r="E409" s="222" t="s">
        <v>1</v>
      </c>
      <c r="F409" s="223" t="s">
        <v>1980</v>
      </c>
      <c r="G409" s="221"/>
      <c r="H409" s="224">
        <v>6</v>
      </c>
      <c r="I409" s="225"/>
      <c r="J409" s="221"/>
      <c r="K409" s="221"/>
      <c r="L409" s="226"/>
      <c r="M409" s="227"/>
      <c r="N409" s="228"/>
      <c r="O409" s="228"/>
      <c r="P409" s="228"/>
      <c r="Q409" s="228"/>
      <c r="R409" s="228"/>
      <c r="S409" s="228"/>
      <c r="T409" s="229"/>
      <c r="AT409" s="230" t="s">
        <v>179</v>
      </c>
      <c r="AU409" s="230" t="s">
        <v>84</v>
      </c>
      <c r="AV409" s="14" t="s">
        <v>84</v>
      </c>
      <c r="AW409" s="14" t="s">
        <v>31</v>
      </c>
      <c r="AX409" s="14" t="s">
        <v>75</v>
      </c>
      <c r="AY409" s="230" t="s">
        <v>167</v>
      </c>
    </row>
    <row r="410" spans="1:65" s="12" customFormat="1" ht="22.85" customHeight="1">
      <c r="B410" s="175"/>
      <c r="C410" s="176"/>
      <c r="D410" s="177" t="s">
        <v>74</v>
      </c>
      <c r="E410" s="189" t="s">
        <v>1981</v>
      </c>
      <c r="F410" s="189" t="s">
        <v>1982</v>
      </c>
      <c r="G410" s="176"/>
      <c r="H410" s="176"/>
      <c r="I410" s="179"/>
      <c r="J410" s="190">
        <f>BK410</f>
        <v>0</v>
      </c>
      <c r="K410" s="176"/>
      <c r="L410" s="181"/>
      <c r="M410" s="182"/>
      <c r="N410" s="183"/>
      <c r="O410" s="183"/>
      <c r="P410" s="184">
        <f>SUM(P411:P438)</f>
        <v>0</v>
      </c>
      <c r="Q410" s="183"/>
      <c r="R410" s="184">
        <f>SUM(R411:R438)</f>
        <v>0</v>
      </c>
      <c r="S410" s="183"/>
      <c r="T410" s="185">
        <f>SUM(T411:T438)</f>
        <v>0</v>
      </c>
      <c r="AR410" s="186" t="s">
        <v>175</v>
      </c>
      <c r="AT410" s="187" t="s">
        <v>74</v>
      </c>
      <c r="AU410" s="187" t="s">
        <v>82</v>
      </c>
      <c r="AY410" s="186" t="s">
        <v>167</v>
      </c>
      <c r="BK410" s="188">
        <f>SUM(BK411:BK438)</f>
        <v>0</v>
      </c>
    </row>
    <row r="411" spans="1:65" s="2" customFormat="1" ht="16.45" customHeight="1">
      <c r="A411" s="34"/>
      <c r="B411" s="35"/>
      <c r="C411" s="232" t="s">
        <v>922</v>
      </c>
      <c r="D411" s="232" t="s">
        <v>254</v>
      </c>
      <c r="E411" s="233" t="s">
        <v>1983</v>
      </c>
      <c r="F411" s="234" t="s">
        <v>1984</v>
      </c>
      <c r="G411" s="235" t="s">
        <v>1202</v>
      </c>
      <c r="H411" s="236">
        <v>6</v>
      </c>
      <c r="I411" s="237"/>
      <c r="J411" s="238">
        <f>ROUND(I411*H411,2)</f>
        <v>0</v>
      </c>
      <c r="K411" s="234" t="s">
        <v>1</v>
      </c>
      <c r="L411" s="239"/>
      <c r="M411" s="240" t="s">
        <v>1</v>
      </c>
      <c r="N411" s="241" t="s">
        <v>40</v>
      </c>
      <c r="O411" s="71"/>
      <c r="P411" s="200">
        <f>O411*H411</f>
        <v>0</v>
      </c>
      <c r="Q411" s="200">
        <v>0</v>
      </c>
      <c r="R411" s="200">
        <f>Q411*H411</f>
        <v>0</v>
      </c>
      <c r="S411" s="200">
        <v>0</v>
      </c>
      <c r="T411" s="201">
        <f>S411*H411</f>
        <v>0</v>
      </c>
      <c r="U411" s="34"/>
      <c r="V411" s="34"/>
      <c r="W411" s="34"/>
      <c r="X411" s="34"/>
      <c r="Y411" s="34"/>
      <c r="Z411" s="34"/>
      <c r="AA411" s="34"/>
      <c r="AB411" s="34"/>
      <c r="AC411" s="34"/>
      <c r="AD411" s="34"/>
      <c r="AE411" s="34"/>
      <c r="AR411" s="202" t="s">
        <v>935</v>
      </c>
      <c r="AT411" s="202" t="s">
        <v>254</v>
      </c>
      <c r="AU411" s="202" t="s">
        <v>84</v>
      </c>
      <c r="AY411" s="17" t="s">
        <v>167</v>
      </c>
      <c r="BE411" s="203">
        <f>IF(N411="základní",J411,0)</f>
        <v>0</v>
      </c>
      <c r="BF411" s="203">
        <f>IF(N411="snížená",J411,0)</f>
        <v>0</v>
      </c>
      <c r="BG411" s="203">
        <f>IF(N411="zákl. přenesená",J411,0)</f>
        <v>0</v>
      </c>
      <c r="BH411" s="203">
        <f>IF(N411="sníž. přenesená",J411,0)</f>
        <v>0</v>
      </c>
      <c r="BI411" s="203">
        <f>IF(N411="nulová",J411,0)</f>
        <v>0</v>
      </c>
      <c r="BJ411" s="17" t="s">
        <v>82</v>
      </c>
      <c r="BK411" s="203">
        <f>ROUND(I411*H411,2)</f>
        <v>0</v>
      </c>
      <c r="BL411" s="17" t="s">
        <v>935</v>
      </c>
      <c r="BM411" s="202" t="s">
        <v>1985</v>
      </c>
    </row>
    <row r="412" spans="1:65" s="14" customFormat="1">
      <c r="B412" s="220"/>
      <c r="C412" s="221"/>
      <c r="D412" s="211" t="s">
        <v>179</v>
      </c>
      <c r="E412" s="222" t="s">
        <v>1</v>
      </c>
      <c r="F412" s="223" t="s">
        <v>195</v>
      </c>
      <c r="G412" s="221"/>
      <c r="H412" s="224">
        <v>6</v>
      </c>
      <c r="I412" s="225"/>
      <c r="J412" s="221"/>
      <c r="K412" s="221"/>
      <c r="L412" s="226"/>
      <c r="M412" s="227"/>
      <c r="N412" s="228"/>
      <c r="O412" s="228"/>
      <c r="P412" s="228"/>
      <c r="Q412" s="228"/>
      <c r="R412" s="228"/>
      <c r="S412" s="228"/>
      <c r="T412" s="229"/>
      <c r="AT412" s="230" t="s">
        <v>179</v>
      </c>
      <c r="AU412" s="230" t="s">
        <v>84</v>
      </c>
      <c r="AV412" s="14" t="s">
        <v>84</v>
      </c>
      <c r="AW412" s="14" t="s">
        <v>31</v>
      </c>
      <c r="AX412" s="14" t="s">
        <v>75</v>
      </c>
      <c r="AY412" s="230" t="s">
        <v>167</v>
      </c>
    </row>
    <row r="413" spans="1:65" s="2" customFormat="1" ht="16.45" customHeight="1">
      <c r="A413" s="34"/>
      <c r="B413" s="35"/>
      <c r="C413" s="232" t="s">
        <v>929</v>
      </c>
      <c r="D413" s="232" t="s">
        <v>254</v>
      </c>
      <c r="E413" s="233" t="s">
        <v>1986</v>
      </c>
      <c r="F413" s="234" t="s">
        <v>1987</v>
      </c>
      <c r="G413" s="235" t="s">
        <v>1202</v>
      </c>
      <c r="H413" s="236">
        <v>2</v>
      </c>
      <c r="I413" s="237"/>
      <c r="J413" s="238">
        <f>ROUND(I413*H413,2)</f>
        <v>0</v>
      </c>
      <c r="K413" s="234" t="s">
        <v>1</v>
      </c>
      <c r="L413" s="239"/>
      <c r="M413" s="240" t="s">
        <v>1</v>
      </c>
      <c r="N413" s="241" t="s">
        <v>40</v>
      </c>
      <c r="O413" s="71"/>
      <c r="P413" s="200">
        <f>O413*H413</f>
        <v>0</v>
      </c>
      <c r="Q413" s="200">
        <v>0</v>
      </c>
      <c r="R413" s="200">
        <f>Q413*H413</f>
        <v>0</v>
      </c>
      <c r="S413" s="200">
        <v>0</v>
      </c>
      <c r="T413" s="201">
        <f>S413*H413</f>
        <v>0</v>
      </c>
      <c r="U413" s="34"/>
      <c r="V413" s="34"/>
      <c r="W413" s="34"/>
      <c r="X413" s="34"/>
      <c r="Y413" s="34"/>
      <c r="Z413" s="34"/>
      <c r="AA413" s="34"/>
      <c r="AB413" s="34"/>
      <c r="AC413" s="34"/>
      <c r="AD413" s="34"/>
      <c r="AE413" s="34"/>
      <c r="AR413" s="202" t="s">
        <v>935</v>
      </c>
      <c r="AT413" s="202" t="s">
        <v>254</v>
      </c>
      <c r="AU413" s="202" t="s">
        <v>84</v>
      </c>
      <c r="AY413" s="17" t="s">
        <v>167</v>
      </c>
      <c r="BE413" s="203">
        <f>IF(N413="základní",J413,0)</f>
        <v>0</v>
      </c>
      <c r="BF413" s="203">
        <f>IF(N413="snížená",J413,0)</f>
        <v>0</v>
      </c>
      <c r="BG413" s="203">
        <f>IF(N413="zákl. přenesená",J413,0)</f>
        <v>0</v>
      </c>
      <c r="BH413" s="203">
        <f>IF(N413="sníž. přenesená",J413,0)</f>
        <v>0</v>
      </c>
      <c r="BI413" s="203">
        <f>IF(N413="nulová",J413,0)</f>
        <v>0</v>
      </c>
      <c r="BJ413" s="17" t="s">
        <v>82</v>
      </c>
      <c r="BK413" s="203">
        <f>ROUND(I413*H413,2)</f>
        <v>0</v>
      </c>
      <c r="BL413" s="17" t="s">
        <v>935</v>
      </c>
      <c r="BM413" s="202" t="s">
        <v>1988</v>
      </c>
    </row>
    <row r="414" spans="1:65" s="14" customFormat="1">
      <c r="B414" s="220"/>
      <c r="C414" s="221"/>
      <c r="D414" s="211" t="s">
        <v>179</v>
      </c>
      <c r="E414" s="222" t="s">
        <v>1</v>
      </c>
      <c r="F414" s="223" t="s">
        <v>84</v>
      </c>
      <c r="G414" s="221"/>
      <c r="H414" s="224">
        <v>2</v>
      </c>
      <c r="I414" s="225"/>
      <c r="J414" s="221"/>
      <c r="K414" s="221"/>
      <c r="L414" s="226"/>
      <c r="M414" s="227"/>
      <c r="N414" s="228"/>
      <c r="O414" s="228"/>
      <c r="P414" s="228"/>
      <c r="Q414" s="228"/>
      <c r="R414" s="228"/>
      <c r="S414" s="228"/>
      <c r="T414" s="229"/>
      <c r="AT414" s="230" t="s">
        <v>179</v>
      </c>
      <c r="AU414" s="230" t="s">
        <v>84</v>
      </c>
      <c r="AV414" s="14" t="s">
        <v>84</v>
      </c>
      <c r="AW414" s="14" t="s">
        <v>31</v>
      </c>
      <c r="AX414" s="14" t="s">
        <v>75</v>
      </c>
      <c r="AY414" s="230" t="s">
        <v>167</v>
      </c>
    </row>
    <row r="415" spans="1:65" s="2" customFormat="1" ht="37.9" customHeight="1">
      <c r="A415" s="34"/>
      <c r="B415" s="35"/>
      <c r="C415" s="191" t="s">
        <v>935</v>
      </c>
      <c r="D415" s="191" t="s">
        <v>170</v>
      </c>
      <c r="E415" s="192" t="s">
        <v>1989</v>
      </c>
      <c r="F415" s="193" t="s">
        <v>1990</v>
      </c>
      <c r="G415" s="194" t="s">
        <v>274</v>
      </c>
      <c r="H415" s="195">
        <v>8</v>
      </c>
      <c r="I415" s="196"/>
      <c r="J415" s="197">
        <f>ROUND(I415*H415,2)</f>
        <v>0</v>
      </c>
      <c r="K415" s="193" t="s">
        <v>174</v>
      </c>
      <c r="L415" s="39"/>
      <c r="M415" s="198" t="s">
        <v>1</v>
      </c>
      <c r="N415" s="199" t="s">
        <v>40</v>
      </c>
      <c r="O415" s="71"/>
      <c r="P415" s="200">
        <f>O415*H415</f>
        <v>0</v>
      </c>
      <c r="Q415" s="200">
        <v>0</v>
      </c>
      <c r="R415" s="200">
        <f>Q415*H415</f>
        <v>0</v>
      </c>
      <c r="S415" s="200">
        <v>0</v>
      </c>
      <c r="T415" s="201">
        <f>S415*H415</f>
        <v>0</v>
      </c>
      <c r="U415" s="34"/>
      <c r="V415" s="34"/>
      <c r="W415" s="34"/>
      <c r="X415" s="34"/>
      <c r="Y415" s="34"/>
      <c r="Z415" s="34"/>
      <c r="AA415" s="34"/>
      <c r="AB415" s="34"/>
      <c r="AC415" s="34"/>
      <c r="AD415" s="34"/>
      <c r="AE415" s="34"/>
      <c r="AR415" s="202" t="s">
        <v>278</v>
      </c>
      <c r="AT415" s="202" t="s">
        <v>170</v>
      </c>
      <c r="AU415" s="202" t="s">
        <v>84</v>
      </c>
      <c r="AY415" s="17" t="s">
        <v>167</v>
      </c>
      <c r="BE415" s="203">
        <f>IF(N415="základní",J415,0)</f>
        <v>0</v>
      </c>
      <c r="BF415" s="203">
        <f>IF(N415="snížená",J415,0)</f>
        <v>0</v>
      </c>
      <c r="BG415" s="203">
        <f>IF(N415="zákl. přenesená",J415,0)</f>
        <v>0</v>
      </c>
      <c r="BH415" s="203">
        <f>IF(N415="sníž. přenesená",J415,0)</f>
        <v>0</v>
      </c>
      <c r="BI415" s="203">
        <f>IF(N415="nulová",J415,0)</f>
        <v>0</v>
      </c>
      <c r="BJ415" s="17" t="s">
        <v>82</v>
      </c>
      <c r="BK415" s="203">
        <f>ROUND(I415*H415,2)</f>
        <v>0</v>
      </c>
      <c r="BL415" s="17" t="s">
        <v>278</v>
      </c>
      <c r="BM415" s="202" t="s">
        <v>1991</v>
      </c>
    </row>
    <row r="416" spans="1:65" s="2" customFormat="1">
      <c r="A416" s="34"/>
      <c r="B416" s="35"/>
      <c r="C416" s="36"/>
      <c r="D416" s="204" t="s">
        <v>177</v>
      </c>
      <c r="E416" s="36"/>
      <c r="F416" s="205" t="s">
        <v>1992</v>
      </c>
      <c r="G416" s="36"/>
      <c r="H416" s="36"/>
      <c r="I416" s="206"/>
      <c r="J416" s="36"/>
      <c r="K416" s="36"/>
      <c r="L416" s="39"/>
      <c r="M416" s="207"/>
      <c r="N416" s="208"/>
      <c r="O416" s="71"/>
      <c r="P416" s="71"/>
      <c r="Q416" s="71"/>
      <c r="R416" s="71"/>
      <c r="S416" s="71"/>
      <c r="T416" s="72"/>
      <c r="U416" s="34"/>
      <c r="V416" s="34"/>
      <c r="W416" s="34"/>
      <c r="X416" s="34"/>
      <c r="Y416" s="34"/>
      <c r="Z416" s="34"/>
      <c r="AA416" s="34"/>
      <c r="AB416" s="34"/>
      <c r="AC416" s="34"/>
      <c r="AD416" s="34"/>
      <c r="AE416" s="34"/>
      <c r="AT416" s="17" t="s">
        <v>177</v>
      </c>
      <c r="AU416" s="17" t="s">
        <v>84</v>
      </c>
    </row>
    <row r="417" spans="1:65" s="2" customFormat="1" ht="16.45" customHeight="1">
      <c r="A417" s="34"/>
      <c r="B417" s="35"/>
      <c r="C417" s="232" t="s">
        <v>940</v>
      </c>
      <c r="D417" s="232" t="s">
        <v>254</v>
      </c>
      <c r="E417" s="233" t="s">
        <v>1993</v>
      </c>
      <c r="F417" s="234" t="s">
        <v>1994</v>
      </c>
      <c r="G417" s="235" t="s">
        <v>1202</v>
      </c>
      <c r="H417" s="236">
        <v>2</v>
      </c>
      <c r="I417" s="237"/>
      <c r="J417" s="238">
        <f>ROUND(I417*H417,2)</f>
        <v>0</v>
      </c>
      <c r="K417" s="234" t="s">
        <v>1</v>
      </c>
      <c r="L417" s="239"/>
      <c r="M417" s="240" t="s">
        <v>1</v>
      </c>
      <c r="N417" s="241" t="s">
        <v>40</v>
      </c>
      <c r="O417" s="71"/>
      <c r="P417" s="200">
        <f>O417*H417</f>
        <v>0</v>
      </c>
      <c r="Q417" s="200">
        <v>0</v>
      </c>
      <c r="R417" s="200">
        <f>Q417*H417</f>
        <v>0</v>
      </c>
      <c r="S417" s="200">
        <v>0</v>
      </c>
      <c r="T417" s="201">
        <f>S417*H417</f>
        <v>0</v>
      </c>
      <c r="U417" s="34"/>
      <c r="V417" s="34"/>
      <c r="W417" s="34"/>
      <c r="X417" s="34"/>
      <c r="Y417" s="34"/>
      <c r="Z417" s="34"/>
      <c r="AA417" s="34"/>
      <c r="AB417" s="34"/>
      <c r="AC417" s="34"/>
      <c r="AD417" s="34"/>
      <c r="AE417" s="34"/>
      <c r="AR417" s="202" t="s">
        <v>935</v>
      </c>
      <c r="AT417" s="202" t="s">
        <v>254</v>
      </c>
      <c r="AU417" s="202" t="s">
        <v>84</v>
      </c>
      <c r="AY417" s="17" t="s">
        <v>167</v>
      </c>
      <c r="BE417" s="203">
        <f>IF(N417="základní",J417,0)</f>
        <v>0</v>
      </c>
      <c r="BF417" s="203">
        <f>IF(N417="snížená",J417,0)</f>
        <v>0</v>
      </c>
      <c r="BG417" s="203">
        <f>IF(N417="zákl. přenesená",J417,0)</f>
        <v>0</v>
      </c>
      <c r="BH417" s="203">
        <f>IF(N417="sníž. přenesená",J417,0)</f>
        <v>0</v>
      </c>
      <c r="BI417" s="203">
        <f>IF(N417="nulová",J417,0)</f>
        <v>0</v>
      </c>
      <c r="BJ417" s="17" t="s">
        <v>82</v>
      </c>
      <c r="BK417" s="203">
        <f>ROUND(I417*H417,2)</f>
        <v>0</v>
      </c>
      <c r="BL417" s="17" t="s">
        <v>935</v>
      </c>
      <c r="BM417" s="202" t="s">
        <v>1995</v>
      </c>
    </row>
    <row r="418" spans="1:65" s="14" customFormat="1">
      <c r="B418" s="220"/>
      <c r="C418" s="221"/>
      <c r="D418" s="211" t="s">
        <v>179</v>
      </c>
      <c r="E418" s="222" t="s">
        <v>1</v>
      </c>
      <c r="F418" s="223" t="s">
        <v>84</v>
      </c>
      <c r="G418" s="221"/>
      <c r="H418" s="224">
        <v>2</v>
      </c>
      <c r="I418" s="225"/>
      <c r="J418" s="221"/>
      <c r="K418" s="221"/>
      <c r="L418" s="226"/>
      <c r="M418" s="227"/>
      <c r="N418" s="228"/>
      <c r="O418" s="228"/>
      <c r="P418" s="228"/>
      <c r="Q418" s="228"/>
      <c r="R418" s="228"/>
      <c r="S418" s="228"/>
      <c r="T418" s="229"/>
      <c r="AT418" s="230" t="s">
        <v>179</v>
      </c>
      <c r="AU418" s="230" t="s">
        <v>84</v>
      </c>
      <c r="AV418" s="14" t="s">
        <v>84</v>
      </c>
      <c r="AW418" s="14" t="s">
        <v>31</v>
      </c>
      <c r="AX418" s="14" t="s">
        <v>75</v>
      </c>
      <c r="AY418" s="230" t="s">
        <v>167</v>
      </c>
    </row>
    <row r="419" spans="1:65" s="2" customFormat="1" ht="33.049999999999997" customHeight="1">
      <c r="A419" s="34"/>
      <c r="B419" s="35"/>
      <c r="C419" s="191" t="s">
        <v>945</v>
      </c>
      <c r="D419" s="191" t="s">
        <v>170</v>
      </c>
      <c r="E419" s="192" t="s">
        <v>1996</v>
      </c>
      <c r="F419" s="193" t="s">
        <v>1997</v>
      </c>
      <c r="G419" s="194" t="s">
        <v>274</v>
      </c>
      <c r="H419" s="195">
        <v>2</v>
      </c>
      <c r="I419" s="196"/>
      <c r="J419" s="197">
        <f>ROUND(I419*H419,2)</f>
        <v>0</v>
      </c>
      <c r="K419" s="193" t="s">
        <v>174</v>
      </c>
      <c r="L419" s="39"/>
      <c r="M419" s="198" t="s">
        <v>1</v>
      </c>
      <c r="N419" s="199" t="s">
        <v>40</v>
      </c>
      <c r="O419" s="71"/>
      <c r="P419" s="200">
        <f>O419*H419</f>
        <v>0</v>
      </c>
      <c r="Q419" s="200">
        <v>0</v>
      </c>
      <c r="R419" s="200">
        <f>Q419*H419</f>
        <v>0</v>
      </c>
      <c r="S419" s="200">
        <v>0</v>
      </c>
      <c r="T419" s="201">
        <f>S419*H419</f>
        <v>0</v>
      </c>
      <c r="U419" s="34"/>
      <c r="V419" s="34"/>
      <c r="W419" s="34"/>
      <c r="X419" s="34"/>
      <c r="Y419" s="34"/>
      <c r="Z419" s="34"/>
      <c r="AA419" s="34"/>
      <c r="AB419" s="34"/>
      <c r="AC419" s="34"/>
      <c r="AD419" s="34"/>
      <c r="AE419" s="34"/>
      <c r="AR419" s="202" t="s">
        <v>278</v>
      </c>
      <c r="AT419" s="202" t="s">
        <v>170</v>
      </c>
      <c r="AU419" s="202" t="s">
        <v>84</v>
      </c>
      <c r="AY419" s="17" t="s">
        <v>167</v>
      </c>
      <c r="BE419" s="203">
        <f>IF(N419="základní",J419,0)</f>
        <v>0</v>
      </c>
      <c r="BF419" s="203">
        <f>IF(N419="snížená",J419,0)</f>
        <v>0</v>
      </c>
      <c r="BG419" s="203">
        <f>IF(N419="zákl. přenesená",J419,0)</f>
        <v>0</v>
      </c>
      <c r="BH419" s="203">
        <f>IF(N419="sníž. přenesená",J419,0)</f>
        <v>0</v>
      </c>
      <c r="BI419" s="203">
        <f>IF(N419="nulová",J419,0)</f>
        <v>0</v>
      </c>
      <c r="BJ419" s="17" t="s">
        <v>82</v>
      </c>
      <c r="BK419" s="203">
        <f>ROUND(I419*H419,2)</f>
        <v>0</v>
      </c>
      <c r="BL419" s="17" t="s">
        <v>278</v>
      </c>
      <c r="BM419" s="202" t="s">
        <v>1998</v>
      </c>
    </row>
    <row r="420" spans="1:65" s="2" customFormat="1">
      <c r="A420" s="34"/>
      <c r="B420" s="35"/>
      <c r="C420" s="36"/>
      <c r="D420" s="204" t="s">
        <v>177</v>
      </c>
      <c r="E420" s="36"/>
      <c r="F420" s="205" t="s">
        <v>1999</v>
      </c>
      <c r="G420" s="36"/>
      <c r="H420" s="36"/>
      <c r="I420" s="206"/>
      <c r="J420" s="36"/>
      <c r="K420" s="36"/>
      <c r="L420" s="39"/>
      <c r="M420" s="207"/>
      <c r="N420" s="208"/>
      <c r="O420" s="71"/>
      <c r="P420" s="71"/>
      <c r="Q420" s="71"/>
      <c r="R420" s="71"/>
      <c r="S420" s="71"/>
      <c r="T420" s="72"/>
      <c r="U420" s="34"/>
      <c r="V420" s="34"/>
      <c r="W420" s="34"/>
      <c r="X420" s="34"/>
      <c r="Y420" s="34"/>
      <c r="Z420" s="34"/>
      <c r="AA420" s="34"/>
      <c r="AB420" s="34"/>
      <c r="AC420" s="34"/>
      <c r="AD420" s="34"/>
      <c r="AE420" s="34"/>
      <c r="AT420" s="17" t="s">
        <v>177</v>
      </c>
      <c r="AU420" s="17" t="s">
        <v>84</v>
      </c>
    </row>
    <row r="421" spans="1:65" s="2" customFormat="1" ht="24.3" customHeight="1">
      <c r="A421" s="34"/>
      <c r="B421" s="35"/>
      <c r="C421" s="232" t="s">
        <v>950</v>
      </c>
      <c r="D421" s="232" t="s">
        <v>254</v>
      </c>
      <c r="E421" s="233" t="s">
        <v>2000</v>
      </c>
      <c r="F421" s="234" t="s">
        <v>2001</v>
      </c>
      <c r="G421" s="235" t="s">
        <v>1202</v>
      </c>
      <c r="H421" s="236">
        <v>5</v>
      </c>
      <c r="I421" s="237"/>
      <c r="J421" s="238">
        <f>ROUND(I421*H421,2)</f>
        <v>0</v>
      </c>
      <c r="K421" s="234" t="s">
        <v>1</v>
      </c>
      <c r="L421" s="239"/>
      <c r="M421" s="240" t="s">
        <v>1</v>
      </c>
      <c r="N421" s="241" t="s">
        <v>40</v>
      </c>
      <c r="O421" s="71"/>
      <c r="P421" s="200">
        <f>O421*H421</f>
        <v>0</v>
      </c>
      <c r="Q421" s="200">
        <v>0</v>
      </c>
      <c r="R421" s="200">
        <f>Q421*H421</f>
        <v>0</v>
      </c>
      <c r="S421" s="200">
        <v>0</v>
      </c>
      <c r="T421" s="201">
        <f>S421*H421</f>
        <v>0</v>
      </c>
      <c r="U421" s="34"/>
      <c r="V421" s="34"/>
      <c r="W421" s="34"/>
      <c r="X421" s="34"/>
      <c r="Y421" s="34"/>
      <c r="Z421" s="34"/>
      <c r="AA421" s="34"/>
      <c r="AB421" s="34"/>
      <c r="AC421" s="34"/>
      <c r="AD421" s="34"/>
      <c r="AE421" s="34"/>
      <c r="AR421" s="202" t="s">
        <v>935</v>
      </c>
      <c r="AT421" s="202" t="s">
        <v>254</v>
      </c>
      <c r="AU421" s="202" t="s">
        <v>84</v>
      </c>
      <c r="AY421" s="17" t="s">
        <v>167</v>
      </c>
      <c r="BE421" s="203">
        <f>IF(N421="základní",J421,0)</f>
        <v>0</v>
      </c>
      <c r="BF421" s="203">
        <f>IF(N421="snížená",J421,0)</f>
        <v>0</v>
      </c>
      <c r="BG421" s="203">
        <f>IF(N421="zákl. přenesená",J421,0)</f>
        <v>0</v>
      </c>
      <c r="BH421" s="203">
        <f>IF(N421="sníž. přenesená",J421,0)</f>
        <v>0</v>
      </c>
      <c r="BI421" s="203">
        <f>IF(N421="nulová",J421,0)</f>
        <v>0</v>
      </c>
      <c r="BJ421" s="17" t="s">
        <v>82</v>
      </c>
      <c r="BK421" s="203">
        <f>ROUND(I421*H421,2)</f>
        <v>0</v>
      </c>
      <c r="BL421" s="17" t="s">
        <v>935</v>
      </c>
      <c r="BM421" s="202" t="s">
        <v>2002</v>
      </c>
    </row>
    <row r="422" spans="1:65" s="14" customFormat="1">
      <c r="B422" s="220"/>
      <c r="C422" s="221"/>
      <c r="D422" s="211" t="s">
        <v>179</v>
      </c>
      <c r="E422" s="222" t="s">
        <v>1</v>
      </c>
      <c r="F422" s="223" t="s">
        <v>205</v>
      </c>
      <c r="G422" s="221"/>
      <c r="H422" s="224">
        <v>5</v>
      </c>
      <c r="I422" s="225"/>
      <c r="J422" s="221"/>
      <c r="K422" s="221"/>
      <c r="L422" s="226"/>
      <c r="M422" s="227"/>
      <c r="N422" s="228"/>
      <c r="O422" s="228"/>
      <c r="P422" s="228"/>
      <c r="Q422" s="228"/>
      <c r="R422" s="228"/>
      <c r="S422" s="228"/>
      <c r="T422" s="229"/>
      <c r="AT422" s="230" t="s">
        <v>179</v>
      </c>
      <c r="AU422" s="230" t="s">
        <v>84</v>
      </c>
      <c r="AV422" s="14" t="s">
        <v>84</v>
      </c>
      <c r="AW422" s="14" t="s">
        <v>31</v>
      </c>
      <c r="AX422" s="14" t="s">
        <v>75</v>
      </c>
      <c r="AY422" s="230" t="s">
        <v>167</v>
      </c>
    </row>
    <row r="423" spans="1:65" s="2" customFormat="1" ht="24.3" customHeight="1">
      <c r="A423" s="34"/>
      <c r="B423" s="35"/>
      <c r="C423" s="232" t="s">
        <v>956</v>
      </c>
      <c r="D423" s="232" t="s">
        <v>254</v>
      </c>
      <c r="E423" s="233" t="s">
        <v>2003</v>
      </c>
      <c r="F423" s="234" t="s">
        <v>2004</v>
      </c>
      <c r="G423" s="235" t="s">
        <v>1202</v>
      </c>
      <c r="H423" s="236">
        <v>1</v>
      </c>
      <c r="I423" s="237"/>
      <c r="J423" s="238">
        <f>ROUND(I423*H423,2)</f>
        <v>0</v>
      </c>
      <c r="K423" s="234" t="s">
        <v>1</v>
      </c>
      <c r="L423" s="239"/>
      <c r="M423" s="240" t="s">
        <v>1</v>
      </c>
      <c r="N423" s="241" t="s">
        <v>40</v>
      </c>
      <c r="O423" s="71"/>
      <c r="P423" s="200">
        <f>O423*H423</f>
        <v>0</v>
      </c>
      <c r="Q423" s="200">
        <v>0</v>
      </c>
      <c r="R423" s="200">
        <f>Q423*H423</f>
        <v>0</v>
      </c>
      <c r="S423" s="200">
        <v>0</v>
      </c>
      <c r="T423" s="201">
        <f>S423*H423</f>
        <v>0</v>
      </c>
      <c r="U423" s="34"/>
      <c r="V423" s="34"/>
      <c r="W423" s="34"/>
      <c r="X423" s="34"/>
      <c r="Y423" s="34"/>
      <c r="Z423" s="34"/>
      <c r="AA423" s="34"/>
      <c r="AB423" s="34"/>
      <c r="AC423" s="34"/>
      <c r="AD423" s="34"/>
      <c r="AE423" s="34"/>
      <c r="AR423" s="202" t="s">
        <v>935</v>
      </c>
      <c r="AT423" s="202" t="s">
        <v>254</v>
      </c>
      <c r="AU423" s="202" t="s">
        <v>84</v>
      </c>
      <c r="AY423" s="17" t="s">
        <v>167</v>
      </c>
      <c r="BE423" s="203">
        <f>IF(N423="základní",J423,0)</f>
        <v>0</v>
      </c>
      <c r="BF423" s="203">
        <f>IF(N423="snížená",J423,0)</f>
        <v>0</v>
      </c>
      <c r="BG423" s="203">
        <f>IF(N423="zákl. přenesená",J423,0)</f>
        <v>0</v>
      </c>
      <c r="BH423" s="203">
        <f>IF(N423="sníž. přenesená",J423,0)</f>
        <v>0</v>
      </c>
      <c r="BI423" s="203">
        <f>IF(N423="nulová",J423,0)</f>
        <v>0</v>
      </c>
      <c r="BJ423" s="17" t="s">
        <v>82</v>
      </c>
      <c r="BK423" s="203">
        <f>ROUND(I423*H423,2)</f>
        <v>0</v>
      </c>
      <c r="BL423" s="17" t="s">
        <v>935</v>
      </c>
      <c r="BM423" s="202" t="s">
        <v>2005</v>
      </c>
    </row>
    <row r="424" spans="1:65" s="14" customFormat="1">
      <c r="B424" s="220"/>
      <c r="C424" s="221"/>
      <c r="D424" s="211" t="s">
        <v>179</v>
      </c>
      <c r="E424" s="222" t="s">
        <v>1</v>
      </c>
      <c r="F424" s="223" t="s">
        <v>82</v>
      </c>
      <c r="G424" s="221"/>
      <c r="H424" s="224">
        <v>1</v>
      </c>
      <c r="I424" s="225"/>
      <c r="J424" s="221"/>
      <c r="K424" s="221"/>
      <c r="L424" s="226"/>
      <c r="M424" s="227"/>
      <c r="N424" s="228"/>
      <c r="O424" s="228"/>
      <c r="P424" s="228"/>
      <c r="Q424" s="228"/>
      <c r="R424" s="228"/>
      <c r="S424" s="228"/>
      <c r="T424" s="229"/>
      <c r="AT424" s="230" t="s">
        <v>179</v>
      </c>
      <c r="AU424" s="230" t="s">
        <v>84</v>
      </c>
      <c r="AV424" s="14" t="s">
        <v>84</v>
      </c>
      <c r="AW424" s="14" t="s">
        <v>31</v>
      </c>
      <c r="AX424" s="14" t="s">
        <v>75</v>
      </c>
      <c r="AY424" s="230" t="s">
        <v>167</v>
      </c>
    </row>
    <row r="425" spans="1:65" s="2" customFormat="1" ht="33.049999999999997" customHeight="1">
      <c r="A425" s="34"/>
      <c r="B425" s="35"/>
      <c r="C425" s="191" t="s">
        <v>964</v>
      </c>
      <c r="D425" s="191" t="s">
        <v>170</v>
      </c>
      <c r="E425" s="192" t="s">
        <v>1996</v>
      </c>
      <c r="F425" s="193" t="s">
        <v>1997</v>
      </c>
      <c r="G425" s="194" t="s">
        <v>274</v>
      </c>
      <c r="H425" s="195">
        <v>6</v>
      </c>
      <c r="I425" s="196"/>
      <c r="J425" s="197">
        <f>ROUND(I425*H425,2)</f>
        <v>0</v>
      </c>
      <c r="K425" s="193" t="s">
        <v>174</v>
      </c>
      <c r="L425" s="39"/>
      <c r="M425" s="198" t="s">
        <v>1</v>
      </c>
      <c r="N425" s="199" t="s">
        <v>40</v>
      </c>
      <c r="O425" s="71"/>
      <c r="P425" s="200">
        <f>O425*H425</f>
        <v>0</v>
      </c>
      <c r="Q425" s="200">
        <v>0</v>
      </c>
      <c r="R425" s="200">
        <f>Q425*H425</f>
        <v>0</v>
      </c>
      <c r="S425" s="200">
        <v>0</v>
      </c>
      <c r="T425" s="201">
        <f>S425*H425</f>
        <v>0</v>
      </c>
      <c r="U425" s="34"/>
      <c r="V425" s="34"/>
      <c r="W425" s="34"/>
      <c r="X425" s="34"/>
      <c r="Y425" s="34"/>
      <c r="Z425" s="34"/>
      <c r="AA425" s="34"/>
      <c r="AB425" s="34"/>
      <c r="AC425" s="34"/>
      <c r="AD425" s="34"/>
      <c r="AE425" s="34"/>
      <c r="AR425" s="202" t="s">
        <v>278</v>
      </c>
      <c r="AT425" s="202" t="s">
        <v>170</v>
      </c>
      <c r="AU425" s="202" t="s">
        <v>84</v>
      </c>
      <c r="AY425" s="17" t="s">
        <v>167</v>
      </c>
      <c r="BE425" s="203">
        <f>IF(N425="základní",J425,0)</f>
        <v>0</v>
      </c>
      <c r="BF425" s="203">
        <f>IF(N425="snížená",J425,0)</f>
        <v>0</v>
      </c>
      <c r="BG425" s="203">
        <f>IF(N425="zákl. přenesená",J425,0)</f>
        <v>0</v>
      </c>
      <c r="BH425" s="203">
        <f>IF(N425="sníž. přenesená",J425,0)</f>
        <v>0</v>
      </c>
      <c r="BI425" s="203">
        <f>IF(N425="nulová",J425,0)</f>
        <v>0</v>
      </c>
      <c r="BJ425" s="17" t="s">
        <v>82</v>
      </c>
      <c r="BK425" s="203">
        <f>ROUND(I425*H425,2)</f>
        <v>0</v>
      </c>
      <c r="BL425" s="17" t="s">
        <v>278</v>
      </c>
      <c r="BM425" s="202" t="s">
        <v>2006</v>
      </c>
    </row>
    <row r="426" spans="1:65" s="2" customFormat="1">
      <c r="A426" s="34"/>
      <c r="B426" s="35"/>
      <c r="C426" s="36"/>
      <c r="D426" s="204" t="s">
        <v>177</v>
      </c>
      <c r="E426" s="36"/>
      <c r="F426" s="205" t="s">
        <v>1999</v>
      </c>
      <c r="G426" s="36"/>
      <c r="H426" s="36"/>
      <c r="I426" s="206"/>
      <c r="J426" s="36"/>
      <c r="K426" s="36"/>
      <c r="L426" s="39"/>
      <c r="M426" s="207"/>
      <c r="N426" s="208"/>
      <c r="O426" s="71"/>
      <c r="P426" s="71"/>
      <c r="Q426" s="71"/>
      <c r="R426" s="71"/>
      <c r="S426" s="71"/>
      <c r="T426" s="72"/>
      <c r="U426" s="34"/>
      <c r="V426" s="34"/>
      <c r="W426" s="34"/>
      <c r="X426" s="34"/>
      <c r="Y426" s="34"/>
      <c r="Z426" s="34"/>
      <c r="AA426" s="34"/>
      <c r="AB426" s="34"/>
      <c r="AC426" s="34"/>
      <c r="AD426" s="34"/>
      <c r="AE426" s="34"/>
      <c r="AT426" s="17" t="s">
        <v>177</v>
      </c>
      <c r="AU426" s="17" t="s">
        <v>84</v>
      </c>
    </row>
    <row r="427" spans="1:65" s="2" customFormat="1" ht="37.9" customHeight="1">
      <c r="A427" s="34"/>
      <c r="B427" s="35"/>
      <c r="C427" s="191" t="s">
        <v>970</v>
      </c>
      <c r="D427" s="191" t="s">
        <v>170</v>
      </c>
      <c r="E427" s="192" t="s">
        <v>1989</v>
      </c>
      <c r="F427" s="193" t="s">
        <v>1990</v>
      </c>
      <c r="G427" s="194" t="s">
        <v>274</v>
      </c>
      <c r="H427" s="195">
        <v>5</v>
      </c>
      <c r="I427" s="196"/>
      <c r="J427" s="197">
        <f>ROUND(I427*H427,2)</f>
        <v>0</v>
      </c>
      <c r="K427" s="193" t="s">
        <v>174</v>
      </c>
      <c r="L427" s="39"/>
      <c r="M427" s="198" t="s">
        <v>1</v>
      </c>
      <c r="N427" s="199" t="s">
        <v>40</v>
      </c>
      <c r="O427" s="71"/>
      <c r="P427" s="200">
        <f>O427*H427</f>
        <v>0</v>
      </c>
      <c r="Q427" s="200">
        <v>0</v>
      </c>
      <c r="R427" s="200">
        <f>Q427*H427</f>
        <v>0</v>
      </c>
      <c r="S427" s="200">
        <v>0</v>
      </c>
      <c r="T427" s="201">
        <f>S427*H427</f>
        <v>0</v>
      </c>
      <c r="U427" s="34"/>
      <c r="V427" s="34"/>
      <c r="W427" s="34"/>
      <c r="X427" s="34"/>
      <c r="Y427" s="34"/>
      <c r="Z427" s="34"/>
      <c r="AA427" s="34"/>
      <c r="AB427" s="34"/>
      <c r="AC427" s="34"/>
      <c r="AD427" s="34"/>
      <c r="AE427" s="34"/>
      <c r="AR427" s="202" t="s">
        <v>278</v>
      </c>
      <c r="AT427" s="202" t="s">
        <v>170</v>
      </c>
      <c r="AU427" s="202" t="s">
        <v>84</v>
      </c>
      <c r="AY427" s="17" t="s">
        <v>167</v>
      </c>
      <c r="BE427" s="203">
        <f>IF(N427="základní",J427,0)</f>
        <v>0</v>
      </c>
      <c r="BF427" s="203">
        <f>IF(N427="snížená",J427,0)</f>
        <v>0</v>
      </c>
      <c r="BG427" s="203">
        <f>IF(N427="zákl. přenesená",J427,0)</f>
        <v>0</v>
      </c>
      <c r="BH427" s="203">
        <f>IF(N427="sníž. přenesená",J427,0)</f>
        <v>0</v>
      </c>
      <c r="BI427" s="203">
        <f>IF(N427="nulová",J427,0)</f>
        <v>0</v>
      </c>
      <c r="BJ427" s="17" t="s">
        <v>82</v>
      </c>
      <c r="BK427" s="203">
        <f>ROUND(I427*H427,2)</f>
        <v>0</v>
      </c>
      <c r="BL427" s="17" t="s">
        <v>278</v>
      </c>
      <c r="BM427" s="202" t="s">
        <v>2007</v>
      </c>
    </row>
    <row r="428" spans="1:65" s="2" customFormat="1">
      <c r="A428" s="34"/>
      <c r="B428" s="35"/>
      <c r="C428" s="36"/>
      <c r="D428" s="204" t="s">
        <v>177</v>
      </c>
      <c r="E428" s="36"/>
      <c r="F428" s="205" t="s">
        <v>1992</v>
      </c>
      <c r="G428" s="36"/>
      <c r="H428" s="36"/>
      <c r="I428" s="206"/>
      <c r="J428" s="36"/>
      <c r="K428" s="36"/>
      <c r="L428" s="39"/>
      <c r="M428" s="207"/>
      <c r="N428" s="208"/>
      <c r="O428" s="71"/>
      <c r="P428" s="71"/>
      <c r="Q428" s="71"/>
      <c r="R428" s="71"/>
      <c r="S428" s="71"/>
      <c r="T428" s="72"/>
      <c r="U428" s="34"/>
      <c r="V428" s="34"/>
      <c r="W428" s="34"/>
      <c r="X428" s="34"/>
      <c r="Y428" s="34"/>
      <c r="Z428" s="34"/>
      <c r="AA428" s="34"/>
      <c r="AB428" s="34"/>
      <c r="AC428" s="34"/>
      <c r="AD428" s="34"/>
      <c r="AE428" s="34"/>
      <c r="AT428" s="17" t="s">
        <v>177</v>
      </c>
      <c r="AU428" s="17" t="s">
        <v>84</v>
      </c>
    </row>
    <row r="429" spans="1:65" s="14" customFormat="1">
      <c r="B429" s="220"/>
      <c r="C429" s="221"/>
      <c r="D429" s="211" t="s">
        <v>179</v>
      </c>
      <c r="E429" s="222" t="s">
        <v>1</v>
      </c>
      <c r="F429" s="223" t="s">
        <v>2008</v>
      </c>
      <c r="G429" s="221"/>
      <c r="H429" s="224">
        <v>5</v>
      </c>
      <c r="I429" s="225"/>
      <c r="J429" s="221"/>
      <c r="K429" s="221"/>
      <c r="L429" s="226"/>
      <c r="M429" s="227"/>
      <c r="N429" s="228"/>
      <c r="O429" s="228"/>
      <c r="P429" s="228"/>
      <c r="Q429" s="228"/>
      <c r="R429" s="228"/>
      <c r="S429" s="228"/>
      <c r="T429" s="229"/>
      <c r="AT429" s="230" t="s">
        <v>179</v>
      </c>
      <c r="AU429" s="230" t="s">
        <v>84</v>
      </c>
      <c r="AV429" s="14" t="s">
        <v>84</v>
      </c>
      <c r="AW429" s="14" t="s">
        <v>31</v>
      </c>
      <c r="AX429" s="14" t="s">
        <v>82</v>
      </c>
      <c r="AY429" s="230" t="s">
        <v>167</v>
      </c>
    </row>
    <row r="430" spans="1:65" s="2" customFormat="1" ht="24.3" customHeight="1">
      <c r="A430" s="34"/>
      <c r="B430" s="35"/>
      <c r="C430" s="191" t="s">
        <v>976</v>
      </c>
      <c r="D430" s="191" t="s">
        <v>170</v>
      </c>
      <c r="E430" s="192" t="s">
        <v>2009</v>
      </c>
      <c r="F430" s="193" t="s">
        <v>2010</v>
      </c>
      <c r="G430" s="194" t="s">
        <v>186</v>
      </c>
      <c r="H430" s="195">
        <v>4</v>
      </c>
      <c r="I430" s="196"/>
      <c r="J430" s="197">
        <f>ROUND(I430*H430,2)</f>
        <v>0</v>
      </c>
      <c r="K430" s="193" t="s">
        <v>174</v>
      </c>
      <c r="L430" s="39"/>
      <c r="M430" s="198" t="s">
        <v>1</v>
      </c>
      <c r="N430" s="199" t="s">
        <v>40</v>
      </c>
      <c r="O430" s="71"/>
      <c r="P430" s="200">
        <f>O430*H430</f>
        <v>0</v>
      </c>
      <c r="Q430" s="200">
        <v>0</v>
      </c>
      <c r="R430" s="200">
        <f>Q430*H430</f>
        <v>0</v>
      </c>
      <c r="S430" s="200">
        <v>0</v>
      </c>
      <c r="T430" s="201">
        <f>S430*H430</f>
        <v>0</v>
      </c>
      <c r="U430" s="34"/>
      <c r="V430" s="34"/>
      <c r="W430" s="34"/>
      <c r="X430" s="34"/>
      <c r="Y430" s="34"/>
      <c r="Z430" s="34"/>
      <c r="AA430" s="34"/>
      <c r="AB430" s="34"/>
      <c r="AC430" s="34"/>
      <c r="AD430" s="34"/>
      <c r="AE430" s="34"/>
      <c r="AR430" s="202" t="s">
        <v>278</v>
      </c>
      <c r="AT430" s="202" t="s">
        <v>170</v>
      </c>
      <c r="AU430" s="202" t="s">
        <v>84</v>
      </c>
      <c r="AY430" s="17" t="s">
        <v>167</v>
      </c>
      <c r="BE430" s="203">
        <f>IF(N430="základní",J430,0)</f>
        <v>0</v>
      </c>
      <c r="BF430" s="203">
        <f>IF(N430="snížená",J430,0)</f>
        <v>0</v>
      </c>
      <c r="BG430" s="203">
        <f>IF(N430="zákl. přenesená",J430,0)</f>
        <v>0</v>
      </c>
      <c r="BH430" s="203">
        <f>IF(N430="sníž. přenesená",J430,0)</f>
        <v>0</v>
      </c>
      <c r="BI430" s="203">
        <f>IF(N430="nulová",J430,0)</f>
        <v>0</v>
      </c>
      <c r="BJ430" s="17" t="s">
        <v>82</v>
      </c>
      <c r="BK430" s="203">
        <f>ROUND(I430*H430,2)</f>
        <v>0</v>
      </c>
      <c r="BL430" s="17" t="s">
        <v>278</v>
      </c>
      <c r="BM430" s="202" t="s">
        <v>2011</v>
      </c>
    </row>
    <row r="431" spans="1:65" s="2" customFormat="1">
      <c r="A431" s="34"/>
      <c r="B431" s="35"/>
      <c r="C431" s="36"/>
      <c r="D431" s="204" t="s">
        <v>177</v>
      </c>
      <c r="E431" s="36"/>
      <c r="F431" s="205" t="s">
        <v>2012</v>
      </c>
      <c r="G431" s="36"/>
      <c r="H431" s="36"/>
      <c r="I431" s="206"/>
      <c r="J431" s="36"/>
      <c r="K431" s="36"/>
      <c r="L431" s="39"/>
      <c r="M431" s="207"/>
      <c r="N431" s="208"/>
      <c r="O431" s="71"/>
      <c r="P431" s="71"/>
      <c r="Q431" s="71"/>
      <c r="R431" s="71"/>
      <c r="S431" s="71"/>
      <c r="T431" s="72"/>
      <c r="U431" s="34"/>
      <c r="V431" s="34"/>
      <c r="W431" s="34"/>
      <c r="X431" s="34"/>
      <c r="Y431" s="34"/>
      <c r="Z431" s="34"/>
      <c r="AA431" s="34"/>
      <c r="AB431" s="34"/>
      <c r="AC431" s="34"/>
      <c r="AD431" s="34"/>
      <c r="AE431" s="34"/>
      <c r="AT431" s="17" t="s">
        <v>177</v>
      </c>
      <c r="AU431" s="17" t="s">
        <v>84</v>
      </c>
    </row>
    <row r="432" spans="1:65" s="14" customFormat="1">
      <c r="B432" s="220"/>
      <c r="C432" s="221"/>
      <c r="D432" s="211" t="s">
        <v>179</v>
      </c>
      <c r="E432" s="222" t="s">
        <v>1</v>
      </c>
      <c r="F432" s="223" t="s">
        <v>2013</v>
      </c>
      <c r="G432" s="221"/>
      <c r="H432" s="224">
        <v>4</v>
      </c>
      <c r="I432" s="225"/>
      <c r="J432" s="221"/>
      <c r="K432" s="221"/>
      <c r="L432" s="226"/>
      <c r="M432" s="227"/>
      <c r="N432" s="228"/>
      <c r="O432" s="228"/>
      <c r="P432" s="228"/>
      <c r="Q432" s="228"/>
      <c r="R432" s="228"/>
      <c r="S432" s="228"/>
      <c r="T432" s="229"/>
      <c r="AT432" s="230" t="s">
        <v>179</v>
      </c>
      <c r="AU432" s="230" t="s">
        <v>84</v>
      </c>
      <c r="AV432" s="14" t="s">
        <v>84</v>
      </c>
      <c r="AW432" s="14" t="s">
        <v>31</v>
      </c>
      <c r="AX432" s="14" t="s">
        <v>75</v>
      </c>
      <c r="AY432" s="230" t="s">
        <v>167</v>
      </c>
    </row>
    <row r="433" spans="1:65" s="2" customFormat="1" ht="24.3" customHeight="1">
      <c r="A433" s="34"/>
      <c r="B433" s="35"/>
      <c r="C433" s="191" t="s">
        <v>981</v>
      </c>
      <c r="D433" s="191" t="s">
        <v>170</v>
      </c>
      <c r="E433" s="192" t="s">
        <v>2014</v>
      </c>
      <c r="F433" s="193" t="s">
        <v>2015</v>
      </c>
      <c r="G433" s="194" t="s">
        <v>186</v>
      </c>
      <c r="H433" s="195">
        <v>4</v>
      </c>
      <c r="I433" s="196"/>
      <c r="J433" s="197">
        <f>ROUND(I433*H433,2)</f>
        <v>0</v>
      </c>
      <c r="K433" s="193" t="s">
        <v>174</v>
      </c>
      <c r="L433" s="39"/>
      <c r="M433" s="198" t="s">
        <v>1</v>
      </c>
      <c r="N433" s="199" t="s">
        <v>40</v>
      </c>
      <c r="O433" s="71"/>
      <c r="P433" s="200">
        <f>O433*H433</f>
        <v>0</v>
      </c>
      <c r="Q433" s="200">
        <v>0</v>
      </c>
      <c r="R433" s="200">
        <f>Q433*H433</f>
        <v>0</v>
      </c>
      <c r="S433" s="200">
        <v>0</v>
      </c>
      <c r="T433" s="201">
        <f>S433*H433</f>
        <v>0</v>
      </c>
      <c r="U433" s="34"/>
      <c r="V433" s="34"/>
      <c r="W433" s="34"/>
      <c r="X433" s="34"/>
      <c r="Y433" s="34"/>
      <c r="Z433" s="34"/>
      <c r="AA433" s="34"/>
      <c r="AB433" s="34"/>
      <c r="AC433" s="34"/>
      <c r="AD433" s="34"/>
      <c r="AE433" s="34"/>
      <c r="AR433" s="202" t="s">
        <v>278</v>
      </c>
      <c r="AT433" s="202" t="s">
        <v>170</v>
      </c>
      <c r="AU433" s="202" t="s">
        <v>84</v>
      </c>
      <c r="AY433" s="17" t="s">
        <v>167</v>
      </c>
      <c r="BE433" s="203">
        <f>IF(N433="základní",J433,0)</f>
        <v>0</v>
      </c>
      <c r="BF433" s="203">
        <f>IF(N433="snížená",J433,0)</f>
        <v>0</v>
      </c>
      <c r="BG433" s="203">
        <f>IF(N433="zákl. přenesená",J433,0)</f>
        <v>0</v>
      </c>
      <c r="BH433" s="203">
        <f>IF(N433="sníž. přenesená",J433,0)</f>
        <v>0</v>
      </c>
      <c r="BI433" s="203">
        <f>IF(N433="nulová",J433,0)</f>
        <v>0</v>
      </c>
      <c r="BJ433" s="17" t="s">
        <v>82</v>
      </c>
      <c r="BK433" s="203">
        <f>ROUND(I433*H433,2)</f>
        <v>0</v>
      </c>
      <c r="BL433" s="17" t="s">
        <v>278</v>
      </c>
      <c r="BM433" s="202" t="s">
        <v>2016</v>
      </c>
    </row>
    <row r="434" spans="1:65" s="2" customFormat="1">
      <c r="A434" s="34"/>
      <c r="B434" s="35"/>
      <c r="C434" s="36"/>
      <c r="D434" s="204" t="s">
        <v>177</v>
      </c>
      <c r="E434" s="36"/>
      <c r="F434" s="205" t="s">
        <v>2017</v>
      </c>
      <c r="G434" s="36"/>
      <c r="H434" s="36"/>
      <c r="I434" s="206"/>
      <c r="J434" s="36"/>
      <c r="K434" s="36"/>
      <c r="L434" s="39"/>
      <c r="M434" s="207"/>
      <c r="N434" s="208"/>
      <c r="O434" s="71"/>
      <c r="P434" s="71"/>
      <c r="Q434" s="71"/>
      <c r="R434" s="71"/>
      <c r="S434" s="71"/>
      <c r="T434" s="72"/>
      <c r="U434" s="34"/>
      <c r="V434" s="34"/>
      <c r="W434" s="34"/>
      <c r="X434" s="34"/>
      <c r="Y434" s="34"/>
      <c r="Z434" s="34"/>
      <c r="AA434" s="34"/>
      <c r="AB434" s="34"/>
      <c r="AC434" s="34"/>
      <c r="AD434" s="34"/>
      <c r="AE434" s="34"/>
      <c r="AT434" s="17" t="s">
        <v>177</v>
      </c>
      <c r="AU434" s="17" t="s">
        <v>84</v>
      </c>
    </row>
    <row r="435" spans="1:65" s="14" customFormat="1">
      <c r="B435" s="220"/>
      <c r="C435" s="221"/>
      <c r="D435" s="211" t="s">
        <v>179</v>
      </c>
      <c r="E435" s="222" t="s">
        <v>1</v>
      </c>
      <c r="F435" s="223" t="s">
        <v>2013</v>
      </c>
      <c r="G435" s="221"/>
      <c r="H435" s="224">
        <v>4</v>
      </c>
      <c r="I435" s="225"/>
      <c r="J435" s="221"/>
      <c r="K435" s="221"/>
      <c r="L435" s="226"/>
      <c r="M435" s="227"/>
      <c r="N435" s="228"/>
      <c r="O435" s="228"/>
      <c r="P435" s="228"/>
      <c r="Q435" s="228"/>
      <c r="R435" s="228"/>
      <c r="S435" s="228"/>
      <c r="T435" s="229"/>
      <c r="AT435" s="230" t="s">
        <v>179</v>
      </c>
      <c r="AU435" s="230" t="s">
        <v>84</v>
      </c>
      <c r="AV435" s="14" t="s">
        <v>84</v>
      </c>
      <c r="AW435" s="14" t="s">
        <v>31</v>
      </c>
      <c r="AX435" s="14" t="s">
        <v>75</v>
      </c>
      <c r="AY435" s="230" t="s">
        <v>167</v>
      </c>
    </row>
    <row r="436" spans="1:65" s="2" customFormat="1" ht="33.049999999999997" customHeight="1">
      <c r="A436" s="34"/>
      <c r="B436" s="35"/>
      <c r="C436" s="191" t="s">
        <v>987</v>
      </c>
      <c r="D436" s="191" t="s">
        <v>170</v>
      </c>
      <c r="E436" s="192" t="s">
        <v>2018</v>
      </c>
      <c r="F436" s="193" t="s">
        <v>2019</v>
      </c>
      <c r="G436" s="194" t="s">
        <v>274</v>
      </c>
      <c r="H436" s="195">
        <v>2</v>
      </c>
      <c r="I436" s="196"/>
      <c r="J436" s="197">
        <f>ROUND(I436*H436,2)</f>
        <v>0</v>
      </c>
      <c r="K436" s="193" t="s">
        <v>174</v>
      </c>
      <c r="L436" s="39"/>
      <c r="M436" s="198" t="s">
        <v>1</v>
      </c>
      <c r="N436" s="199" t="s">
        <v>40</v>
      </c>
      <c r="O436" s="71"/>
      <c r="P436" s="200">
        <f>O436*H436</f>
        <v>0</v>
      </c>
      <c r="Q436" s="200">
        <v>0</v>
      </c>
      <c r="R436" s="200">
        <f>Q436*H436</f>
        <v>0</v>
      </c>
      <c r="S436" s="200">
        <v>0</v>
      </c>
      <c r="T436" s="201">
        <f>S436*H436</f>
        <v>0</v>
      </c>
      <c r="U436" s="34"/>
      <c r="V436" s="34"/>
      <c r="W436" s="34"/>
      <c r="X436" s="34"/>
      <c r="Y436" s="34"/>
      <c r="Z436" s="34"/>
      <c r="AA436" s="34"/>
      <c r="AB436" s="34"/>
      <c r="AC436" s="34"/>
      <c r="AD436" s="34"/>
      <c r="AE436" s="34"/>
      <c r="AR436" s="202" t="s">
        <v>278</v>
      </c>
      <c r="AT436" s="202" t="s">
        <v>170</v>
      </c>
      <c r="AU436" s="202" t="s">
        <v>84</v>
      </c>
      <c r="AY436" s="17" t="s">
        <v>167</v>
      </c>
      <c r="BE436" s="203">
        <f>IF(N436="základní",J436,0)</f>
        <v>0</v>
      </c>
      <c r="BF436" s="203">
        <f>IF(N436="snížená",J436,0)</f>
        <v>0</v>
      </c>
      <c r="BG436" s="203">
        <f>IF(N436="zákl. přenesená",J436,0)</f>
        <v>0</v>
      </c>
      <c r="BH436" s="203">
        <f>IF(N436="sníž. přenesená",J436,0)</f>
        <v>0</v>
      </c>
      <c r="BI436" s="203">
        <f>IF(N436="nulová",J436,0)</f>
        <v>0</v>
      </c>
      <c r="BJ436" s="17" t="s">
        <v>82</v>
      </c>
      <c r="BK436" s="203">
        <f>ROUND(I436*H436,2)</f>
        <v>0</v>
      </c>
      <c r="BL436" s="17" t="s">
        <v>278</v>
      </c>
      <c r="BM436" s="202" t="s">
        <v>2020</v>
      </c>
    </row>
    <row r="437" spans="1:65" s="2" customFormat="1">
      <c r="A437" s="34"/>
      <c r="B437" s="35"/>
      <c r="C437" s="36"/>
      <c r="D437" s="204" t="s">
        <v>177</v>
      </c>
      <c r="E437" s="36"/>
      <c r="F437" s="205" t="s">
        <v>2021</v>
      </c>
      <c r="G437" s="36"/>
      <c r="H437" s="36"/>
      <c r="I437" s="206"/>
      <c r="J437" s="36"/>
      <c r="K437" s="36"/>
      <c r="L437" s="39"/>
      <c r="M437" s="207"/>
      <c r="N437" s="208"/>
      <c r="O437" s="71"/>
      <c r="P437" s="71"/>
      <c r="Q437" s="71"/>
      <c r="R437" s="71"/>
      <c r="S437" s="71"/>
      <c r="T437" s="72"/>
      <c r="U437" s="34"/>
      <c r="V437" s="34"/>
      <c r="W437" s="34"/>
      <c r="X437" s="34"/>
      <c r="Y437" s="34"/>
      <c r="Z437" s="34"/>
      <c r="AA437" s="34"/>
      <c r="AB437" s="34"/>
      <c r="AC437" s="34"/>
      <c r="AD437" s="34"/>
      <c r="AE437" s="34"/>
      <c r="AT437" s="17" t="s">
        <v>177</v>
      </c>
      <c r="AU437" s="17" t="s">
        <v>84</v>
      </c>
    </row>
    <row r="438" spans="1:65" s="14" customFormat="1">
      <c r="B438" s="220"/>
      <c r="C438" s="221"/>
      <c r="D438" s="211" t="s">
        <v>179</v>
      </c>
      <c r="E438" s="222" t="s">
        <v>1</v>
      </c>
      <c r="F438" s="223" t="s">
        <v>2022</v>
      </c>
      <c r="G438" s="221"/>
      <c r="H438" s="224">
        <v>2</v>
      </c>
      <c r="I438" s="225"/>
      <c r="J438" s="221"/>
      <c r="K438" s="221"/>
      <c r="L438" s="226"/>
      <c r="M438" s="227"/>
      <c r="N438" s="228"/>
      <c r="O438" s="228"/>
      <c r="P438" s="228"/>
      <c r="Q438" s="228"/>
      <c r="R438" s="228"/>
      <c r="S438" s="228"/>
      <c r="T438" s="229"/>
      <c r="AT438" s="230" t="s">
        <v>179</v>
      </c>
      <c r="AU438" s="230" t="s">
        <v>84</v>
      </c>
      <c r="AV438" s="14" t="s">
        <v>84</v>
      </c>
      <c r="AW438" s="14" t="s">
        <v>31</v>
      </c>
      <c r="AX438" s="14" t="s">
        <v>75</v>
      </c>
      <c r="AY438" s="230" t="s">
        <v>167</v>
      </c>
    </row>
    <row r="439" spans="1:65" s="12" customFormat="1" ht="22.85" customHeight="1">
      <c r="B439" s="175"/>
      <c r="C439" s="176"/>
      <c r="D439" s="177" t="s">
        <v>74</v>
      </c>
      <c r="E439" s="189" t="s">
        <v>2023</v>
      </c>
      <c r="F439" s="189" t="s">
        <v>2024</v>
      </c>
      <c r="G439" s="176"/>
      <c r="H439" s="176"/>
      <c r="I439" s="179"/>
      <c r="J439" s="190">
        <f>BK439</f>
        <v>0</v>
      </c>
      <c r="K439" s="176"/>
      <c r="L439" s="181"/>
      <c r="M439" s="182"/>
      <c r="N439" s="183"/>
      <c r="O439" s="183"/>
      <c r="P439" s="184">
        <f>SUM(P440:P477)</f>
        <v>0</v>
      </c>
      <c r="Q439" s="183"/>
      <c r="R439" s="184">
        <f>SUM(R440:R477)</f>
        <v>8.0999999999999996E-3</v>
      </c>
      <c r="S439" s="183"/>
      <c r="T439" s="185">
        <f>SUM(T440:T477)</f>
        <v>0.17002</v>
      </c>
      <c r="AR439" s="186" t="s">
        <v>175</v>
      </c>
      <c r="AT439" s="187" t="s">
        <v>74</v>
      </c>
      <c r="AU439" s="187" t="s">
        <v>82</v>
      </c>
      <c r="AY439" s="186" t="s">
        <v>167</v>
      </c>
      <c r="BK439" s="188">
        <f>SUM(BK440:BK477)</f>
        <v>0</v>
      </c>
    </row>
    <row r="440" spans="1:65" s="2" customFormat="1" ht="24.3" customHeight="1">
      <c r="A440" s="34"/>
      <c r="B440" s="35"/>
      <c r="C440" s="191" t="s">
        <v>992</v>
      </c>
      <c r="D440" s="191" t="s">
        <v>170</v>
      </c>
      <c r="E440" s="192" t="s">
        <v>2025</v>
      </c>
      <c r="F440" s="193" t="s">
        <v>2026</v>
      </c>
      <c r="G440" s="194" t="s">
        <v>274</v>
      </c>
      <c r="H440" s="195">
        <v>4</v>
      </c>
      <c r="I440" s="196"/>
      <c r="J440" s="197">
        <f>ROUND(I440*H440,2)</f>
        <v>0</v>
      </c>
      <c r="K440" s="193" t="s">
        <v>174</v>
      </c>
      <c r="L440" s="39"/>
      <c r="M440" s="198" t="s">
        <v>1</v>
      </c>
      <c r="N440" s="199" t="s">
        <v>40</v>
      </c>
      <c r="O440" s="71"/>
      <c r="P440" s="200">
        <f>O440*H440</f>
        <v>0</v>
      </c>
      <c r="Q440" s="200">
        <v>0</v>
      </c>
      <c r="R440" s="200">
        <f>Q440*H440</f>
        <v>0</v>
      </c>
      <c r="S440" s="200">
        <v>4.0000000000000001E-3</v>
      </c>
      <c r="T440" s="201">
        <f>S440*H440</f>
        <v>1.6E-2</v>
      </c>
      <c r="U440" s="34"/>
      <c r="V440" s="34"/>
      <c r="W440" s="34"/>
      <c r="X440" s="34"/>
      <c r="Y440" s="34"/>
      <c r="Z440" s="34"/>
      <c r="AA440" s="34"/>
      <c r="AB440" s="34"/>
      <c r="AC440" s="34"/>
      <c r="AD440" s="34"/>
      <c r="AE440" s="34"/>
      <c r="AR440" s="202" t="s">
        <v>593</v>
      </c>
      <c r="AT440" s="202" t="s">
        <v>170</v>
      </c>
      <c r="AU440" s="202" t="s">
        <v>84</v>
      </c>
      <c r="AY440" s="17" t="s">
        <v>167</v>
      </c>
      <c r="BE440" s="203">
        <f>IF(N440="základní",J440,0)</f>
        <v>0</v>
      </c>
      <c r="BF440" s="203">
        <f>IF(N440="snížená",J440,0)</f>
        <v>0</v>
      </c>
      <c r="BG440" s="203">
        <f>IF(N440="zákl. přenesená",J440,0)</f>
        <v>0</v>
      </c>
      <c r="BH440" s="203">
        <f>IF(N440="sníž. přenesená",J440,0)</f>
        <v>0</v>
      </c>
      <c r="BI440" s="203">
        <f>IF(N440="nulová",J440,0)</f>
        <v>0</v>
      </c>
      <c r="BJ440" s="17" t="s">
        <v>82</v>
      </c>
      <c r="BK440" s="203">
        <f>ROUND(I440*H440,2)</f>
        <v>0</v>
      </c>
      <c r="BL440" s="17" t="s">
        <v>593</v>
      </c>
      <c r="BM440" s="202" t="s">
        <v>2027</v>
      </c>
    </row>
    <row r="441" spans="1:65" s="2" customFormat="1">
      <c r="A441" s="34"/>
      <c r="B441" s="35"/>
      <c r="C441" s="36"/>
      <c r="D441" s="204" t="s">
        <v>177</v>
      </c>
      <c r="E441" s="36"/>
      <c r="F441" s="205" t="s">
        <v>2028</v>
      </c>
      <c r="G441" s="36"/>
      <c r="H441" s="36"/>
      <c r="I441" s="206"/>
      <c r="J441" s="36"/>
      <c r="K441" s="36"/>
      <c r="L441" s="39"/>
      <c r="M441" s="207"/>
      <c r="N441" s="208"/>
      <c r="O441" s="71"/>
      <c r="P441" s="71"/>
      <c r="Q441" s="71"/>
      <c r="R441" s="71"/>
      <c r="S441" s="71"/>
      <c r="T441" s="72"/>
      <c r="U441" s="34"/>
      <c r="V441" s="34"/>
      <c r="W441" s="34"/>
      <c r="X441" s="34"/>
      <c r="Y441" s="34"/>
      <c r="Z441" s="34"/>
      <c r="AA441" s="34"/>
      <c r="AB441" s="34"/>
      <c r="AC441" s="34"/>
      <c r="AD441" s="34"/>
      <c r="AE441" s="34"/>
      <c r="AT441" s="17" t="s">
        <v>177</v>
      </c>
      <c r="AU441" s="17" t="s">
        <v>84</v>
      </c>
    </row>
    <row r="442" spans="1:65" s="14" customFormat="1">
      <c r="B442" s="220"/>
      <c r="C442" s="221"/>
      <c r="D442" s="211" t="s">
        <v>179</v>
      </c>
      <c r="E442" s="222" t="s">
        <v>1</v>
      </c>
      <c r="F442" s="223" t="s">
        <v>175</v>
      </c>
      <c r="G442" s="221"/>
      <c r="H442" s="224">
        <v>4</v>
      </c>
      <c r="I442" s="225"/>
      <c r="J442" s="221"/>
      <c r="K442" s="221"/>
      <c r="L442" s="226"/>
      <c r="M442" s="227"/>
      <c r="N442" s="228"/>
      <c r="O442" s="228"/>
      <c r="P442" s="228"/>
      <c r="Q442" s="228"/>
      <c r="R442" s="228"/>
      <c r="S442" s="228"/>
      <c r="T442" s="229"/>
      <c r="AT442" s="230" t="s">
        <v>179</v>
      </c>
      <c r="AU442" s="230" t="s">
        <v>84</v>
      </c>
      <c r="AV442" s="14" t="s">
        <v>84</v>
      </c>
      <c r="AW442" s="14" t="s">
        <v>31</v>
      </c>
      <c r="AX442" s="14" t="s">
        <v>75</v>
      </c>
      <c r="AY442" s="230" t="s">
        <v>167</v>
      </c>
    </row>
    <row r="443" spans="1:65" s="2" customFormat="1" ht="33.049999999999997" customHeight="1">
      <c r="A443" s="34"/>
      <c r="B443" s="35"/>
      <c r="C443" s="191" t="s">
        <v>998</v>
      </c>
      <c r="D443" s="191" t="s">
        <v>170</v>
      </c>
      <c r="E443" s="192" t="s">
        <v>2029</v>
      </c>
      <c r="F443" s="193" t="s">
        <v>2030</v>
      </c>
      <c r="G443" s="194" t="s">
        <v>274</v>
      </c>
      <c r="H443" s="195">
        <v>2</v>
      </c>
      <c r="I443" s="196"/>
      <c r="J443" s="197">
        <f>ROUND(I443*H443,2)</f>
        <v>0</v>
      </c>
      <c r="K443" s="193" t="s">
        <v>174</v>
      </c>
      <c r="L443" s="39"/>
      <c r="M443" s="198" t="s">
        <v>1</v>
      </c>
      <c r="N443" s="199" t="s">
        <v>40</v>
      </c>
      <c r="O443" s="71"/>
      <c r="P443" s="200">
        <f>O443*H443</f>
        <v>0</v>
      </c>
      <c r="Q443" s="200">
        <v>0</v>
      </c>
      <c r="R443" s="200">
        <f>Q443*H443</f>
        <v>0</v>
      </c>
      <c r="S443" s="200">
        <v>8.0000000000000002E-3</v>
      </c>
      <c r="T443" s="201">
        <f>S443*H443</f>
        <v>1.6E-2</v>
      </c>
      <c r="U443" s="34"/>
      <c r="V443" s="34"/>
      <c r="W443" s="34"/>
      <c r="X443" s="34"/>
      <c r="Y443" s="34"/>
      <c r="Z443" s="34"/>
      <c r="AA443" s="34"/>
      <c r="AB443" s="34"/>
      <c r="AC443" s="34"/>
      <c r="AD443" s="34"/>
      <c r="AE443" s="34"/>
      <c r="AR443" s="202" t="s">
        <v>593</v>
      </c>
      <c r="AT443" s="202" t="s">
        <v>170</v>
      </c>
      <c r="AU443" s="202" t="s">
        <v>84</v>
      </c>
      <c r="AY443" s="17" t="s">
        <v>167</v>
      </c>
      <c r="BE443" s="203">
        <f>IF(N443="základní",J443,0)</f>
        <v>0</v>
      </c>
      <c r="BF443" s="203">
        <f>IF(N443="snížená",J443,0)</f>
        <v>0</v>
      </c>
      <c r="BG443" s="203">
        <f>IF(N443="zákl. přenesená",J443,0)</f>
        <v>0</v>
      </c>
      <c r="BH443" s="203">
        <f>IF(N443="sníž. přenesená",J443,0)</f>
        <v>0</v>
      </c>
      <c r="BI443" s="203">
        <f>IF(N443="nulová",J443,0)</f>
        <v>0</v>
      </c>
      <c r="BJ443" s="17" t="s">
        <v>82</v>
      </c>
      <c r="BK443" s="203">
        <f>ROUND(I443*H443,2)</f>
        <v>0</v>
      </c>
      <c r="BL443" s="17" t="s">
        <v>593</v>
      </c>
      <c r="BM443" s="202" t="s">
        <v>2031</v>
      </c>
    </row>
    <row r="444" spans="1:65" s="2" customFormat="1">
      <c r="A444" s="34"/>
      <c r="B444" s="35"/>
      <c r="C444" s="36"/>
      <c r="D444" s="204" t="s">
        <v>177</v>
      </c>
      <c r="E444" s="36"/>
      <c r="F444" s="205" t="s">
        <v>2032</v>
      </c>
      <c r="G444" s="36"/>
      <c r="H444" s="36"/>
      <c r="I444" s="206"/>
      <c r="J444" s="36"/>
      <c r="K444" s="36"/>
      <c r="L444" s="39"/>
      <c r="M444" s="207"/>
      <c r="N444" s="208"/>
      <c r="O444" s="71"/>
      <c r="P444" s="71"/>
      <c r="Q444" s="71"/>
      <c r="R444" s="71"/>
      <c r="S444" s="71"/>
      <c r="T444" s="72"/>
      <c r="U444" s="34"/>
      <c r="V444" s="34"/>
      <c r="W444" s="34"/>
      <c r="X444" s="34"/>
      <c r="Y444" s="34"/>
      <c r="Z444" s="34"/>
      <c r="AA444" s="34"/>
      <c r="AB444" s="34"/>
      <c r="AC444" s="34"/>
      <c r="AD444" s="34"/>
      <c r="AE444" s="34"/>
      <c r="AT444" s="17" t="s">
        <v>177</v>
      </c>
      <c r="AU444" s="17" t="s">
        <v>84</v>
      </c>
    </row>
    <row r="445" spans="1:65" s="14" customFormat="1">
      <c r="B445" s="220"/>
      <c r="C445" s="221"/>
      <c r="D445" s="211" t="s">
        <v>179</v>
      </c>
      <c r="E445" s="222" t="s">
        <v>1</v>
      </c>
      <c r="F445" s="223" t="s">
        <v>84</v>
      </c>
      <c r="G445" s="221"/>
      <c r="H445" s="224">
        <v>2</v>
      </c>
      <c r="I445" s="225"/>
      <c r="J445" s="221"/>
      <c r="K445" s="221"/>
      <c r="L445" s="226"/>
      <c r="M445" s="227"/>
      <c r="N445" s="228"/>
      <c r="O445" s="228"/>
      <c r="P445" s="228"/>
      <c r="Q445" s="228"/>
      <c r="R445" s="228"/>
      <c r="S445" s="228"/>
      <c r="T445" s="229"/>
      <c r="AT445" s="230" t="s">
        <v>179</v>
      </c>
      <c r="AU445" s="230" t="s">
        <v>84</v>
      </c>
      <c r="AV445" s="14" t="s">
        <v>84</v>
      </c>
      <c r="AW445" s="14" t="s">
        <v>31</v>
      </c>
      <c r="AX445" s="14" t="s">
        <v>75</v>
      </c>
      <c r="AY445" s="230" t="s">
        <v>167</v>
      </c>
    </row>
    <row r="446" spans="1:65" s="2" customFormat="1" ht="24.3" customHeight="1">
      <c r="A446" s="34"/>
      <c r="B446" s="35"/>
      <c r="C446" s="191" t="s">
        <v>1005</v>
      </c>
      <c r="D446" s="191" t="s">
        <v>170</v>
      </c>
      <c r="E446" s="192" t="s">
        <v>2033</v>
      </c>
      <c r="F446" s="193" t="s">
        <v>2034</v>
      </c>
      <c r="G446" s="194" t="s">
        <v>274</v>
      </c>
      <c r="H446" s="195">
        <v>30</v>
      </c>
      <c r="I446" s="196"/>
      <c r="J446" s="197">
        <f>ROUND(I446*H446,2)</f>
        <v>0</v>
      </c>
      <c r="K446" s="193" t="s">
        <v>174</v>
      </c>
      <c r="L446" s="39"/>
      <c r="M446" s="198" t="s">
        <v>1</v>
      </c>
      <c r="N446" s="199" t="s">
        <v>40</v>
      </c>
      <c r="O446" s="71"/>
      <c r="P446" s="200">
        <f>O446*H446</f>
        <v>0</v>
      </c>
      <c r="Q446" s="200">
        <v>0</v>
      </c>
      <c r="R446" s="200">
        <f>Q446*H446</f>
        <v>0</v>
      </c>
      <c r="S446" s="200">
        <v>5.6999999999999998E-4</v>
      </c>
      <c r="T446" s="201">
        <f>S446*H446</f>
        <v>1.7100000000000001E-2</v>
      </c>
      <c r="U446" s="34"/>
      <c r="V446" s="34"/>
      <c r="W446" s="34"/>
      <c r="X446" s="34"/>
      <c r="Y446" s="34"/>
      <c r="Z446" s="34"/>
      <c r="AA446" s="34"/>
      <c r="AB446" s="34"/>
      <c r="AC446" s="34"/>
      <c r="AD446" s="34"/>
      <c r="AE446" s="34"/>
      <c r="AR446" s="202" t="s">
        <v>593</v>
      </c>
      <c r="AT446" s="202" t="s">
        <v>170</v>
      </c>
      <c r="AU446" s="202" t="s">
        <v>84</v>
      </c>
      <c r="AY446" s="17" t="s">
        <v>167</v>
      </c>
      <c r="BE446" s="203">
        <f>IF(N446="základní",J446,0)</f>
        <v>0</v>
      </c>
      <c r="BF446" s="203">
        <f>IF(N446="snížená",J446,0)</f>
        <v>0</v>
      </c>
      <c r="BG446" s="203">
        <f>IF(N446="zákl. přenesená",J446,0)</f>
        <v>0</v>
      </c>
      <c r="BH446" s="203">
        <f>IF(N446="sníž. přenesená",J446,0)</f>
        <v>0</v>
      </c>
      <c r="BI446" s="203">
        <f>IF(N446="nulová",J446,0)</f>
        <v>0</v>
      </c>
      <c r="BJ446" s="17" t="s">
        <v>82</v>
      </c>
      <c r="BK446" s="203">
        <f>ROUND(I446*H446,2)</f>
        <v>0</v>
      </c>
      <c r="BL446" s="17" t="s">
        <v>593</v>
      </c>
      <c r="BM446" s="202" t="s">
        <v>2035</v>
      </c>
    </row>
    <row r="447" spans="1:65" s="2" customFormat="1">
      <c r="A447" s="34"/>
      <c r="B447" s="35"/>
      <c r="C447" s="36"/>
      <c r="D447" s="204" t="s">
        <v>177</v>
      </c>
      <c r="E447" s="36"/>
      <c r="F447" s="205" t="s">
        <v>2036</v>
      </c>
      <c r="G447" s="36"/>
      <c r="H447" s="36"/>
      <c r="I447" s="206"/>
      <c r="J447" s="36"/>
      <c r="K447" s="36"/>
      <c r="L447" s="39"/>
      <c r="M447" s="207"/>
      <c r="N447" s="208"/>
      <c r="O447" s="71"/>
      <c r="P447" s="71"/>
      <c r="Q447" s="71"/>
      <c r="R447" s="71"/>
      <c r="S447" s="71"/>
      <c r="T447" s="72"/>
      <c r="U447" s="34"/>
      <c r="V447" s="34"/>
      <c r="W447" s="34"/>
      <c r="X447" s="34"/>
      <c r="Y447" s="34"/>
      <c r="Z447" s="34"/>
      <c r="AA447" s="34"/>
      <c r="AB447" s="34"/>
      <c r="AC447" s="34"/>
      <c r="AD447" s="34"/>
      <c r="AE447" s="34"/>
      <c r="AT447" s="17" t="s">
        <v>177</v>
      </c>
      <c r="AU447" s="17" t="s">
        <v>84</v>
      </c>
    </row>
    <row r="448" spans="1:65" s="14" customFormat="1">
      <c r="B448" s="220"/>
      <c r="C448" s="221"/>
      <c r="D448" s="211" t="s">
        <v>179</v>
      </c>
      <c r="E448" s="222" t="s">
        <v>1</v>
      </c>
      <c r="F448" s="223" t="s">
        <v>372</v>
      </c>
      <c r="G448" s="221"/>
      <c r="H448" s="224">
        <v>30</v>
      </c>
      <c r="I448" s="225"/>
      <c r="J448" s="221"/>
      <c r="K448" s="221"/>
      <c r="L448" s="226"/>
      <c r="M448" s="227"/>
      <c r="N448" s="228"/>
      <c r="O448" s="228"/>
      <c r="P448" s="228"/>
      <c r="Q448" s="228"/>
      <c r="R448" s="228"/>
      <c r="S448" s="228"/>
      <c r="T448" s="229"/>
      <c r="AT448" s="230" t="s">
        <v>179</v>
      </c>
      <c r="AU448" s="230" t="s">
        <v>84</v>
      </c>
      <c r="AV448" s="14" t="s">
        <v>84</v>
      </c>
      <c r="AW448" s="14" t="s">
        <v>31</v>
      </c>
      <c r="AX448" s="14" t="s">
        <v>75</v>
      </c>
      <c r="AY448" s="230" t="s">
        <v>167</v>
      </c>
    </row>
    <row r="449" spans="1:65" s="2" customFormat="1" ht="24.3" customHeight="1">
      <c r="A449" s="34"/>
      <c r="B449" s="35"/>
      <c r="C449" s="191" t="s">
        <v>1011</v>
      </c>
      <c r="D449" s="191" t="s">
        <v>170</v>
      </c>
      <c r="E449" s="192" t="s">
        <v>2037</v>
      </c>
      <c r="F449" s="193" t="s">
        <v>2038</v>
      </c>
      <c r="G449" s="194" t="s">
        <v>274</v>
      </c>
      <c r="H449" s="195">
        <v>2</v>
      </c>
      <c r="I449" s="196"/>
      <c r="J449" s="197">
        <f>ROUND(I449*H449,2)</f>
        <v>0</v>
      </c>
      <c r="K449" s="193" t="s">
        <v>174</v>
      </c>
      <c r="L449" s="39"/>
      <c r="M449" s="198" t="s">
        <v>1</v>
      </c>
      <c r="N449" s="199" t="s">
        <v>40</v>
      </c>
      <c r="O449" s="71"/>
      <c r="P449" s="200">
        <f>O449*H449</f>
        <v>0</v>
      </c>
      <c r="Q449" s="200">
        <v>0</v>
      </c>
      <c r="R449" s="200">
        <f>Q449*H449</f>
        <v>0</v>
      </c>
      <c r="S449" s="200">
        <v>6.9999999999999999E-4</v>
      </c>
      <c r="T449" s="201">
        <f>S449*H449</f>
        <v>1.4E-3</v>
      </c>
      <c r="U449" s="34"/>
      <c r="V449" s="34"/>
      <c r="W449" s="34"/>
      <c r="X449" s="34"/>
      <c r="Y449" s="34"/>
      <c r="Z449" s="34"/>
      <c r="AA449" s="34"/>
      <c r="AB449" s="34"/>
      <c r="AC449" s="34"/>
      <c r="AD449" s="34"/>
      <c r="AE449" s="34"/>
      <c r="AR449" s="202" t="s">
        <v>593</v>
      </c>
      <c r="AT449" s="202" t="s">
        <v>170</v>
      </c>
      <c r="AU449" s="202" t="s">
        <v>84</v>
      </c>
      <c r="AY449" s="17" t="s">
        <v>167</v>
      </c>
      <c r="BE449" s="203">
        <f>IF(N449="základní",J449,0)</f>
        <v>0</v>
      </c>
      <c r="BF449" s="203">
        <f>IF(N449="snížená",J449,0)</f>
        <v>0</v>
      </c>
      <c r="BG449" s="203">
        <f>IF(N449="zákl. přenesená",J449,0)</f>
        <v>0</v>
      </c>
      <c r="BH449" s="203">
        <f>IF(N449="sníž. přenesená",J449,0)</f>
        <v>0</v>
      </c>
      <c r="BI449" s="203">
        <f>IF(N449="nulová",J449,0)</f>
        <v>0</v>
      </c>
      <c r="BJ449" s="17" t="s">
        <v>82</v>
      </c>
      <c r="BK449" s="203">
        <f>ROUND(I449*H449,2)</f>
        <v>0</v>
      </c>
      <c r="BL449" s="17" t="s">
        <v>593</v>
      </c>
      <c r="BM449" s="202" t="s">
        <v>2039</v>
      </c>
    </row>
    <row r="450" spans="1:65" s="2" customFormat="1">
      <c r="A450" s="34"/>
      <c r="B450" s="35"/>
      <c r="C450" s="36"/>
      <c r="D450" s="204" t="s">
        <v>177</v>
      </c>
      <c r="E450" s="36"/>
      <c r="F450" s="205" t="s">
        <v>2040</v>
      </c>
      <c r="G450" s="36"/>
      <c r="H450" s="36"/>
      <c r="I450" s="206"/>
      <c r="J450" s="36"/>
      <c r="K450" s="36"/>
      <c r="L450" s="39"/>
      <c r="M450" s="207"/>
      <c r="N450" s="208"/>
      <c r="O450" s="71"/>
      <c r="P450" s="71"/>
      <c r="Q450" s="71"/>
      <c r="R450" s="71"/>
      <c r="S450" s="71"/>
      <c r="T450" s="72"/>
      <c r="U450" s="34"/>
      <c r="V450" s="34"/>
      <c r="W450" s="34"/>
      <c r="X450" s="34"/>
      <c r="Y450" s="34"/>
      <c r="Z450" s="34"/>
      <c r="AA450" s="34"/>
      <c r="AB450" s="34"/>
      <c r="AC450" s="34"/>
      <c r="AD450" s="34"/>
      <c r="AE450" s="34"/>
      <c r="AT450" s="17" t="s">
        <v>177</v>
      </c>
      <c r="AU450" s="17" t="s">
        <v>84</v>
      </c>
    </row>
    <row r="451" spans="1:65" s="14" customFormat="1">
      <c r="B451" s="220"/>
      <c r="C451" s="221"/>
      <c r="D451" s="211" t="s">
        <v>179</v>
      </c>
      <c r="E451" s="222" t="s">
        <v>1</v>
      </c>
      <c r="F451" s="223" t="s">
        <v>84</v>
      </c>
      <c r="G451" s="221"/>
      <c r="H451" s="224">
        <v>2</v>
      </c>
      <c r="I451" s="225"/>
      <c r="J451" s="221"/>
      <c r="K451" s="221"/>
      <c r="L451" s="226"/>
      <c r="M451" s="227"/>
      <c r="N451" s="228"/>
      <c r="O451" s="228"/>
      <c r="P451" s="228"/>
      <c r="Q451" s="228"/>
      <c r="R451" s="228"/>
      <c r="S451" s="228"/>
      <c r="T451" s="229"/>
      <c r="AT451" s="230" t="s">
        <v>179</v>
      </c>
      <c r="AU451" s="230" t="s">
        <v>84</v>
      </c>
      <c r="AV451" s="14" t="s">
        <v>84</v>
      </c>
      <c r="AW451" s="14" t="s">
        <v>31</v>
      </c>
      <c r="AX451" s="14" t="s">
        <v>75</v>
      </c>
      <c r="AY451" s="230" t="s">
        <v>167</v>
      </c>
    </row>
    <row r="452" spans="1:65" s="2" customFormat="1" ht="24.3" customHeight="1">
      <c r="A452" s="34"/>
      <c r="B452" s="35"/>
      <c r="C452" s="191" t="s">
        <v>1016</v>
      </c>
      <c r="D452" s="191" t="s">
        <v>170</v>
      </c>
      <c r="E452" s="192" t="s">
        <v>2041</v>
      </c>
      <c r="F452" s="193" t="s">
        <v>2042</v>
      </c>
      <c r="G452" s="194" t="s">
        <v>186</v>
      </c>
      <c r="H452" s="195">
        <v>54</v>
      </c>
      <c r="I452" s="196"/>
      <c r="J452" s="197">
        <f>ROUND(I452*H452,2)</f>
        <v>0</v>
      </c>
      <c r="K452" s="193" t="s">
        <v>174</v>
      </c>
      <c r="L452" s="39"/>
      <c r="M452" s="198" t="s">
        <v>1</v>
      </c>
      <c r="N452" s="199" t="s">
        <v>40</v>
      </c>
      <c r="O452" s="71"/>
      <c r="P452" s="200">
        <f>O452*H452</f>
        <v>0</v>
      </c>
      <c r="Q452" s="200">
        <v>0</v>
      </c>
      <c r="R452" s="200">
        <f>Q452*H452</f>
        <v>0</v>
      </c>
      <c r="S452" s="200">
        <v>2E-3</v>
      </c>
      <c r="T452" s="201">
        <f>S452*H452</f>
        <v>0.108</v>
      </c>
      <c r="U452" s="34"/>
      <c r="V452" s="34"/>
      <c r="W452" s="34"/>
      <c r="X452" s="34"/>
      <c r="Y452" s="34"/>
      <c r="Z452" s="34"/>
      <c r="AA452" s="34"/>
      <c r="AB452" s="34"/>
      <c r="AC452" s="34"/>
      <c r="AD452" s="34"/>
      <c r="AE452" s="34"/>
      <c r="AR452" s="202" t="s">
        <v>593</v>
      </c>
      <c r="AT452" s="202" t="s">
        <v>170</v>
      </c>
      <c r="AU452" s="202" t="s">
        <v>84</v>
      </c>
      <c r="AY452" s="17" t="s">
        <v>167</v>
      </c>
      <c r="BE452" s="203">
        <f>IF(N452="základní",J452,0)</f>
        <v>0</v>
      </c>
      <c r="BF452" s="203">
        <f>IF(N452="snížená",J452,0)</f>
        <v>0</v>
      </c>
      <c r="BG452" s="203">
        <f>IF(N452="zákl. přenesená",J452,0)</f>
        <v>0</v>
      </c>
      <c r="BH452" s="203">
        <f>IF(N452="sníž. přenesená",J452,0)</f>
        <v>0</v>
      </c>
      <c r="BI452" s="203">
        <f>IF(N452="nulová",J452,0)</f>
        <v>0</v>
      </c>
      <c r="BJ452" s="17" t="s">
        <v>82</v>
      </c>
      <c r="BK452" s="203">
        <f>ROUND(I452*H452,2)</f>
        <v>0</v>
      </c>
      <c r="BL452" s="17" t="s">
        <v>593</v>
      </c>
      <c r="BM452" s="202" t="s">
        <v>2043</v>
      </c>
    </row>
    <row r="453" spans="1:65" s="2" customFormat="1">
      <c r="A453" s="34"/>
      <c r="B453" s="35"/>
      <c r="C453" s="36"/>
      <c r="D453" s="204" t="s">
        <v>177</v>
      </c>
      <c r="E453" s="36"/>
      <c r="F453" s="205" t="s">
        <v>2044</v>
      </c>
      <c r="G453" s="36"/>
      <c r="H453" s="36"/>
      <c r="I453" s="206"/>
      <c r="J453" s="36"/>
      <c r="K453" s="36"/>
      <c r="L453" s="39"/>
      <c r="M453" s="207"/>
      <c r="N453" s="208"/>
      <c r="O453" s="71"/>
      <c r="P453" s="71"/>
      <c r="Q453" s="71"/>
      <c r="R453" s="71"/>
      <c r="S453" s="71"/>
      <c r="T453" s="72"/>
      <c r="U453" s="34"/>
      <c r="V453" s="34"/>
      <c r="W453" s="34"/>
      <c r="X453" s="34"/>
      <c r="Y453" s="34"/>
      <c r="Z453" s="34"/>
      <c r="AA453" s="34"/>
      <c r="AB453" s="34"/>
      <c r="AC453" s="34"/>
      <c r="AD453" s="34"/>
      <c r="AE453" s="34"/>
      <c r="AT453" s="17" t="s">
        <v>177</v>
      </c>
      <c r="AU453" s="17" t="s">
        <v>84</v>
      </c>
    </row>
    <row r="454" spans="1:65" s="14" customFormat="1">
      <c r="B454" s="220"/>
      <c r="C454" s="221"/>
      <c r="D454" s="211" t="s">
        <v>179</v>
      </c>
      <c r="E454" s="222" t="s">
        <v>1</v>
      </c>
      <c r="F454" s="223" t="s">
        <v>2045</v>
      </c>
      <c r="G454" s="221"/>
      <c r="H454" s="224">
        <v>54</v>
      </c>
      <c r="I454" s="225"/>
      <c r="J454" s="221"/>
      <c r="K454" s="221"/>
      <c r="L454" s="226"/>
      <c r="M454" s="227"/>
      <c r="N454" s="228"/>
      <c r="O454" s="228"/>
      <c r="P454" s="228"/>
      <c r="Q454" s="228"/>
      <c r="R454" s="228"/>
      <c r="S454" s="228"/>
      <c r="T454" s="229"/>
      <c r="AT454" s="230" t="s">
        <v>179</v>
      </c>
      <c r="AU454" s="230" t="s">
        <v>84</v>
      </c>
      <c r="AV454" s="14" t="s">
        <v>84</v>
      </c>
      <c r="AW454" s="14" t="s">
        <v>31</v>
      </c>
      <c r="AX454" s="14" t="s">
        <v>75</v>
      </c>
      <c r="AY454" s="230" t="s">
        <v>167</v>
      </c>
    </row>
    <row r="455" spans="1:65" s="2" customFormat="1" ht="24.3" customHeight="1">
      <c r="A455" s="34"/>
      <c r="B455" s="35"/>
      <c r="C455" s="191" t="s">
        <v>1024</v>
      </c>
      <c r="D455" s="191" t="s">
        <v>170</v>
      </c>
      <c r="E455" s="192" t="s">
        <v>2046</v>
      </c>
      <c r="F455" s="193" t="s">
        <v>2047</v>
      </c>
      <c r="G455" s="194" t="s">
        <v>186</v>
      </c>
      <c r="H455" s="195">
        <v>54</v>
      </c>
      <c r="I455" s="196"/>
      <c r="J455" s="197">
        <f>ROUND(I455*H455,2)</f>
        <v>0</v>
      </c>
      <c r="K455" s="193" t="s">
        <v>174</v>
      </c>
      <c r="L455" s="39"/>
      <c r="M455" s="198" t="s">
        <v>1</v>
      </c>
      <c r="N455" s="199" t="s">
        <v>40</v>
      </c>
      <c r="O455" s="71"/>
      <c r="P455" s="200">
        <f>O455*H455</f>
        <v>0</v>
      </c>
      <c r="Q455" s="200">
        <v>1.4999999999999999E-4</v>
      </c>
      <c r="R455" s="200">
        <f>Q455*H455</f>
        <v>8.0999999999999996E-3</v>
      </c>
      <c r="S455" s="200">
        <v>0</v>
      </c>
      <c r="T455" s="201">
        <f>S455*H455</f>
        <v>0</v>
      </c>
      <c r="U455" s="34"/>
      <c r="V455" s="34"/>
      <c r="W455" s="34"/>
      <c r="X455" s="34"/>
      <c r="Y455" s="34"/>
      <c r="Z455" s="34"/>
      <c r="AA455" s="34"/>
      <c r="AB455" s="34"/>
      <c r="AC455" s="34"/>
      <c r="AD455" s="34"/>
      <c r="AE455" s="34"/>
      <c r="AR455" s="202" t="s">
        <v>593</v>
      </c>
      <c r="AT455" s="202" t="s">
        <v>170</v>
      </c>
      <c r="AU455" s="202" t="s">
        <v>84</v>
      </c>
      <c r="AY455" s="17" t="s">
        <v>167</v>
      </c>
      <c r="BE455" s="203">
        <f>IF(N455="základní",J455,0)</f>
        <v>0</v>
      </c>
      <c r="BF455" s="203">
        <f>IF(N455="snížená",J455,0)</f>
        <v>0</v>
      </c>
      <c r="BG455" s="203">
        <f>IF(N455="zákl. přenesená",J455,0)</f>
        <v>0</v>
      </c>
      <c r="BH455" s="203">
        <f>IF(N455="sníž. přenesená",J455,0)</f>
        <v>0</v>
      </c>
      <c r="BI455" s="203">
        <f>IF(N455="nulová",J455,0)</f>
        <v>0</v>
      </c>
      <c r="BJ455" s="17" t="s">
        <v>82</v>
      </c>
      <c r="BK455" s="203">
        <f>ROUND(I455*H455,2)</f>
        <v>0</v>
      </c>
      <c r="BL455" s="17" t="s">
        <v>593</v>
      </c>
      <c r="BM455" s="202" t="s">
        <v>2048</v>
      </c>
    </row>
    <row r="456" spans="1:65" s="2" customFormat="1">
      <c r="A456" s="34"/>
      <c r="B456" s="35"/>
      <c r="C456" s="36"/>
      <c r="D456" s="204" t="s">
        <v>177</v>
      </c>
      <c r="E456" s="36"/>
      <c r="F456" s="205" t="s">
        <v>2049</v>
      </c>
      <c r="G456" s="36"/>
      <c r="H456" s="36"/>
      <c r="I456" s="206"/>
      <c r="J456" s="36"/>
      <c r="K456" s="36"/>
      <c r="L456" s="39"/>
      <c r="M456" s="207"/>
      <c r="N456" s="208"/>
      <c r="O456" s="71"/>
      <c r="P456" s="71"/>
      <c r="Q456" s="71"/>
      <c r="R456" s="71"/>
      <c r="S456" s="71"/>
      <c r="T456" s="72"/>
      <c r="U456" s="34"/>
      <c r="V456" s="34"/>
      <c r="W456" s="34"/>
      <c r="X456" s="34"/>
      <c r="Y456" s="34"/>
      <c r="Z456" s="34"/>
      <c r="AA456" s="34"/>
      <c r="AB456" s="34"/>
      <c r="AC456" s="34"/>
      <c r="AD456" s="34"/>
      <c r="AE456" s="34"/>
      <c r="AT456" s="17" t="s">
        <v>177</v>
      </c>
      <c r="AU456" s="17" t="s">
        <v>84</v>
      </c>
    </row>
    <row r="457" spans="1:65" s="2" customFormat="1" ht="24.3" customHeight="1">
      <c r="A457" s="34"/>
      <c r="B457" s="35"/>
      <c r="C457" s="191" t="s">
        <v>1030</v>
      </c>
      <c r="D457" s="191" t="s">
        <v>170</v>
      </c>
      <c r="E457" s="192" t="s">
        <v>2050</v>
      </c>
      <c r="F457" s="193" t="s">
        <v>2051</v>
      </c>
      <c r="G457" s="194" t="s">
        <v>339</v>
      </c>
      <c r="H457" s="195">
        <v>0.38500000000000001</v>
      </c>
      <c r="I457" s="196"/>
      <c r="J457" s="197">
        <f>ROUND(I457*H457,2)</f>
        <v>0</v>
      </c>
      <c r="K457" s="193" t="s">
        <v>174</v>
      </c>
      <c r="L457" s="39"/>
      <c r="M457" s="198" t="s">
        <v>1</v>
      </c>
      <c r="N457" s="199" t="s">
        <v>40</v>
      </c>
      <c r="O457" s="71"/>
      <c r="P457" s="200">
        <f>O457*H457</f>
        <v>0</v>
      </c>
      <c r="Q457" s="200">
        <v>0</v>
      </c>
      <c r="R457" s="200">
        <f>Q457*H457</f>
        <v>0</v>
      </c>
      <c r="S457" s="200">
        <v>0</v>
      </c>
      <c r="T457" s="201">
        <f>S457*H457</f>
        <v>0</v>
      </c>
      <c r="U457" s="34"/>
      <c r="V457" s="34"/>
      <c r="W457" s="34"/>
      <c r="X457" s="34"/>
      <c r="Y457" s="34"/>
      <c r="Z457" s="34"/>
      <c r="AA457" s="34"/>
      <c r="AB457" s="34"/>
      <c r="AC457" s="34"/>
      <c r="AD457" s="34"/>
      <c r="AE457" s="34"/>
      <c r="AR457" s="202" t="s">
        <v>593</v>
      </c>
      <c r="AT457" s="202" t="s">
        <v>170</v>
      </c>
      <c r="AU457" s="202" t="s">
        <v>84</v>
      </c>
      <c r="AY457" s="17" t="s">
        <v>167</v>
      </c>
      <c r="BE457" s="203">
        <f>IF(N457="základní",J457,0)</f>
        <v>0</v>
      </c>
      <c r="BF457" s="203">
        <f>IF(N457="snížená",J457,0)</f>
        <v>0</v>
      </c>
      <c r="BG457" s="203">
        <f>IF(N457="zákl. přenesená",J457,0)</f>
        <v>0</v>
      </c>
      <c r="BH457" s="203">
        <f>IF(N457="sníž. přenesená",J457,0)</f>
        <v>0</v>
      </c>
      <c r="BI457" s="203">
        <f>IF(N457="nulová",J457,0)</f>
        <v>0</v>
      </c>
      <c r="BJ457" s="17" t="s">
        <v>82</v>
      </c>
      <c r="BK457" s="203">
        <f>ROUND(I457*H457,2)</f>
        <v>0</v>
      </c>
      <c r="BL457" s="17" t="s">
        <v>593</v>
      </c>
      <c r="BM457" s="202" t="s">
        <v>2052</v>
      </c>
    </row>
    <row r="458" spans="1:65" s="2" customFormat="1">
      <c r="A458" s="34"/>
      <c r="B458" s="35"/>
      <c r="C458" s="36"/>
      <c r="D458" s="204" t="s">
        <v>177</v>
      </c>
      <c r="E458" s="36"/>
      <c r="F458" s="205" t="s">
        <v>2053</v>
      </c>
      <c r="G458" s="36"/>
      <c r="H458" s="36"/>
      <c r="I458" s="206"/>
      <c r="J458" s="36"/>
      <c r="K458" s="36"/>
      <c r="L458" s="39"/>
      <c r="M458" s="207"/>
      <c r="N458" s="208"/>
      <c r="O458" s="71"/>
      <c r="P458" s="71"/>
      <c r="Q458" s="71"/>
      <c r="R458" s="71"/>
      <c r="S458" s="71"/>
      <c r="T458" s="72"/>
      <c r="U458" s="34"/>
      <c r="V458" s="34"/>
      <c r="W458" s="34"/>
      <c r="X458" s="34"/>
      <c r="Y458" s="34"/>
      <c r="Z458" s="34"/>
      <c r="AA458" s="34"/>
      <c r="AB458" s="34"/>
      <c r="AC458" s="34"/>
      <c r="AD458" s="34"/>
      <c r="AE458" s="34"/>
      <c r="AT458" s="17" t="s">
        <v>177</v>
      </c>
      <c r="AU458" s="17" t="s">
        <v>84</v>
      </c>
    </row>
    <row r="459" spans="1:65" s="14" customFormat="1">
      <c r="B459" s="220"/>
      <c r="C459" s="221"/>
      <c r="D459" s="211" t="s">
        <v>179</v>
      </c>
      <c r="E459" s="222" t="s">
        <v>1</v>
      </c>
      <c r="F459" s="223" t="s">
        <v>2054</v>
      </c>
      <c r="G459" s="221"/>
      <c r="H459" s="224">
        <v>0.38500000000000001</v>
      </c>
      <c r="I459" s="225"/>
      <c r="J459" s="221"/>
      <c r="K459" s="221"/>
      <c r="L459" s="226"/>
      <c r="M459" s="227"/>
      <c r="N459" s="228"/>
      <c r="O459" s="228"/>
      <c r="P459" s="228"/>
      <c r="Q459" s="228"/>
      <c r="R459" s="228"/>
      <c r="S459" s="228"/>
      <c r="T459" s="229"/>
      <c r="AT459" s="230" t="s">
        <v>179</v>
      </c>
      <c r="AU459" s="230" t="s">
        <v>84</v>
      </c>
      <c r="AV459" s="14" t="s">
        <v>84</v>
      </c>
      <c r="AW459" s="14" t="s">
        <v>31</v>
      </c>
      <c r="AX459" s="14" t="s">
        <v>75</v>
      </c>
      <c r="AY459" s="230" t="s">
        <v>167</v>
      </c>
    </row>
    <row r="460" spans="1:65" s="2" customFormat="1" ht="24.3" customHeight="1">
      <c r="A460" s="34"/>
      <c r="B460" s="35"/>
      <c r="C460" s="191" t="s">
        <v>1036</v>
      </c>
      <c r="D460" s="191" t="s">
        <v>170</v>
      </c>
      <c r="E460" s="192" t="s">
        <v>2055</v>
      </c>
      <c r="F460" s="193" t="s">
        <v>2056</v>
      </c>
      <c r="G460" s="194" t="s">
        <v>339</v>
      </c>
      <c r="H460" s="195">
        <v>0.38500000000000001</v>
      </c>
      <c r="I460" s="196"/>
      <c r="J460" s="197">
        <f>ROUND(I460*H460,2)</f>
        <v>0</v>
      </c>
      <c r="K460" s="193" t="s">
        <v>174</v>
      </c>
      <c r="L460" s="39"/>
      <c r="M460" s="198" t="s">
        <v>1</v>
      </c>
      <c r="N460" s="199" t="s">
        <v>40</v>
      </c>
      <c r="O460" s="71"/>
      <c r="P460" s="200">
        <f>O460*H460</f>
        <v>0</v>
      </c>
      <c r="Q460" s="200">
        <v>0</v>
      </c>
      <c r="R460" s="200">
        <f>Q460*H460</f>
        <v>0</v>
      </c>
      <c r="S460" s="200">
        <v>0</v>
      </c>
      <c r="T460" s="201">
        <f>S460*H460</f>
        <v>0</v>
      </c>
      <c r="U460" s="34"/>
      <c r="V460" s="34"/>
      <c r="W460" s="34"/>
      <c r="X460" s="34"/>
      <c r="Y460" s="34"/>
      <c r="Z460" s="34"/>
      <c r="AA460" s="34"/>
      <c r="AB460" s="34"/>
      <c r="AC460" s="34"/>
      <c r="AD460" s="34"/>
      <c r="AE460" s="34"/>
      <c r="AR460" s="202" t="s">
        <v>593</v>
      </c>
      <c r="AT460" s="202" t="s">
        <v>170</v>
      </c>
      <c r="AU460" s="202" t="s">
        <v>84</v>
      </c>
      <c r="AY460" s="17" t="s">
        <v>167</v>
      </c>
      <c r="BE460" s="203">
        <f>IF(N460="základní",J460,0)</f>
        <v>0</v>
      </c>
      <c r="BF460" s="203">
        <f>IF(N460="snížená",J460,0)</f>
        <v>0</v>
      </c>
      <c r="BG460" s="203">
        <f>IF(N460="zákl. přenesená",J460,0)</f>
        <v>0</v>
      </c>
      <c r="BH460" s="203">
        <f>IF(N460="sníž. přenesená",J460,0)</f>
        <v>0</v>
      </c>
      <c r="BI460" s="203">
        <f>IF(N460="nulová",J460,0)</f>
        <v>0</v>
      </c>
      <c r="BJ460" s="17" t="s">
        <v>82</v>
      </c>
      <c r="BK460" s="203">
        <f>ROUND(I460*H460,2)</f>
        <v>0</v>
      </c>
      <c r="BL460" s="17" t="s">
        <v>593</v>
      </c>
      <c r="BM460" s="202" t="s">
        <v>2057</v>
      </c>
    </row>
    <row r="461" spans="1:65" s="2" customFormat="1">
      <c r="A461" s="34"/>
      <c r="B461" s="35"/>
      <c r="C461" s="36"/>
      <c r="D461" s="204" t="s">
        <v>177</v>
      </c>
      <c r="E461" s="36"/>
      <c r="F461" s="205" t="s">
        <v>2058</v>
      </c>
      <c r="G461" s="36"/>
      <c r="H461" s="36"/>
      <c r="I461" s="206"/>
      <c r="J461" s="36"/>
      <c r="K461" s="36"/>
      <c r="L461" s="39"/>
      <c r="M461" s="207"/>
      <c r="N461" s="208"/>
      <c r="O461" s="71"/>
      <c r="P461" s="71"/>
      <c r="Q461" s="71"/>
      <c r="R461" s="71"/>
      <c r="S461" s="71"/>
      <c r="T461" s="72"/>
      <c r="U461" s="34"/>
      <c r="V461" s="34"/>
      <c r="W461" s="34"/>
      <c r="X461" s="34"/>
      <c r="Y461" s="34"/>
      <c r="Z461" s="34"/>
      <c r="AA461" s="34"/>
      <c r="AB461" s="34"/>
      <c r="AC461" s="34"/>
      <c r="AD461" s="34"/>
      <c r="AE461" s="34"/>
      <c r="AT461" s="17" t="s">
        <v>177</v>
      </c>
      <c r="AU461" s="17" t="s">
        <v>84</v>
      </c>
    </row>
    <row r="462" spans="1:65" s="14" customFormat="1">
      <c r="B462" s="220"/>
      <c r="C462" s="221"/>
      <c r="D462" s="211" t="s">
        <v>179</v>
      </c>
      <c r="E462" s="222" t="s">
        <v>1</v>
      </c>
      <c r="F462" s="223" t="s">
        <v>2054</v>
      </c>
      <c r="G462" s="221"/>
      <c r="H462" s="224">
        <v>0.38500000000000001</v>
      </c>
      <c r="I462" s="225"/>
      <c r="J462" s="221"/>
      <c r="K462" s="221"/>
      <c r="L462" s="226"/>
      <c r="M462" s="227"/>
      <c r="N462" s="228"/>
      <c r="O462" s="228"/>
      <c r="P462" s="228"/>
      <c r="Q462" s="228"/>
      <c r="R462" s="228"/>
      <c r="S462" s="228"/>
      <c r="T462" s="229"/>
      <c r="AT462" s="230" t="s">
        <v>179</v>
      </c>
      <c r="AU462" s="230" t="s">
        <v>84</v>
      </c>
      <c r="AV462" s="14" t="s">
        <v>84</v>
      </c>
      <c r="AW462" s="14" t="s">
        <v>31</v>
      </c>
      <c r="AX462" s="14" t="s">
        <v>75</v>
      </c>
      <c r="AY462" s="230" t="s">
        <v>167</v>
      </c>
    </row>
    <row r="463" spans="1:65" s="2" customFormat="1" ht="24.3" customHeight="1">
      <c r="A463" s="34"/>
      <c r="B463" s="35"/>
      <c r="C463" s="191" t="s">
        <v>1043</v>
      </c>
      <c r="D463" s="191" t="s">
        <v>170</v>
      </c>
      <c r="E463" s="192" t="s">
        <v>2059</v>
      </c>
      <c r="F463" s="193" t="s">
        <v>2060</v>
      </c>
      <c r="G463" s="194" t="s">
        <v>339</v>
      </c>
      <c r="H463" s="195">
        <v>0.38500000000000001</v>
      </c>
      <c r="I463" s="196"/>
      <c r="J463" s="197">
        <f>ROUND(I463*H463,2)</f>
        <v>0</v>
      </c>
      <c r="K463" s="193" t="s">
        <v>174</v>
      </c>
      <c r="L463" s="39"/>
      <c r="M463" s="198" t="s">
        <v>1</v>
      </c>
      <c r="N463" s="199" t="s">
        <v>40</v>
      </c>
      <c r="O463" s="71"/>
      <c r="P463" s="200">
        <f>O463*H463</f>
        <v>0</v>
      </c>
      <c r="Q463" s="200">
        <v>0</v>
      </c>
      <c r="R463" s="200">
        <f>Q463*H463</f>
        <v>0</v>
      </c>
      <c r="S463" s="200">
        <v>0</v>
      </c>
      <c r="T463" s="201">
        <f>S463*H463</f>
        <v>0</v>
      </c>
      <c r="U463" s="34"/>
      <c r="V463" s="34"/>
      <c r="W463" s="34"/>
      <c r="X463" s="34"/>
      <c r="Y463" s="34"/>
      <c r="Z463" s="34"/>
      <c r="AA463" s="34"/>
      <c r="AB463" s="34"/>
      <c r="AC463" s="34"/>
      <c r="AD463" s="34"/>
      <c r="AE463" s="34"/>
      <c r="AR463" s="202" t="s">
        <v>593</v>
      </c>
      <c r="AT463" s="202" t="s">
        <v>170</v>
      </c>
      <c r="AU463" s="202" t="s">
        <v>84</v>
      </c>
      <c r="AY463" s="17" t="s">
        <v>167</v>
      </c>
      <c r="BE463" s="203">
        <f>IF(N463="základní",J463,0)</f>
        <v>0</v>
      </c>
      <c r="BF463" s="203">
        <f>IF(N463="snížená",J463,0)</f>
        <v>0</v>
      </c>
      <c r="BG463" s="203">
        <f>IF(N463="zákl. přenesená",J463,0)</f>
        <v>0</v>
      </c>
      <c r="BH463" s="203">
        <f>IF(N463="sníž. přenesená",J463,0)</f>
        <v>0</v>
      </c>
      <c r="BI463" s="203">
        <f>IF(N463="nulová",J463,0)</f>
        <v>0</v>
      </c>
      <c r="BJ463" s="17" t="s">
        <v>82</v>
      </c>
      <c r="BK463" s="203">
        <f>ROUND(I463*H463,2)</f>
        <v>0</v>
      </c>
      <c r="BL463" s="17" t="s">
        <v>593</v>
      </c>
      <c r="BM463" s="202" t="s">
        <v>2061</v>
      </c>
    </row>
    <row r="464" spans="1:65" s="2" customFormat="1">
      <c r="A464" s="34"/>
      <c r="B464" s="35"/>
      <c r="C464" s="36"/>
      <c r="D464" s="204" t="s">
        <v>177</v>
      </c>
      <c r="E464" s="36"/>
      <c r="F464" s="205" t="s">
        <v>2062</v>
      </c>
      <c r="G464" s="36"/>
      <c r="H464" s="36"/>
      <c r="I464" s="206"/>
      <c r="J464" s="36"/>
      <c r="K464" s="36"/>
      <c r="L464" s="39"/>
      <c r="M464" s="207"/>
      <c r="N464" s="208"/>
      <c r="O464" s="71"/>
      <c r="P464" s="71"/>
      <c r="Q464" s="71"/>
      <c r="R464" s="71"/>
      <c r="S464" s="71"/>
      <c r="T464" s="72"/>
      <c r="U464" s="34"/>
      <c r="V464" s="34"/>
      <c r="W464" s="34"/>
      <c r="X464" s="34"/>
      <c r="Y464" s="34"/>
      <c r="Z464" s="34"/>
      <c r="AA464" s="34"/>
      <c r="AB464" s="34"/>
      <c r="AC464" s="34"/>
      <c r="AD464" s="34"/>
      <c r="AE464" s="34"/>
      <c r="AT464" s="17" t="s">
        <v>177</v>
      </c>
      <c r="AU464" s="17" t="s">
        <v>84</v>
      </c>
    </row>
    <row r="465" spans="1:65" s="14" customFormat="1">
      <c r="B465" s="220"/>
      <c r="C465" s="221"/>
      <c r="D465" s="211" t="s">
        <v>179</v>
      </c>
      <c r="E465" s="222" t="s">
        <v>1</v>
      </c>
      <c r="F465" s="223" t="s">
        <v>2054</v>
      </c>
      <c r="G465" s="221"/>
      <c r="H465" s="224">
        <v>0.38500000000000001</v>
      </c>
      <c r="I465" s="225"/>
      <c r="J465" s="221"/>
      <c r="K465" s="221"/>
      <c r="L465" s="226"/>
      <c r="M465" s="227"/>
      <c r="N465" s="228"/>
      <c r="O465" s="228"/>
      <c r="P465" s="228"/>
      <c r="Q465" s="228"/>
      <c r="R465" s="228"/>
      <c r="S465" s="228"/>
      <c r="T465" s="229"/>
      <c r="AT465" s="230" t="s">
        <v>179</v>
      </c>
      <c r="AU465" s="230" t="s">
        <v>84</v>
      </c>
      <c r="AV465" s="14" t="s">
        <v>84</v>
      </c>
      <c r="AW465" s="14" t="s">
        <v>31</v>
      </c>
      <c r="AX465" s="14" t="s">
        <v>75</v>
      </c>
      <c r="AY465" s="230" t="s">
        <v>167</v>
      </c>
    </row>
    <row r="466" spans="1:65" s="2" customFormat="1" ht="49.15" customHeight="1">
      <c r="A466" s="34"/>
      <c r="B466" s="35"/>
      <c r="C466" s="191" t="s">
        <v>1048</v>
      </c>
      <c r="D466" s="191" t="s">
        <v>170</v>
      </c>
      <c r="E466" s="192" t="s">
        <v>2063</v>
      </c>
      <c r="F466" s="193" t="s">
        <v>2064</v>
      </c>
      <c r="G466" s="194" t="s">
        <v>339</v>
      </c>
      <c r="H466" s="195">
        <v>0.38500000000000001</v>
      </c>
      <c r="I466" s="196"/>
      <c r="J466" s="197">
        <f>ROUND(I466*H466,2)</f>
        <v>0</v>
      </c>
      <c r="K466" s="193" t="s">
        <v>174</v>
      </c>
      <c r="L466" s="39"/>
      <c r="M466" s="198" t="s">
        <v>1</v>
      </c>
      <c r="N466" s="199" t="s">
        <v>40</v>
      </c>
      <c r="O466" s="71"/>
      <c r="P466" s="200">
        <f>O466*H466</f>
        <v>0</v>
      </c>
      <c r="Q466" s="200">
        <v>0</v>
      </c>
      <c r="R466" s="200">
        <f>Q466*H466</f>
        <v>0</v>
      </c>
      <c r="S466" s="200">
        <v>0</v>
      </c>
      <c r="T466" s="201">
        <f>S466*H466</f>
        <v>0</v>
      </c>
      <c r="U466" s="34"/>
      <c r="V466" s="34"/>
      <c r="W466" s="34"/>
      <c r="X466" s="34"/>
      <c r="Y466" s="34"/>
      <c r="Z466" s="34"/>
      <c r="AA466" s="34"/>
      <c r="AB466" s="34"/>
      <c r="AC466" s="34"/>
      <c r="AD466" s="34"/>
      <c r="AE466" s="34"/>
      <c r="AR466" s="202" t="s">
        <v>593</v>
      </c>
      <c r="AT466" s="202" t="s">
        <v>170</v>
      </c>
      <c r="AU466" s="202" t="s">
        <v>84</v>
      </c>
      <c r="AY466" s="17" t="s">
        <v>167</v>
      </c>
      <c r="BE466" s="203">
        <f>IF(N466="základní",J466,0)</f>
        <v>0</v>
      </c>
      <c r="BF466" s="203">
        <f>IF(N466="snížená",J466,0)</f>
        <v>0</v>
      </c>
      <c r="BG466" s="203">
        <f>IF(N466="zákl. přenesená",J466,0)</f>
        <v>0</v>
      </c>
      <c r="BH466" s="203">
        <f>IF(N466="sníž. přenesená",J466,0)</f>
        <v>0</v>
      </c>
      <c r="BI466" s="203">
        <f>IF(N466="nulová",J466,0)</f>
        <v>0</v>
      </c>
      <c r="BJ466" s="17" t="s">
        <v>82</v>
      </c>
      <c r="BK466" s="203">
        <f>ROUND(I466*H466,2)</f>
        <v>0</v>
      </c>
      <c r="BL466" s="17" t="s">
        <v>593</v>
      </c>
      <c r="BM466" s="202" t="s">
        <v>2065</v>
      </c>
    </row>
    <row r="467" spans="1:65" s="2" customFormat="1">
      <c r="A467" s="34"/>
      <c r="B467" s="35"/>
      <c r="C467" s="36"/>
      <c r="D467" s="204" t="s">
        <v>177</v>
      </c>
      <c r="E467" s="36"/>
      <c r="F467" s="205" t="s">
        <v>2066</v>
      </c>
      <c r="G467" s="36"/>
      <c r="H467" s="36"/>
      <c r="I467" s="206"/>
      <c r="J467" s="36"/>
      <c r="K467" s="36"/>
      <c r="L467" s="39"/>
      <c r="M467" s="207"/>
      <c r="N467" s="208"/>
      <c r="O467" s="71"/>
      <c r="P467" s="71"/>
      <c r="Q467" s="71"/>
      <c r="R467" s="71"/>
      <c r="S467" s="71"/>
      <c r="T467" s="72"/>
      <c r="U467" s="34"/>
      <c r="V467" s="34"/>
      <c r="W467" s="34"/>
      <c r="X467" s="34"/>
      <c r="Y467" s="34"/>
      <c r="Z467" s="34"/>
      <c r="AA467" s="34"/>
      <c r="AB467" s="34"/>
      <c r="AC467" s="34"/>
      <c r="AD467" s="34"/>
      <c r="AE467" s="34"/>
      <c r="AT467" s="17" t="s">
        <v>177</v>
      </c>
      <c r="AU467" s="17" t="s">
        <v>84</v>
      </c>
    </row>
    <row r="468" spans="1:65" s="14" customFormat="1">
      <c r="B468" s="220"/>
      <c r="C468" s="221"/>
      <c r="D468" s="211" t="s">
        <v>179</v>
      </c>
      <c r="E468" s="222" t="s">
        <v>1</v>
      </c>
      <c r="F468" s="223" t="s">
        <v>2054</v>
      </c>
      <c r="G468" s="221"/>
      <c r="H468" s="224">
        <v>0.38500000000000001</v>
      </c>
      <c r="I468" s="225"/>
      <c r="J468" s="221"/>
      <c r="K468" s="221"/>
      <c r="L468" s="226"/>
      <c r="M468" s="227"/>
      <c r="N468" s="228"/>
      <c r="O468" s="228"/>
      <c r="P468" s="228"/>
      <c r="Q468" s="228"/>
      <c r="R468" s="228"/>
      <c r="S468" s="228"/>
      <c r="T468" s="229"/>
      <c r="AT468" s="230" t="s">
        <v>179</v>
      </c>
      <c r="AU468" s="230" t="s">
        <v>84</v>
      </c>
      <c r="AV468" s="14" t="s">
        <v>84</v>
      </c>
      <c r="AW468" s="14" t="s">
        <v>31</v>
      </c>
      <c r="AX468" s="14" t="s">
        <v>75</v>
      </c>
      <c r="AY468" s="230" t="s">
        <v>167</v>
      </c>
    </row>
    <row r="469" spans="1:65" s="2" customFormat="1" ht="33.049999999999997" customHeight="1">
      <c r="A469" s="34"/>
      <c r="B469" s="35"/>
      <c r="C469" s="191" t="s">
        <v>1056</v>
      </c>
      <c r="D469" s="191" t="s">
        <v>170</v>
      </c>
      <c r="E469" s="192" t="s">
        <v>2067</v>
      </c>
      <c r="F469" s="193" t="s">
        <v>2068</v>
      </c>
      <c r="G469" s="194" t="s">
        <v>274</v>
      </c>
      <c r="H469" s="195">
        <v>43</v>
      </c>
      <c r="I469" s="196"/>
      <c r="J469" s="197">
        <f>ROUND(I469*H469,2)</f>
        <v>0</v>
      </c>
      <c r="K469" s="193" t="s">
        <v>174</v>
      </c>
      <c r="L469" s="39"/>
      <c r="M469" s="198" t="s">
        <v>1</v>
      </c>
      <c r="N469" s="199" t="s">
        <v>40</v>
      </c>
      <c r="O469" s="71"/>
      <c r="P469" s="200">
        <f>O469*H469</f>
        <v>0</v>
      </c>
      <c r="Q469" s="200">
        <v>0</v>
      </c>
      <c r="R469" s="200">
        <f>Q469*H469</f>
        <v>0</v>
      </c>
      <c r="S469" s="200">
        <v>2.4000000000000001E-4</v>
      </c>
      <c r="T469" s="201">
        <f>S469*H469</f>
        <v>1.0320000000000001E-2</v>
      </c>
      <c r="U469" s="34"/>
      <c r="V469" s="34"/>
      <c r="W469" s="34"/>
      <c r="X469" s="34"/>
      <c r="Y469" s="34"/>
      <c r="Z469" s="34"/>
      <c r="AA469" s="34"/>
      <c r="AB469" s="34"/>
      <c r="AC469" s="34"/>
      <c r="AD469" s="34"/>
      <c r="AE469" s="34"/>
      <c r="AR469" s="202" t="s">
        <v>278</v>
      </c>
      <c r="AT469" s="202" t="s">
        <v>170</v>
      </c>
      <c r="AU469" s="202" t="s">
        <v>84</v>
      </c>
      <c r="AY469" s="17" t="s">
        <v>167</v>
      </c>
      <c r="BE469" s="203">
        <f>IF(N469="základní",J469,0)</f>
        <v>0</v>
      </c>
      <c r="BF469" s="203">
        <f>IF(N469="snížená",J469,0)</f>
        <v>0</v>
      </c>
      <c r="BG469" s="203">
        <f>IF(N469="zákl. přenesená",J469,0)</f>
        <v>0</v>
      </c>
      <c r="BH469" s="203">
        <f>IF(N469="sníž. přenesená",J469,0)</f>
        <v>0</v>
      </c>
      <c r="BI469" s="203">
        <f>IF(N469="nulová",J469,0)</f>
        <v>0</v>
      </c>
      <c r="BJ469" s="17" t="s">
        <v>82</v>
      </c>
      <c r="BK469" s="203">
        <f>ROUND(I469*H469,2)</f>
        <v>0</v>
      </c>
      <c r="BL469" s="17" t="s">
        <v>278</v>
      </c>
      <c r="BM469" s="202" t="s">
        <v>2069</v>
      </c>
    </row>
    <row r="470" spans="1:65" s="2" customFormat="1">
      <c r="A470" s="34"/>
      <c r="B470" s="35"/>
      <c r="C470" s="36"/>
      <c r="D470" s="204" t="s">
        <v>177</v>
      </c>
      <c r="E470" s="36"/>
      <c r="F470" s="205" t="s">
        <v>2070</v>
      </c>
      <c r="G470" s="36"/>
      <c r="H470" s="36"/>
      <c r="I470" s="206"/>
      <c r="J470" s="36"/>
      <c r="K470" s="36"/>
      <c r="L470" s="39"/>
      <c r="M470" s="207"/>
      <c r="N470" s="208"/>
      <c r="O470" s="71"/>
      <c r="P470" s="71"/>
      <c r="Q470" s="71"/>
      <c r="R470" s="71"/>
      <c r="S470" s="71"/>
      <c r="T470" s="72"/>
      <c r="U470" s="34"/>
      <c r="V470" s="34"/>
      <c r="W470" s="34"/>
      <c r="X470" s="34"/>
      <c r="Y470" s="34"/>
      <c r="Z470" s="34"/>
      <c r="AA470" s="34"/>
      <c r="AB470" s="34"/>
      <c r="AC470" s="34"/>
      <c r="AD470" s="34"/>
      <c r="AE470" s="34"/>
      <c r="AT470" s="17" t="s">
        <v>177</v>
      </c>
      <c r="AU470" s="17" t="s">
        <v>84</v>
      </c>
    </row>
    <row r="471" spans="1:65" s="14" customFormat="1">
      <c r="B471" s="220"/>
      <c r="C471" s="221"/>
      <c r="D471" s="211" t="s">
        <v>179</v>
      </c>
      <c r="E471" s="222" t="s">
        <v>1</v>
      </c>
      <c r="F471" s="223" t="s">
        <v>466</v>
      </c>
      <c r="G471" s="221"/>
      <c r="H471" s="224">
        <v>43</v>
      </c>
      <c r="I471" s="225"/>
      <c r="J471" s="221"/>
      <c r="K471" s="221"/>
      <c r="L471" s="226"/>
      <c r="M471" s="227"/>
      <c r="N471" s="228"/>
      <c r="O471" s="228"/>
      <c r="P471" s="228"/>
      <c r="Q471" s="228"/>
      <c r="R471" s="228"/>
      <c r="S471" s="228"/>
      <c r="T471" s="229"/>
      <c r="AT471" s="230" t="s">
        <v>179</v>
      </c>
      <c r="AU471" s="230" t="s">
        <v>84</v>
      </c>
      <c r="AV471" s="14" t="s">
        <v>84</v>
      </c>
      <c r="AW471" s="14" t="s">
        <v>31</v>
      </c>
      <c r="AX471" s="14" t="s">
        <v>75</v>
      </c>
      <c r="AY471" s="230" t="s">
        <v>167</v>
      </c>
    </row>
    <row r="472" spans="1:65" s="2" customFormat="1" ht="33.049999999999997" customHeight="1">
      <c r="A472" s="34"/>
      <c r="B472" s="35"/>
      <c r="C472" s="191" t="s">
        <v>1061</v>
      </c>
      <c r="D472" s="191" t="s">
        <v>170</v>
      </c>
      <c r="E472" s="192" t="s">
        <v>2071</v>
      </c>
      <c r="F472" s="193" t="s">
        <v>2072</v>
      </c>
      <c r="G472" s="194" t="s">
        <v>274</v>
      </c>
      <c r="H472" s="195">
        <v>5</v>
      </c>
      <c r="I472" s="196"/>
      <c r="J472" s="197">
        <f>ROUND(I472*H472,2)</f>
        <v>0</v>
      </c>
      <c r="K472" s="193" t="s">
        <v>174</v>
      </c>
      <c r="L472" s="39"/>
      <c r="M472" s="198" t="s">
        <v>1</v>
      </c>
      <c r="N472" s="199" t="s">
        <v>40</v>
      </c>
      <c r="O472" s="71"/>
      <c r="P472" s="200">
        <f>O472*H472</f>
        <v>0</v>
      </c>
      <c r="Q472" s="200">
        <v>0</v>
      </c>
      <c r="R472" s="200">
        <f>Q472*H472</f>
        <v>0</v>
      </c>
      <c r="S472" s="200">
        <v>0</v>
      </c>
      <c r="T472" s="201">
        <f>S472*H472</f>
        <v>0</v>
      </c>
      <c r="U472" s="34"/>
      <c r="V472" s="34"/>
      <c r="W472" s="34"/>
      <c r="X472" s="34"/>
      <c r="Y472" s="34"/>
      <c r="Z472" s="34"/>
      <c r="AA472" s="34"/>
      <c r="AB472" s="34"/>
      <c r="AC472" s="34"/>
      <c r="AD472" s="34"/>
      <c r="AE472" s="34"/>
      <c r="AR472" s="202" t="s">
        <v>278</v>
      </c>
      <c r="AT472" s="202" t="s">
        <v>170</v>
      </c>
      <c r="AU472" s="202" t="s">
        <v>84</v>
      </c>
      <c r="AY472" s="17" t="s">
        <v>167</v>
      </c>
      <c r="BE472" s="203">
        <f>IF(N472="základní",J472,0)</f>
        <v>0</v>
      </c>
      <c r="BF472" s="203">
        <f>IF(N472="snížená",J472,0)</f>
        <v>0</v>
      </c>
      <c r="BG472" s="203">
        <f>IF(N472="zákl. přenesená",J472,0)</f>
        <v>0</v>
      </c>
      <c r="BH472" s="203">
        <f>IF(N472="sníž. přenesená",J472,0)</f>
        <v>0</v>
      </c>
      <c r="BI472" s="203">
        <f>IF(N472="nulová",J472,0)</f>
        <v>0</v>
      </c>
      <c r="BJ472" s="17" t="s">
        <v>82</v>
      </c>
      <c r="BK472" s="203">
        <f>ROUND(I472*H472,2)</f>
        <v>0</v>
      </c>
      <c r="BL472" s="17" t="s">
        <v>278</v>
      </c>
      <c r="BM472" s="202" t="s">
        <v>2073</v>
      </c>
    </row>
    <row r="473" spans="1:65" s="2" customFormat="1">
      <c r="A473" s="34"/>
      <c r="B473" s="35"/>
      <c r="C473" s="36"/>
      <c r="D473" s="204" t="s">
        <v>177</v>
      </c>
      <c r="E473" s="36"/>
      <c r="F473" s="205" t="s">
        <v>2074</v>
      </c>
      <c r="G473" s="36"/>
      <c r="H473" s="36"/>
      <c r="I473" s="206"/>
      <c r="J473" s="36"/>
      <c r="K473" s="36"/>
      <c r="L473" s="39"/>
      <c r="M473" s="207"/>
      <c r="N473" s="208"/>
      <c r="O473" s="71"/>
      <c r="P473" s="71"/>
      <c r="Q473" s="71"/>
      <c r="R473" s="71"/>
      <c r="S473" s="71"/>
      <c r="T473" s="72"/>
      <c r="U473" s="34"/>
      <c r="V473" s="34"/>
      <c r="W473" s="34"/>
      <c r="X473" s="34"/>
      <c r="Y473" s="34"/>
      <c r="Z473" s="34"/>
      <c r="AA473" s="34"/>
      <c r="AB473" s="34"/>
      <c r="AC473" s="34"/>
      <c r="AD473" s="34"/>
      <c r="AE473" s="34"/>
      <c r="AT473" s="17" t="s">
        <v>177</v>
      </c>
      <c r="AU473" s="17" t="s">
        <v>84</v>
      </c>
    </row>
    <row r="474" spans="1:65" s="14" customFormat="1">
      <c r="B474" s="220"/>
      <c r="C474" s="221"/>
      <c r="D474" s="211" t="s">
        <v>179</v>
      </c>
      <c r="E474" s="222" t="s">
        <v>1</v>
      </c>
      <c r="F474" s="223" t="s">
        <v>205</v>
      </c>
      <c r="G474" s="221"/>
      <c r="H474" s="224">
        <v>5</v>
      </c>
      <c r="I474" s="225"/>
      <c r="J474" s="221"/>
      <c r="K474" s="221"/>
      <c r="L474" s="226"/>
      <c r="M474" s="227"/>
      <c r="N474" s="228"/>
      <c r="O474" s="228"/>
      <c r="P474" s="228"/>
      <c r="Q474" s="228"/>
      <c r="R474" s="228"/>
      <c r="S474" s="228"/>
      <c r="T474" s="229"/>
      <c r="AT474" s="230" t="s">
        <v>179</v>
      </c>
      <c r="AU474" s="230" t="s">
        <v>84</v>
      </c>
      <c r="AV474" s="14" t="s">
        <v>84</v>
      </c>
      <c r="AW474" s="14" t="s">
        <v>31</v>
      </c>
      <c r="AX474" s="14" t="s">
        <v>75</v>
      </c>
      <c r="AY474" s="230" t="s">
        <v>167</v>
      </c>
    </row>
    <row r="475" spans="1:65" s="2" customFormat="1" ht="33.049999999999997" customHeight="1">
      <c r="A475" s="34"/>
      <c r="B475" s="35"/>
      <c r="C475" s="191" t="s">
        <v>1069</v>
      </c>
      <c r="D475" s="191" t="s">
        <v>170</v>
      </c>
      <c r="E475" s="192" t="s">
        <v>2075</v>
      </c>
      <c r="F475" s="193" t="s">
        <v>2076</v>
      </c>
      <c r="G475" s="194" t="s">
        <v>274</v>
      </c>
      <c r="H475" s="195">
        <v>2</v>
      </c>
      <c r="I475" s="196"/>
      <c r="J475" s="197">
        <f>ROUND(I475*H475,2)</f>
        <v>0</v>
      </c>
      <c r="K475" s="193" t="s">
        <v>174</v>
      </c>
      <c r="L475" s="39"/>
      <c r="M475" s="198" t="s">
        <v>1</v>
      </c>
      <c r="N475" s="199" t="s">
        <v>40</v>
      </c>
      <c r="O475" s="71"/>
      <c r="P475" s="200">
        <f>O475*H475</f>
        <v>0</v>
      </c>
      <c r="Q475" s="200">
        <v>0</v>
      </c>
      <c r="R475" s="200">
        <f>Q475*H475</f>
        <v>0</v>
      </c>
      <c r="S475" s="200">
        <v>5.9999999999999995E-4</v>
      </c>
      <c r="T475" s="201">
        <f>S475*H475</f>
        <v>1.1999999999999999E-3</v>
      </c>
      <c r="U475" s="34"/>
      <c r="V475" s="34"/>
      <c r="W475" s="34"/>
      <c r="X475" s="34"/>
      <c r="Y475" s="34"/>
      <c r="Z475" s="34"/>
      <c r="AA475" s="34"/>
      <c r="AB475" s="34"/>
      <c r="AC475" s="34"/>
      <c r="AD475" s="34"/>
      <c r="AE475" s="34"/>
      <c r="AR475" s="202" t="s">
        <v>278</v>
      </c>
      <c r="AT475" s="202" t="s">
        <v>170</v>
      </c>
      <c r="AU475" s="202" t="s">
        <v>84</v>
      </c>
      <c r="AY475" s="17" t="s">
        <v>167</v>
      </c>
      <c r="BE475" s="203">
        <f>IF(N475="základní",J475,0)</f>
        <v>0</v>
      </c>
      <c r="BF475" s="203">
        <f>IF(N475="snížená",J475,0)</f>
        <v>0</v>
      </c>
      <c r="BG475" s="203">
        <f>IF(N475="zákl. přenesená",J475,0)</f>
        <v>0</v>
      </c>
      <c r="BH475" s="203">
        <f>IF(N475="sníž. přenesená",J475,0)</f>
        <v>0</v>
      </c>
      <c r="BI475" s="203">
        <f>IF(N475="nulová",J475,0)</f>
        <v>0</v>
      </c>
      <c r="BJ475" s="17" t="s">
        <v>82</v>
      </c>
      <c r="BK475" s="203">
        <f>ROUND(I475*H475,2)</f>
        <v>0</v>
      </c>
      <c r="BL475" s="17" t="s">
        <v>278</v>
      </c>
      <c r="BM475" s="202" t="s">
        <v>2077</v>
      </c>
    </row>
    <row r="476" spans="1:65" s="2" customFormat="1">
      <c r="A476" s="34"/>
      <c r="B476" s="35"/>
      <c r="C476" s="36"/>
      <c r="D476" s="204" t="s">
        <v>177</v>
      </c>
      <c r="E476" s="36"/>
      <c r="F476" s="205" t="s">
        <v>2078</v>
      </c>
      <c r="G476" s="36"/>
      <c r="H476" s="36"/>
      <c r="I476" s="206"/>
      <c r="J476" s="36"/>
      <c r="K476" s="36"/>
      <c r="L476" s="39"/>
      <c r="M476" s="207"/>
      <c r="N476" s="208"/>
      <c r="O476" s="71"/>
      <c r="P476" s="71"/>
      <c r="Q476" s="71"/>
      <c r="R476" s="71"/>
      <c r="S476" s="71"/>
      <c r="T476" s="72"/>
      <c r="U476" s="34"/>
      <c r="V476" s="34"/>
      <c r="W476" s="34"/>
      <c r="X476" s="34"/>
      <c r="Y476" s="34"/>
      <c r="Z476" s="34"/>
      <c r="AA476" s="34"/>
      <c r="AB476" s="34"/>
      <c r="AC476" s="34"/>
      <c r="AD476" s="34"/>
      <c r="AE476" s="34"/>
      <c r="AT476" s="17" t="s">
        <v>177</v>
      </c>
      <c r="AU476" s="17" t="s">
        <v>84</v>
      </c>
    </row>
    <row r="477" spans="1:65" s="14" customFormat="1">
      <c r="B477" s="220"/>
      <c r="C477" s="221"/>
      <c r="D477" s="211" t="s">
        <v>179</v>
      </c>
      <c r="E477" s="222" t="s">
        <v>1</v>
      </c>
      <c r="F477" s="223" t="s">
        <v>84</v>
      </c>
      <c r="G477" s="221"/>
      <c r="H477" s="224">
        <v>2</v>
      </c>
      <c r="I477" s="225"/>
      <c r="J477" s="221"/>
      <c r="K477" s="221"/>
      <c r="L477" s="226"/>
      <c r="M477" s="227"/>
      <c r="N477" s="228"/>
      <c r="O477" s="228"/>
      <c r="P477" s="228"/>
      <c r="Q477" s="228"/>
      <c r="R477" s="228"/>
      <c r="S477" s="228"/>
      <c r="T477" s="229"/>
      <c r="AT477" s="230" t="s">
        <v>179</v>
      </c>
      <c r="AU477" s="230" t="s">
        <v>84</v>
      </c>
      <c r="AV477" s="14" t="s">
        <v>84</v>
      </c>
      <c r="AW477" s="14" t="s">
        <v>31</v>
      </c>
      <c r="AX477" s="14" t="s">
        <v>75</v>
      </c>
      <c r="AY477" s="230" t="s">
        <v>167</v>
      </c>
    </row>
    <row r="478" spans="1:65" s="12" customFormat="1" ht="22.85" customHeight="1">
      <c r="B478" s="175"/>
      <c r="C478" s="176"/>
      <c r="D478" s="177" t="s">
        <v>74</v>
      </c>
      <c r="E478" s="189" t="s">
        <v>2079</v>
      </c>
      <c r="F478" s="189" t="s">
        <v>2080</v>
      </c>
      <c r="G478" s="176"/>
      <c r="H478" s="176"/>
      <c r="I478" s="179"/>
      <c r="J478" s="190">
        <f>BK478</f>
        <v>0</v>
      </c>
      <c r="K478" s="176"/>
      <c r="L478" s="181"/>
      <c r="M478" s="182"/>
      <c r="N478" s="183"/>
      <c r="O478" s="183"/>
      <c r="P478" s="184">
        <f>SUM(P479:P494)</f>
        <v>0</v>
      </c>
      <c r="Q478" s="183"/>
      <c r="R478" s="184">
        <f>SUM(R479:R494)</f>
        <v>0</v>
      </c>
      <c r="S478" s="183"/>
      <c r="T478" s="185">
        <f>SUM(T479:T494)</f>
        <v>0</v>
      </c>
      <c r="AR478" s="186" t="s">
        <v>84</v>
      </c>
      <c r="AT478" s="187" t="s">
        <v>74</v>
      </c>
      <c r="AU478" s="187" t="s">
        <v>82</v>
      </c>
      <c r="AY478" s="186" t="s">
        <v>167</v>
      </c>
      <c r="BK478" s="188">
        <f>SUM(BK479:BK494)</f>
        <v>0</v>
      </c>
    </row>
    <row r="479" spans="1:65" s="2" customFormat="1" ht="55.6" customHeight="1">
      <c r="A479" s="34"/>
      <c r="B479" s="35"/>
      <c r="C479" s="191" t="s">
        <v>1076</v>
      </c>
      <c r="D479" s="191" t="s">
        <v>170</v>
      </c>
      <c r="E479" s="192" t="s">
        <v>2081</v>
      </c>
      <c r="F479" s="193" t="s">
        <v>2082</v>
      </c>
      <c r="G479" s="194" t="s">
        <v>274</v>
      </c>
      <c r="H479" s="195">
        <v>1</v>
      </c>
      <c r="I479" s="196"/>
      <c r="J479" s="197">
        <f>ROUND(I479*H479,2)</f>
        <v>0</v>
      </c>
      <c r="K479" s="193" t="s">
        <v>174</v>
      </c>
      <c r="L479" s="39"/>
      <c r="M479" s="198" t="s">
        <v>1</v>
      </c>
      <c r="N479" s="199" t="s">
        <v>40</v>
      </c>
      <c r="O479" s="71"/>
      <c r="P479" s="200">
        <f>O479*H479</f>
        <v>0</v>
      </c>
      <c r="Q479" s="200">
        <v>0</v>
      </c>
      <c r="R479" s="200">
        <f>Q479*H479</f>
        <v>0</v>
      </c>
      <c r="S479" s="200">
        <v>0</v>
      </c>
      <c r="T479" s="201">
        <f>S479*H479</f>
        <v>0</v>
      </c>
      <c r="U479" s="34"/>
      <c r="V479" s="34"/>
      <c r="W479" s="34"/>
      <c r="X479" s="34"/>
      <c r="Y479" s="34"/>
      <c r="Z479" s="34"/>
      <c r="AA479" s="34"/>
      <c r="AB479" s="34"/>
      <c r="AC479" s="34"/>
      <c r="AD479" s="34"/>
      <c r="AE479" s="34"/>
      <c r="AR479" s="202" t="s">
        <v>593</v>
      </c>
      <c r="AT479" s="202" t="s">
        <v>170</v>
      </c>
      <c r="AU479" s="202" t="s">
        <v>84</v>
      </c>
      <c r="AY479" s="17" t="s">
        <v>167</v>
      </c>
      <c r="BE479" s="203">
        <f>IF(N479="základní",J479,0)</f>
        <v>0</v>
      </c>
      <c r="BF479" s="203">
        <f>IF(N479="snížená",J479,0)</f>
        <v>0</v>
      </c>
      <c r="BG479" s="203">
        <f>IF(N479="zákl. přenesená",J479,0)</f>
        <v>0</v>
      </c>
      <c r="BH479" s="203">
        <f>IF(N479="sníž. přenesená",J479,0)</f>
        <v>0</v>
      </c>
      <c r="BI479" s="203">
        <f>IF(N479="nulová",J479,0)</f>
        <v>0</v>
      </c>
      <c r="BJ479" s="17" t="s">
        <v>82</v>
      </c>
      <c r="BK479" s="203">
        <f>ROUND(I479*H479,2)</f>
        <v>0</v>
      </c>
      <c r="BL479" s="17" t="s">
        <v>593</v>
      </c>
      <c r="BM479" s="202" t="s">
        <v>2083</v>
      </c>
    </row>
    <row r="480" spans="1:65" s="2" customFormat="1">
      <c r="A480" s="34"/>
      <c r="B480" s="35"/>
      <c r="C480" s="36"/>
      <c r="D480" s="204" t="s">
        <v>177</v>
      </c>
      <c r="E480" s="36"/>
      <c r="F480" s="205" t="s">
        <v>2084</v>
      </c>
      <c r="G480" s="36"/>
      <c r="H480" s="36"/>
      <c r="I480" s="206"/>
      <c r="J480" s="36"/>
      <c r="K480" s="36"/>
      <c r="L480" s="39"/>
      <c r="M480" s="207"/>
      <c r="N480" s="208"/>
      <c r="O480" s="71"/>
      <c r="P480" s="71"/>
      <c r="Q480" s="71"/>
      <c r="R480" s="71"/>
      <c r="S480" s="71"/>
      <c r="T480" s="72"/>
      <c r="U480" s="34"/>
      <c r="V480" s="34"/>
      <c r="W480" s="34"/>
      <c r="X480" s="34"/>
      <c r="Y480" s="34"/>
      <c r="Z480" s="34"/>
      <c r="AA480" s="34"/>
      <c r="AB480" s="34"/>
      <c r="AC480" s="34"/>
      <c r="AD480" s="34"/>
      <c r="AE480" s="34"/>
      <c r="AT480" s="17" t="s">
        <v>177</v>
      </c>
      <c r="AU480" s="17" t="s">
        <v>84</v>
      </c>
    </row>
    <row r="481" spans="1:65" s="14" customFormat="1">
      <c r="B481" s="220"/>
      <c r="C481" s="221"/>
      <c r="D481" s="211" t="s">
        <v>179</v>
      </c>
      <c r="E481" s="222" t="s">
        <v>1</v>
      </c>
      <c r="F481" s="223" t="s">
        <v>82</v>
      </c>
      <c r="G481" s="221"/>
      <c r="H481" s="224">
        <v>1</v>
      </c>
      <c r="I481" s="225"/>
      <c r="J481" s="221"/>
      <c r="K481" s="221"/>
      <c r="L481" s="226"/>
      <c r="M481" s="227"/>
      <c r="N481" s="228"/>
      <c r="O481" s="228"/>
      <c r="P481" s="228"/>
      <c r="Q481" s="228"/>
      <c r="R481" s="228"/>
      <c r="S481" s="228"/>
      <c r="T481" s="229"/>
      <c r="AT481" s="230" t="s">
        <v>179</v>
      </c>
      <c r="AU481" s="230" t="s">
        <v>84</v>
      </c>
      <c r="AV481" s="14" t="s">
        <v>84</v>
      </c>
      <c r="AW481" s="14" t="s">
        <v>31</v>
      </c>
      <c r="AX481" s="14" t="s">
        <v>82</v>
      </c>
      <c r="AY481" s="230" t="s">
        <v>167</v>
      </c>
    </row>
    <row r="482" spans="1:65" s="2" customFormat="1" ht="21.8" customHeight="1">
      <c r="A482" s="34"/>
      <c r="B482" s="35"/>
      <c r="C482" s="191" t="s">
        <v>1081</v>
      </c>
      <c r="D482" s="191" t="s">
        <v>170</v>
      </c>
      <c r="E482" s="192" t="s">
        <v>2085</v>
      </c>
      <c r="F482" s="193" t="s">
        <v>2086</v>
      </c>
      <c r="G482" s="194" t="s">
        <v>274</v>
      </c>
      <c r="H482" s="195">
        <v>1</v>
      </c>
      <c r="I482" s="196"/>
      <c r="J482" s="197">
        <f>ROUND(I482*H482,2)</f>
        <v>0</v>
      </c>
      <c r="K482" s="193" t="s">
        <v>174</v>
      </c>
      <c r="L482" s="39"/>
      <c r="M482" s="198" t="s">
        <v>1</v>
      </c>
      <c r="N482" s="199" t="s">
        <v>40</v>
      </c>
      <c r="O482" s="71"/>
      <c r="P482" s="200">
        <f>O482*H482</f>
        <v>0</v>
      </c>
      <c r="Q482" s="200">
        <v>0</v>
      </c>
      <c r="R482" s="200">
        <f>Q482*H482</f>
        <v>0</v>
      </c>
      <c r="S482" s="200">
        <v>0</v>
      </c>
      <c r="T482" s="201">
        <f>S482*H482</f>
        <v>0</v>
      </c>
      <c r="U482" s="34"/>
      <c r="V482" s="34"/>
      <c r="W482" s="34"/>
      <c r="X482" s="34"/>
      <c r="Y482" s="34"/>
      <c r="Z482" s="34"/>
      <c r="AA482" s="34"/>
      <c r="AB482" s="34"/>
      <c r="AC482" s="34"/>
      <c r="AD482" s="34"/>
      <c r="AE482" s="34"/>
      <c r="AR482" s="202" t="s">
        <v>593</v>
      </c>
      <c r="AT482" s="202" t="s">
        <v>170</v>
      </c>
      <c r="AU482" s="202" t="s">
        <v>84</v>
      </c>
      <c r="AY482" s="17" t="s">
        <v>167</v>
      </c>
      <c r="BE482" s="203">
        <f>IF(N482="základní",J482,0)</f>
        <v>0</v>
      </c>
      <c r="BF482" s="203">
        <f>IF(N482="snížená",J482,0)</f>
        <v>0</v>
      </c>
      <c r="BG482" s="203">
        <f>IF(N482="zákl. přenesená",J482,0)</f>
        <v>0</v>
      </c>
      <c r="BH482" s="203">
        <f>IF(N482="sníž. přenesená",J482,0)</f>
        <v>0</v>
      </c>
      <c r="BI482" s="203">
        <f>IF(N482="nulová",J482,0)</f>
        <v>0</v>
      </c>
      <c r="BJ482" s="17" t="s">
        <v>82</v>
      </c>
      <c r="BK482" s="203">
        <f>ROUND(I482*H482,2)</f>
        <v>0</v>
      </c>
      <c r="BL482" s="17" t="s">
        <v>593</v>
      </c>
      <c r="BM482" s="202" t="s">
        <v>2087</v>
      </c>
    </row>
    <row r="483" spans="1:65" s="2" customFormat="1">
      <c r="A483" s="34"/>
      <c r="B483" s="35"/>
      <c r="C483" s="36"/>
      <c r="D483" s="204" t="s">
        <v>177</v>
      </c>
      <c r="E483" s="36"/>
      <c r="F483" s="205" t="s">
        <v>2088</v>
      </c>
      <c r="G483" s="36"/>
      <c r="H483" s="36"/>
      <c r="I483" s="206"/>
      <c r="J483" s="36"/>
      <c r="K483" s="36"/>
      <c r="L483" s="39"/>
      <c r="M483" s="207"/>
      <c r="N483" s="208"/>
      <c r="O483" s="71"/>
      <c r="P483" s="71"/>
      <c r="Q483" s="71"/>
      <c r="R483" s="71"/>
      <c r="S483" s="71"/>
      <c r="T483" s="72"/>
      <c r="U483" s="34"/>
      <c r="V483" s="34"/>
      <c r="W483" s="34"/>
      <c r="X483" s="34"/>
      <c r="Y483" s="34"/>
      <c r="Z483" s="34"/>
      <c r="AA483" s="34"/>
      <c r="AB483" s="34"/>
      <c r="AC483" s="34"/>
      <c r="AD483" s="34"/>
      <c r="AE483" s="34"/>
      <c r="AT483" s="17" t="s">
        <v>177</v>
      </c>
      <c r="AU483" s="17" t="s">
        <v>84</v>
      </c>
    </row>
    <row r="484" spans="1:65" s="14" customFormat="1">
      <c r="B484" s="220"/>
      <c r="C484" s="221"/>
      <c r="D484" s="211" t="s">
        <v>179</v>
      </c>
      <c r="E484" s="222" t="s">
        <v>1</v>
      </c>
      <c r="F484" s="223" t="s">
        <v>82</v>
      </c>
      <c r="G484" s="221"/>
      <c r="H484" s="224">
        <v>1</v>
      </c>
      <c r="I484" s="225"/>
      <c r="J484" s="221"/>
      <c r="K484" s="221"/>
      <c r="L484" s="226"/>
      <c r="M484" s="227"/>
      <c r="N484" s="228"/>
      <c r="O484" s="228"/>
      <c r="P484" s="228"/>
      <c r="Q484" s="228"/>
      <c r="R484" s="228"/>
      <c r="S484" s="228"/>
      <c r="T484" s="229"/>
      <c r="AT484" s="230" t="s">
        <v>179</v>
      </c>
      <c r="AU484" s="230" t="s">
        <v>84</v>
      </c>
      <c r="AV484" s="14" t="s">
        <v>84</v>
      </c>
      <c r="AW484" s="14" t="s">
        <v>31</v>
      </c>
      <c r="AX484" s="14" t="s">
        <v>75</v>
      </c>
      <c r="AY484" s="230" t="s">
        <v>167</v>
      </c>
    </row>
    <row r="485" spans="1:65" s="2" customFormat="1" ht="24.3" customHeight="1">
      <c r="A485" s="34"/>
      <c r="B485" s="35"/>
      <c r="C485" s="191" t="s">
        <v>1096</v>
      </c>
      <c r="D485" s="191" t="s">
        <v>170</v>
      </c>
      <c r="E485" s="192" t="s">
        <v>2089</v>
      </c>
      <c r="F485" s="193" t="s">
        <v>2090</v>
      </c>
      <c r="G485" s="194" t="s">
        <v>2091</v>
      </c>
      <c r="H485" s="195">
        <v>28</v>
      </c>
      <c r="I485" s="196"/>
      <c r="J485" s="197">
        <f>ROUND(I485*H485,2)</f>
        <v>0</v>
      </c>
      <c r="K485" s="193" t="s">
        <v>174</v>
      </c>
      <c r="L485" s="39"/>
      <c r="M485" s="198" t="s">
        <v>1</v>
      </c>
      <c r="N485" s="199" t="s">
        <v>40</v>
      </c>
      <c r="O485" s="71"/>
      <c r="P485" s="200">
        <f>O485*H485</f>
        <v>0</v>
      </c>
      <c r="Q485" s="200">
        <v>0</v>
      </c>
      <c r="R485" s="200">
        <f>Q485*H485</f>
        <v>0</v>
      </c>
      <c r="S485" s="200">
        <v>0</v>
      </c>
      <c r="T485" s="201">
        <f>S485*H485</f>
        <v>0</v>
      </c>
      <c r="U485" s="34"/>
      <c r="V485" s="34"/>
      <c r="W485" s="34"/>
      <c r="X485" s="34"/>
      <c r="Y485" s="34"/>
      <c r="Z485" s="34"/>
      <c r="AA485" s="34"/>
      <c r="AB485" s="34"/>
      <c r="AC485" s="34"/>
      <c r="AD485" s="34"/>
      <c r="AE485" s="34"/>
      <c r="AR485" s="202" t="s">
        <v>593</v>
      </c>
      <c r="AT485" s="202" t="s">
        <v>170</v>
      </c>
      <c r="AU485" s="202" t="s">
        <v>84</v>
      </c>
      <c r="AY485" s="17" t="s">
        <v>167</v>
      </c>
      <c r="BE485" s="203">
        <f>IF(N485="základní",J485,0)</f>
        <v>0</v>
      </c>
      <c r="BF485" s="203">
        <f>IF(N485="snížená",J485,0)</f>
        <v>0</v>
      </c>
      <c r="BG485" s="203">
        <f>IF(N485="zákl. přenesená",J485,0)</f>
        <v>0</v>
      </c>
      <c r="BH485" s="203">
        <f>IF(N485="sníž. přenesená",J485,0)</f>
        <v>0</v>
      </c>
      <c r="BI485" s="203">
        <f>IF(N485="nulová",J485,0)</f>
        <v>0</v>
      </c>
      <c r="BJ485" s="17" t="s">
        <v>82</v>
      </c>
      <c r="BK485" s="203">
        <f>ROUND(I485*H485,2)</f>
        <v>0</v>
      </c>
      <c r="BL485" s="17" t="s">
        <v>593</v>
      </c>
      <c r="BM485" s="202" t="s">
        <v>2092</v>
      </c>
    </row>
    <row r="486" spans="1:65" s="2" customFormat="1">
      <c r="A486" s="34"/>
      <c r="B486" s="35"/>
      <c r="C486" s="36"/>
      <c r="D486" s="204" t="s">
        <v>177</v>
      </c>
      <c r="E486" s="36"/>
      <c r="F486" s="205" t="s">
        <v>2093</v>
      </c>
      <c r="G486" s="36"/>
      <c r="H486" s="36"/>
      <c r="I486" s="206"/>
      <c r="J486" s="36"/>
      <c r="K486" s="36"/>
      <c r="L486" s="39"/>
      <c r="M486" s="207"/>
      <c r="N486" s="208"/>
      <c r="O486" s="71"/>
      <c r="P486" s="71"/>
      <c r="Q486" s="71"/>
      <c r="R486" s="71"/>
      <c r="S486" s="71"/>
      <c r="T486" s="72"/>
      <c r="U486" s="34"/>
      <c r="V486" s="34"/>
      <c r="W486" s="34"/>
      <c r="X486" s="34"/>
      <c r="Y486" s="34"/>
      <c r="Z486" s="34"/>
      <c r="AA486" s="34"/>
      <c r="AB486" s="34"/>
      <c r="AC486" s="34"/>
      <c r="AD486" s="34"/>
      <c r="AE486" s="34"/>
      <c r="AT486" s="17" t="s">
        <v>177</v>
      </c>
      <c r="AU486" s="17" t="s">
        <v>84</v>
      </c>
    </row>
    <row r="487" spans="1:65" s="14" customFormat="1">
      <c r="B487" s="220"/>
      <c r="C487" s="221"/>
      <c r="D487" s="211" t="s">
        <v>179</v>
      </c>
      <c r="E487" s="222" t="s">
        <v>1</v>
      </c>
      <c r="F487" s="223" t="s">
        <v>358</v>
      </c>
      <c r="G487" s="221"/>
      <c r="H487" s="224">
        <v>28</v>
      </c>
      <c r="I487" s="225"/>
      <c r="J487" s="221"/>
      <c r="K487" s="221"/>
      <c r="L487" s="226"/>
      <c r="M487" s="227"/>
      <c r="N487" s="228"/>
      <c r="O487" s="228"/>
      <c r="P487" s="228"/>
      <c r="Q487" s="228"/>
      <c r="R487" s="228"/>
      <c r="S487" s="228"/>
      <c r="T487" s="229"/>
      <c r="AT487" s="230" t="s">
        <v>179</v>
      </c>
      <c r="AU487" s="230" t="s">
        <v>84</v>
      </c>
      <c r="AV487" s="14" t="s">
        <v>84</v>
      </c>
      <c r="AW487" s="14" t="s">
        <v>31</v>
      </c>
      <c r="AX487" s="14" t="s">
        <v>75</v>
      </c>
      <c r="AY487" s="230" t="s">
        <v>167</v>
      </c>
    </row>
    <row r="488" spans="1:65" s="2" customFormat="1" ht="24.3" customHeight="1">
      <c r="A488" s="34"/>
      <c r="B488" s="35"/>
      <c r="C488" s="191" t="s">
        <v>1101</v>
      </c>
      <c r="D488" s="191" t="s">
        <v>170</v>
      </c>
      <c r="E488" s="192" t="s">
        <v>2094</v>
      </c>
      <c r="F488" s="193" t="s">
        <v>2095</v>
      </c>
      <c r="G488" s="194" t="s">
        <v>2091</v>
      </c>
      <c r="H488" s="195">
        <v>9</v>
      </c>
      <c r="I488" s="196"/>
      <c r="J488" s="197">
        <f>ROUND(I488*H488,2)</f>
        <v>0</v>
      </c>
      <c r="K488" s="193" t="s">
        <v>174</v>
      </c>
      <c r="L488" s="39"/>
      <c r="M488" s="198" t="s">
        <v>1</v>
      </c>
      <c r="N488" s="199" t="s">
        <v>40</v>
      </c>
      <c r="O488" s="71"/>
      <c r="P488" s="200">
        <f>O488*H488</f>
        <v>0</v>
      </c>
      <c r="Q488" s="200">
        <v>0</v>
      </c>
      <c r="R488" s="200">
        <f>Q488*H488</f>
        <v>0</v>
      </c>
      <c r="S488" s="200">
        <v>0</v>
      </c>
      <c r="T488" s="201">
        <f>S488*H488</f>
        <v>0</v>
      </c>
      <c r="U488" s="34"/>
      <c r="V488" s="34"/>
      <c r="W488" s="34"/>
      <c r="X488" s="34"/>
      <c r="Y488" s="34"/>
      <c r="Z488" s="34"/>
      <c r="AA488" s="34"/>
      <c r="AB488" s="34"/>
      <c r="AC488" s="34"/>
      <c r="AD488" s="34"/>
      <c r="AE488" s="34"/>
      <c r="AR488" s="202" t="s">
        <v>593</v>
      </c>
      <c r="AT488" s="202" t="s">
        <v>170</v>
      </c>
      <c r="AU488" s="202" t="s">
        <v>84</v>
      </c>
      <c r="AY488" s="17" t="s">
        <v>167</v>
      </c>
      <c r="BE488" s="203">
        <f>IF(N488="základní",J488,0)</f>
        <v>0</v>
      </c>
      <c r="BF488" s="203">
        <f>IF(N488="snížená",J488,0)</f>
        <v>0</v>
      </c>
      <c r="BG488" s="203">
        <f>IF(N488="zákl. přenesená",J488,0)</f>
        <v>0</v>
      </c>
      <c r="BH488" s="203">
        <f>IF(N488="sníž. přenesená",J488,0)</f>
        <v>0</v>
      </c>
      <c r="BI488" s="203">
        <f>IF(N488="nulová",J488,0)</f>
        <v>0</v>
      </c>
      <c r="BJ488" s="17" t="s">
        <v>82</v>
      </c>
      <c r="BK488" s="203">
        <f>ROUND(I488*H488,2)</f>
        <v>0</v>
      </c>
      <c r="BL488" s="17" t="s">
        <v>593</v>
      </c>
      <c r="BM488" s="202" t="s">
        <v>2096</v>
      </c>
    </row>
    <row r="489" spans="1:65" s="2" customFormat="1">
      <c r="A489" s="34"/>
      <c r="B489" s="35"/>
      <c r="C489" s="36"/>
      <c r="D489" s="204" t="s">
        <v>177</v>
      </c>
      <c r="E489" s="36"/>
      <c r="F489" s="205" t="s">
        <v>2097</v>
      </c>
      <c r="G489" s="36"/>
      <c r="H489" s="36"/>
      <c r="I489" s="206"/>
      <c r="J489" s="36"/>
      <c r="K489" s="36"/>
      <c r="L489" s="39"/>
      <c r="M489" s="207"/>
      <c r="N489" s="208"/>
      <c r="O489" s="71"/>
      <c r="P489" s="71"/>
      <c r="Q489" s="71"/>
      <c r="R489" s="71"/>
      <c r="S489" s="71"/>
      <c r="T489" s="72"/>
      <c r="U489" s="34"/>
      <c r="V489" s="34"/>
      <c r="W489" s="34"/>
      <c r="X489" s="34"/>
      <c r="Y489" s="34"/>
      <c r="Z489" s="34"/>
      <c r="AA489" s="34"/>
      <c r="AB489" s="34"/>
      <c r="AC489" s="34"/>
      <c r="AD489" s="34"/>
      <c r="AE489" s="34"/>
      <c r="AT489" s="17" t="s">
        <v>177</v>
      </c>
      <c r="AU489" s="17" t="s">
        <v>84</v>
      </c>
    </row>
    <row r="490" spans="1:65" s="14" customFormat="1">
      <c r="B490" s="220"/>
      <c r="C490" s="221"/>
      <c r="D490" s="211" t="s">
        <v>179</v>
      </c>
      <c r="E490" s="222" t="s">
        <v>1</v>
      </c>
      <c r="F490" s="223" t="s">
        <v>2098</v>
      </c>
      <c r="G490" s="221"/>
      <c r="H490" s="224">
        <v>9</v>
      </c>
      <c r="I490" s="225"/>
      <c r="J490" s="221"/>
      <c r="K490" s="221"/>
      <c r="L490" s="226"/>
      <c r="M490" s="227"/>
      <c r="N490" s="228"/>
      <c r="O490" s="228"/>
      <c r="P490" s="228"/>
      <c r="Q490" s="228"/>
      <c r="R490" s="228"/>
      <c r="S490" s="228"/>
      <c r="T490" s="229"/>
      <c r="AT490" s="230" t="s">
        <v>179</v>
      </c>
      <c r="AU490" s="230" t="s">
        <v>84</v>
      </c>
      <c r="AV490" s="14" t="s">
        <v>84</v>
      </c>
      <c r="AW490" s="14" t="s">
        <v>31</v>
      </c>
      <c r="AX490" s="14" t="s">
        <v>75</v>
      </c>
      <c r="AY490" s="230" t="s">
        <v>167</v>
      </c>
    </row>
    <row r="491" spans="1:65" s="2" customFormat="1" ht="16.45" customHeight="1">
      <c r="A491" s="34"/>
      <c r="B491" s="35"/>
      <c r="C491" s="191" t="s">
        <v>1108</v>
      </c>
      <c r="D491" s="191" t="s">
        <v>170</v>
      </c>
      <c r="E491" s="192" t="s">
        <v>2099</v>
      </c>
      <c r="F491" s="193" t="s">
        <v>2100</v>
      </c>
      <c r="G491" s="194" t="s">
        <v>1251</v>
      </c>
      <c r="H491" s="195">
        <v>8</v>
      </c>
      <c r="I491" s="196"/>
      <c r="J491" s="197">
        <f>ROUND(I491*H491,2)</f>
        <v>0</v>
      </c>
      <c r="K491" s="193" t="s">
        <v>1</v>
      </c>
      <c r="L491" s="39"/>
      <c r="M491" s="198" t="s">
        <v>1</v>
      </c>
      <c r="N491" s="199" t="s">
        <v>40</v>
      </c>
      <c r="O491" s="71"/>
      <c r="P491" s="200">
        <f>O491*H491</f>
        <v>0</v>
      </c>
      <c r="Q491" s="200">
        <v>0</v>
      </c>
      <c r="R491" s="200">
        <f>Q491*H491</f>
        <v>0</v>
      </c>
      <c r="S491" s="200">
        <v>0</v>
      </c>
      <c r="T491" s="201">
        <f>S491*H491</f>
        <v>0</v>
      </c>
      <c r="U491" s="34"/>
      <c r="V491" s="34"/>
      <c r="W491" s="34"/>
      <c r="X491" s="34"/>
      <c r="Y491" s="34"/>
      <c r="Z491" s="34"/>
      <c r="AA491" s="34"/>
      <c r="AB491" s="34"/>
      <c r="AC491" s="34"/>
      <c r="AD491" s="34"/>
      <c r="AE491" s="34"/>
      <c r="AR491" s="202" t="s">
        <v>1501</v>
      </c>
      <c r="AT491" s="202" t="s">
        <v>170</v>
      </c>
      <c r="AU491" s="202" t="s">
        <v>84</v>
      </c>
      <c r="AY491" s="17" t="s">
        <v>167</v>
      </c>
      <c r="BE491" s="203">
        <f>IF(N491="základní",J491,0)</f>
        <v>0</v>
      </c>
      <c r="BF491" s="203">
        <f>IF(N491="snížená",J491,0)</f>
        <v>0</v>
      </c>
      <c r="BG491" s="203">
        <f>IF(N491="zákl. přenesená",J491,0)</f>
        <v>0</v>
      </c>
      <c r="BH491" s="203">
        <f>IF(N491="sníž. přenesená",J491,0)</f>
        <v>0</v>
      </c>
      <c r="BI491" s="203">
        <f>IF(N491="nulová",J491,0)</f>
        <v>0</v>
      </c>
      <c r="BJ491" s="17" t="s">
        <v>82</v>
      </c>
      <c r="BK491" s="203">
        <f>ROUND(I491*H491,2)</f>
        <v>0</v>
      </c>
      <c r="BL491" s="17" t="s">
        <v>1501</v>
      </c>
      <c r="BM491" s="202" t="s">
        <v>2101</v>
      </c>
    </row>
    <row r="492" spans="1:65" s="14" customFormat="1">
      <c r="B492" s="220"/>
      <c r="C492" s="221"/>
      <c r="D492" s="211" t="s">
        <v>179</v>
      </c>
      <c r="E492" s="222" t="s">
        <v>1</v>
      </c>
      <c r="F492" s="223" t="s">
        <v>225</v>
      </c>
      <c r="G492" s="221"/>
      <c r="H492" s="224">
        <v>8</v>
      </c>
      <c r="I492" s="225"/>
      <c r="J492" s="221"/>
      <c r="K492" s="221"/>
      <c r="L492" s="226"/>
      <c r="M492" s="227"/>
      <c r="N492" s="228"/>
      <c r="O492" s="228"/>
      <c r="P492" s="228"/>
      <c r="Q492" s="228"/>
      <c r="R492" s="228"/>
      <c r="S492" s="228"/>
      <c r="T492" s="229"/>
      <c r="AT492" s="230" t="s">
        <v>179</v>
      </c>
      <c r="AU492" s="230" t="s">
        <v>84</v>
      </c>
      <c r="AV492" s="14" t="s">
        <v>84</v>
      </c>
      <c r="AW492" s="14" t="s">
        <v>31</v>
      </c>
      <c r="AX492" s="14" t="s">
        <v>75</v>
      </c>
      <c r="AY492" s="230" t="s">
        <v>167</v>
      </c>
    </row>
    <row r="493" spans="1:65" s="2" customFormat="1" ht="49.15" customHeight="1">
      <c r="A493" s="34"/>
      <c r="B493" s="35"/>
      <c r="C493" s="191" t="s">
        <v>1113</v>
      </c>
      <c r="D493" s="191" t="s">
        <v>170</v>
      </c>
      <c r="E493" s="192" t="s">
        <v>2102</v>
      </c>
      <c r="F493" s="193" t="s">
        <v>2103</v>
      </c>
      <c r="G493" s="194" t="s">
        <v>1251</v>
      </c>
      <c r="H493" s="195">
        <v>4</v>
      </c>
      <c r="I493" s="196"/>
      <c r="J493" s="197">
        <f>ROUND(I493*H493,2)</f>
        <v>0</v>
      </c>
      <c r="K493" s="193" t="s">
        <v>1</v>
      </c>
      <c r="L493" s="39"/>
      <c r="M493" s="198" t="s">
        <v>1</v>
      </c>
      <c r="N493" s="199" t="s">
        <v>40</v>
      </c>
      <c r="O493" s="71"/>
      <c r="P493" s="200">
        <f>O493*H493</f>
        <v>0</v>
      </c>
      <c r="Q493" s="200">
        <v>0</v>
      </c>
      <c r="R493" s="200">
        <f>Q493*H493</f>
        <v>0</v>
      </c>
      <c r="S493" s="200">
        <v>0</v>
      </c>
      <c r="T493" s="201">
        <f>S493*H493</f>
        <v>0</v>
      </c>
      <c r="U493" s="34"/>
      <c r="V493" s="34"/>
      <c r="W493" s="34"/>
      <c r="X493" s="34"/>
      <c r="Y493" s="34"/>
      <c r="Z493" s="34"/>
      <c r="AA493" s="34"/>
      <c r="AB493" s="34"/>
      <c r="AC493" s="34"/>
      <c r="AD493" s="34"/>
      <c r="AE493" s="34"/>
      <c r="AR493" s="202" t="s">
        <v>593</v>
      </c>
      <c r="AT493" s="202" t="s">
        <v>170</v>
      </c>
      <c r="AU493" s="202" t="s">
        <v>84</v>
      </c>
      <c r="AY493" s="17" t="s">
        <v>167</v>
      </c>
      <c r="BE493" s="203">
        <f>IF(N493="základní",J493,0)</f>
        <v>0</v>
      </c>
      <c r="BF493" s="203">
        <f>IF(N493="snížená",J493,0)</f>
        <v>0</v>
      </c>
      <c r="BG493" s="203">
        <f>IF(N493="zákl. přenesená",J493,0)</f>
        <v>0</v>
      </c>
      <c r="BH493" s="203">
        <f>IF(N493="sníž. přenesená",J493,0)</f>
        <v>0</v>
      </c>
      <c r="BI493" s="203">
        <f>IF(N493="nulová",J493,0)</f>
        <v>0</v>
      </c>
      <c r="BJ493" s="17" t="s">
        <v>82</v>
      </c>
      <c r="BK493" s="203">
        <f>ROUND(I493*H493,2)</f>
        <v>0</v>
      </c>
      <c r="BL493" s="17" t="s">
        <v>593</v>
      </c>
      <c r="BM493" s="202" t="s">
        <v>2104</v>
      </c>
    </row>
    <row r="494" spans="1:65" s="14" customFormat="1">
      <c r="B494" s="220"/>
      <c r="C494" s="221"/>
      <c r="D494" s="211" t="s">
        <v>179</v>
      </c>
      <c r="E494" s="222" t="s">
        <v>1</v>
      </c>
      <c r="F494" s="223" t="s">
        <v>175</v>
      </c>
      <c r="G494" s="221"/>
      <c r="H494" s="224">
        <v>4</v>
      </c>
      <c r="I494" s="225"/>
      <c r="J494" s="221"/>
      <c r="K494" s="221"/>
      <c r="L494" s="226"/>
      <c r="M494" s="227"/>
      <c r="N494" s="228"/>
      <c r="O494" s="228"/>
      <c r="P494" s="228"/>
      <c r="Q494" s="228"/>
      <c r="R494" s="228"/>
      <c r="S494" s="228"/>
      <c r="T494" s="229"/>
      <c r="AT494" s="230" t="s">
        <v>179</v>
      </c>
      <c r="AU494" s="230" t="s">
        <v>84</v>
      </c>
      <c r="AV494" s="14" t="s">
        <v>84</v>
      </c>
      <c r="AW494" s="14" t="s">
        <v>31</v>
      </c>
      <c r="AX494" s="14" t="s">
        <v>75</v>
      </c>
      <c r="AY494" s="230" t="s">
        <v>167</v>
      </c>
    </row>
    <row r="495" spans="1:65" s="12" customFormat="1" ht="22.85" customHeight="1">
      <c r="B495" s="175"/>
      <c r="C495" s="176"/>
      <c r="D495" s="177" t="s">
        <v>74</v>
      </c>
      <c r="E495" s="189" t="s">
        <v>2105</v>
      </c>
      <c r="F495" s="189" t="s">
        <v>2106</v>
      </c>
      <c r="G495" s="176"/>
      <c r="H495" s="176"/>
      <c r="I495" s="179"/>
      <c r="J495" s="190">
        <f>BK495</f>
        <v>0</v>
      </c>
      <c r="K495" s="176"/>
      <c r="L495" s="181"/>
      <c r="M495" s="182"/>
      <c r="N495" s="183"/>
      <c r="O495" s="183"/>
      <c r="P495" s="184">
        <f>SUM(P496:P509)</f>
        <v>0</v>
      </c>
      <c r="Q495" s="183"/>
      <c r="R495" s="184">
        <f>SUM(R496:R509)</f>
        <v>0</v>
      </c>
      <c r="S495" s="183"/>
      <c r="T495" s="185">
        <f>SUM(T496:T509)</f>
        <v>3.5199999999999995E-2</v>
      </c>
      <c r="AR495" s="186" t="s">
        <v>168</v>
      </c>
      <c r="AT495" s="187" t="s">
        <v>74</v>
      </c>
      <c r="AU495" s="187" t="s">
        <v>82</v>
      </c>
      <c r="AY495" s="186" t="s">
        <v>167</v>
      </c>
      <c r="BK495" s="188">
        <f>SUM(BK496:BK509)</f>
        <v>0</v>
      </c>
    </row>
    <row r="496" spans="1:65" s="2" customFormat="1" ht="24.3" customHeight="1">
      <c r="A496" s="34"/>
      <c r="B496" s="35"/>
      <c r="C496" s="191" t="s">
        <v>2107</v>
      </c>
      <c r="D496" s="191" t="s">
        <v>170</v>
      </c>
      <c r="E496" s="192" t="s">
        <v>2108</v>
      </c>
      <c r="F496" s="193" t="s">
        <v>2109</v>
      </c>
      <c r="G496" s="194" t="s">
        <v>274</v>
      </c>
      <c r="H496" s="195">
        <v>1</v>
      </c>
      <c r="I496" s="196"/>
      <c r="J496" s="197">
        <f>ROUND(I496*H496,2)</f>
        <v>0</v>
      </c>
      <c r="K496" s="193" t="s">
        <v>174</v>
      </c>
      <c r="L496" s="39"/>
      <c r="M496" s="198" t="s">
        <v>1</v>
      </c>
      <c r="N496" s="199" t="s">
        <v>40</v>
      </c>
      <c r="O496" s="71"/>
      <c r="P496" s="200">
        <f>O496*H496</f>
        <v>0</v>
      </c>
      <c r="Q496" s="200">
        <v>0</v>
      </c>
      <c r="R496" s="200">
        <f>Q496*H496</f>
        <v>0</v>
      </c>
      <c r="S496" s="200">
        <v>0.03</v>
      </c>
      <c r="T496" s="201">
        <f>S496*H496</f>
        <v>0.03</v>
      </c>
      <c r="U496" s="34"/>
      <c r="V496" s="34"/>
      <c r="W496" s="34"/>
      <c r="X496" s="34"/>
      <c r="Y496" s="34"/>
      <c r="Z496" s="34"/>
      <c r="AA496" s="34"/>
      <c r="AB496" s="34"/>
      <c r="AC496" s="34"/>
      <c r="AD496" s="34"/>
      <c r="AE496" s="34"/>
      <c r="AR496" s="202" t="s">
        <v>278</v>
      </c>
      <c r="AT496" s="202" t="s">
        <v>170</v>
      </c>
      <c r="AU496" s="202" t="s">
        <v>84</v>
      </c>
      <c r="AY496" s="17" t="s">
        <v>167</v>
      </c>
      <c r="BE496" s="203">
        <f>IF(N496="základní",J496,0)</f>
        <v>0</v>
      </c>
      <c r="BF496" s="203">
        <f>IF(N496="snížená",J496,0)</f>
        <v>0</v>
      </c>
      <c r="BG496" s="203">
        <f>IF(N496="zákl. přenesená",J496,0)</f>
        <v>0</v>
      </c>
      <c r="BH496" s="203">
        <f>IF(N496="sníž. přenesená",J496,0)</f>
        <v>0</v>
      </c>
      <c r="BI496" s="203">
        <f>IF(N496="nulová",J496,0)</f>
        <v>0</v>
      </c>
      <c r="BJ496" s="17" t="s">
        <v>82</v>
      </c>
      <c r="BK496" s="203">
        <f>ROUND(I496*H496,2)</f>
        <v>0</v>
      </c>
      <c r="BL496" s="17" t="s">
        <v>278</v>
      </c>
      <c r="BM496" s="202" t="s">
        <v>2110</v>
      </c>
    </row>
    <row r="497" spans="1:65" s="2" customFormat="1">
      <c r="A497" s="34"/>
      <c r="B497" s="35"/>
      <c r="C497" s="36"/>
      <c r="D497" s="204" t="s">
        <v>177</v>
      </c>
      <c r="E497" s="36"/>
      <c r="F497" s="205" t="s">
        <v>2111</v>
      </c>
      <c r="G497" s="36"/>
      <c r="H497" s="36"/>
      <c r="I497" s="206"/>
      <c r="J497" s="36"/>
      <c r="K497" s="36"/>
      <c r="L497" s="39"/>
      <c r="M497" s="207"/>
      <c r="N497" s="208"/>
      <c r="O497" s="71"/>
      <c r="P497" s="71"/>
      <c r="Q497" s="71"/>
      <c r="R497" s="71"/>
      <c r="S497" s="71"/>
      <c r="T497" s="72"/>
      <c r="U497" s="34"/>
      <c r="V497" s="34"/>
      <c r="W497" s="34"/>
      <c r="X497" s="34"/>
      <c r="Y497" s="34"/>
      <c r="Z497" s="34"/>
      <c r="AA497" s="34"/>
      <c r="AB497" s="34"/>
      <c r="AC497" s="34"/>
      <c r="AD497" s="34"/>
      <c r="AE497" s="34"/>
      <c r="AT497" s="17" t="s">
        <v>177</v>
      </c>
      <c r="AU497" s="17" t="s">
        <v>84</v>
      </c>
    </row>
    <row r="498" spans="1:65" s="14" customFormat="1">
      <c r="B498" s="220"/>
      <c r="C498" s="221"/>
      <c r="D498" s="211" t="s">
        <v>179</v>
      </c>
      <c r="E498" s="222" t="s">
        <v>1</v>
      </c>
      <c r="F498" s="223" t="s">
        <v>82</v>
      </c>
      <c r="G498" s="221"/>
      <c r="H498" s="224">
        <v>1</v>
      </c>
      <c r="I498" s="225"/>
      <c r="J498" s="221"/>
      <c r="K498" s="221"/>
      <c r="L498" s="226"/>
      <c r="M498" s="227"/>
      <c r="N498" s="228"/>
      <c r="O498" s="228"/>
      <c r="P498" s="228"/>
      <c r="Q498" s="228"/>
      <c r="R498" s="228"/>
      <c r="S498" s="228"/>
      <c r="T498" s="229"/>
      <c r="AT498" s="230" t="s">
        <v>179</v>
      </c>
      <c r="AU498" s="230" t="s">
        <v>84</v>
      </c>
      <c r="AV498" s="14" t="s">
        <v>84</v>
      </c>
      <c r="AW498" s="14" t="s">
        <v>31</v>
      </c>
      <c r="AX498" s="14" t="s">
        <v>75</v>
      </c>
      <c r="AY498" s="230" t="s">
        <v>167</v>
      </c>
    </row>
    <row r="499" spans="1:65" s="2" customFormat="1" ht="33.049999999999997" customHeight="1">
      <c r="A499" s="34"/>
      <c r="B499" s="35"/>
      <c r="C499" s="191" t="s">
        <v>2112</v>
      </c>
      <c r="D499" s="191" t="s">
        <v>170</v>
      </c>
      <c r="E499" s="192" t="s">
        <v>2113</v>
      </c>
      <c r="F499" s="193" t="s">
        <v>2114</v>
      </c>
      <c r="G499" s="194" t="s">
        <v>274</v>
      </c>
      <c r="H499" s="195">
        <v>4</v>
      </c>
      <c r="I499" s="196"/>
      <c r="J499" s="197">
        <f>ROUND(I499*H499,2)</f>
        <v>0</v>
      </c>
      <c r="K499" s="193" t="s">
        <v>174</v>
      </c>
      <c r="L499" s="39"/>
      <c r="M499" s="198" t="s">
        <v>1</v>
      </c>
      <c r="N499" s="199" t="s">
        <v>40</v>
      </c>
      <c r="O499" s="71"/>
      <c r="P499" s="200">
        <f>O499*H499</f>
        <v>0</v>
      </c>
      <c r="Q499" s="200">
        <v>0</v>
      </c>
      <c r="R499" s="200">
        <f>Q499*H499</f>
        <v>0</v>
      </c>
      <c r="S499" s="200">
        <v>1.2999999999999999E-3</v>
      </c>
      <c r="T499" s="201">
        <f>S499*H499</f>
        <v>5.1999999999999998E-3</v>
      </c>
      <c r="U499" s="34"/>
      <c r="V499" s="34"/>
      <c r="W499" s="34"/>
      <c r="X499" s="34"/>
      <c r="Y499" s="34"/>
      <c r="Z499" s="34"/>
      <c r="AA499" s="34"/>
      <c r="AB499" s="34"/>
      <c r="AC499" s="34"/>
      <c r="AD499" s="34"/>
      <c r="AE499" s="34"/>
      <c r="AR499" s="202" t="s">
        <v>278</v>
      </c>
      <c r="AT499" s="202" t="s">
        <v>170</v>
      </c>
      <c r="AU499" s="202" t="s">
        <v>84</v>
      </c>
      <c r="AY499" s="17" t="s">
        <v>167</v>
      </c>
      <c r="BE499" s="203">
        <f>IF(N499="základní",J499,0)</f>
        <v>0</v>
      </c>
      <c r="BF499" s="203">
        <f>IF(N499="snížená",J499,0)</f>
        <v>0</v>
      </c>
      <c r="BG499" s="203">
        <f>IF(N499="zákl. přenesená",J499,0)</f>
        <v>0</v>
      </c>
      <c r="BH499" s="203">
        <f>IF(N499="sníž. přenesená",J499,0)</f>
        <v>0</v>
      </c>
      <c r="BI499" s="203">
        <f>IF(N499="nulová",J499,0)</f>
        <v>0</v>
      </c>
      <c r="BJ499" s="17" t="s">
        <v>82</v>
      </c>
      <c r="BK499" s="203">
        <f>ROUND(I499*H499,2)</f>
        <v>0</v>
      </c>
      <c r="BL499" s="17" t="s">
        <v>278</v>
      </c>
      <c r="BM499" s="202" t="s">
        <v>2115</v>
      </c>
    </row>
    <row r="500" spans="1:65" s="2" customFormat="1">
      <c r="A500" s="34"/>
      <c r="B500" s="35"/>
      <c r="C500" s="36"/>
      <c r="D500" s="204" t="s">
        <v>177</v>
      </c>
      <c r="E500" s="36"/>
      <c r="F500" s="205" t="s">
        <v>2116</v>
      </c>
      <c r="G500" s="36"/>
      <c r="H500" s="36"/>
      <c r="I500" s="206"/>
      <c r="J500" s="36"/>
      <c r="K500" s="36"/>
      <c r="L500" s="39"/>
      <c r="M500" s="207"/>
      <c r="N500" s="208"/>
      <c r="O500" s="71"/>
      <c r="P500" s="71"/>
      <c r="Q500" s="71"/>
      <c r="R500" s="71"/>
      <c r="S500" s="71"/>
      <c r="T500" s="72"/>
      <c r="U500" s="34"/>
      <c r="V500" s="34"/>
      <c r="W500" s="34"/>
      <c r="X500" s="34"/>
      <c r="Y500" s="34"/>
      <c r="Z500" s="34"/>
      <c r="AA500" s="34"/>
      <c r="AB500" s="34"/>
      <c r="AC500" s="34"/>
      <c r="AD500" s="34"/>
      <c r="AE500" s="34"/>
      <c r="AT500" s="17" t="s">
        <v>177</v>
      </c>
      <c r="AU500" s="17" t="s">
        <v>84</v>
      </c>
    </row>
    <row r="501" spans="1:65" s="14" customFormat="1">
      <c r="B501" s="220"/>
      <c r="C501" s="221"/>
      <c r="D501" s="211" t="s">
        <v>179</v>
      </c>
      <c r="E501" s="222" t="s">
        <v>1</v>
      </c>
      <c r="F501" s="223" t="s">
        <v>175</v>
      </c>
      <c r="G501" s="221"/>
      <c r="H501" s="224">
        <v>4</v>
      </c>
      <c r="I501" s="225"/>
      <c r="J501" s="221"/>
      <c r="K501" s="221"/>
      <c r="L501" s="226"/>
      <c r="M501" s="227"/>
      <c r="N501" s="228"/>
      <c r="O501" s="228"/>
      <c r="P501" s="228"/>
      <c r="Q501" s="228"/>
      <c r="R501" s="228"/>
      <c r="S501" s="228"/>
      <c r="T501" s="229"/>
      <c r="AT501" s="230" t="s">
        <v>179</v>
      </c>
      <c r="AU501" s="230" t="s">
        <v>84</v>
      </c>
      <c r="AV501" s="14" t="s">
        <v>84</v>
      </c>
      <c r="AW501" s="14" t="s">
        <v>31</v>
      </c>
      <c r="AX501" s="14" t="s">
        <v>75</v>
      </c>
      <c r="AY501" s="230" t="s">
        <v>167</v>
      </c>
    </row>
    <row r="502" spans="1:65" s="2" customFormat="1" ht="37.9" customHeight="1">
      <c r="A502" s="34"/>
      <c r="B502" s="35"/>
      <c r="C502" s="191" t="s">
        <v>2117</v>
      </c>
      <c r="D502" s="191" t="s">
        <v>170</v>
      </c>
      <c r="E502" s="192" t="s">
        <v>2118</v>
      </c>
      <c r="F502" s="193" t="s">
        <v>2119</v>
      </c>
      <c r="G502" s="194" t="s">
        <v>274</v>
      </c>
      <c r="H502" s="195">
        <v>5</v>
      </c>
      <c r="I502" s="196"/>
      <c r="J502" s="197">
        <f>ROUND(I502*H502,2)</f>
        <v>0</v>
      </c>
      <c r="K502" s="193" t="s">
        <v>174</v>
      </c>
      <c r="L502" s="39"/>
      <c r="M502" s="198" t="s">
        <v>1</v>
      </c>
      <c r="N502" s="199" t="s">
        <v>40</v>
      </c>
      <c r="O502" s="71"/>
      <c r="P502" s="200">
        <f>O502*H502</f>
        <v>0</v>
      </c>
      <c r="Q502" s="200">
        <v>0</v>
      </c>
      <c r="R502" s="200">
        <f>Q502*H502</f>
        <v>0</v>
      </c>
      <c r="S502" s="200">
        <v>0</v>
      </c>
      <c r="T502" s="201">
        <f>S502*H502</f>
        <v>0</v>
      </c>
      <c r="U502" s="34"/>
      <c r="V502" s="34"/>
      <c r="W502" s="34"/>
      <c r="X502" s="34"/>
      <c r="Y502" s="34"/>
      <c r="Z502" s="34"/>
      <c r="AA502" s="34"/>
      <c r="AB502" s="34"/>
      <c r="AC502" s="34"/>
      <c r="AD502" s="34"/>
      <c r="AE502" s="34"/>
      <c r="AR502" s="202" t="s">
        <v>278</v>
      </c>
      <c r="AT502" s="202" t="s">
        <v>170</v>
      </c>
      <c r="AU502" s="202" t="s">
        <v>84</v>
      </c>
      <c r="AY502" s="17" t="s">
        <v>167</v>
      </c>
      <c r="BE502" s="203">
        <f>IF(N502="základní",J502,0)</f>
        <v>0</v>
      </c>
      <c r="BF502" s="203">
        <f>IF(N502="snížená",J502,0)</f>
        <v>0</v>
      </c>
      <c r="BG502" s="203">
        <f>IF(N502="zákl. přenesená",J502,0)</f>
        <v>0</v>
      </c>
      <c r="BH502" s="203">
        <f>IF(N502="sníž. přenesená",J502,0)</f>
        <v>0</v>
      </c>
      <c r="BI502" s="203">
        <f>IF(N502="nulová",J502,0)</f>
        <v>0</v>
      </c>
      <c r="BJ502" s="17" t="s">
        <v>82</v>
      </c>
      <c r="BK502" s="203">
        <f>ROUND(I502*H502,2)</f>
        <v>0</v>
      </c>
      <c r="BL502" s="17" t="s">
        <v>278</v>
      </c>
      <c r="BM502" s="202" t="s">
        <v>2120</v>
      </c>
    </row>
    <row r="503" spans="1:65" s="2" customFormat="1">
      <c r="A503" s="34"/>
      <c r="B503" s="35"/>
      <c r="C503" s="36"/>
      <c r="D503" s="204" t="s">
        <v>177</v>
      </c>
      <c r="E503" s="36"/>
      <c r="F503" s="205" t="s">
        <v>2121</v>
      </c>
      <c r="G503" s="36"/>
      <c r="H503" s="36"/>
      <c r="I503" s="206"/>
      <c r="J503" s="36"/>
      <c r="K503" s="36"/>
      <c r="L503" s="39"/>
      <c r="M503" s="207"/>
      <c r="N503" s="208"/>
      <c r="O503" s="71"/>
      <c r="P503" s="71"/>
      <c r="Q503" s="71"/>
      <c r="R503" s="71"/>
      <c r="S503" s="71"/>
      <c r="T503" s="72"/>
      <c r="U503" s="34"/>
      <c r="V503" s="34"/>
      <c r="W503" s="34"/>
      <c r="X503" s="34"/>
      <c r="Y503" s="34"/>
      <c r="Z503" s="34"/>
      <c r="AA503" s="34"/>
      <c r="AB503" s="34"/>
      <c r="AC503" s="34"/>
      <c r="AD503" s="34"/>
      <c r="AE503" s="34"/>
      <c r="AT503" s="17" t="s">
        <v>177</v>
      </c>
      <c r="AU503" s="17" t="s">
        <v>84</v>
      </c>
    </row>
    <row r="504" spans="1:65" s="14" customFormat="1">
      <c r="B504" s="220"/>
      <c r="C504" s="221"/>
      <c r="D504" s="211" t="s">
        <v>179</v>
      </c>
      <c r="E504" s="222" t="s">
        <v>1</v>
      </c>
      <c r="F504" s="223" t="s">
        <v>205</v>
      </c>
      <c r="G504" s="221"/>
      <c r="H504" s="224">
        <v>5</v>
      </c>
      <c r="I504" s="225"/>
      <c r="J504" s="221"/>
      <c r="K504" s="221"/>
      <c r="L504" s="226"/>
      <c r="M504" s="227"/>
      <c r="N504" s="228"/>
      <c r="O504" s="228"/>
      <c r="P504" s="228"/>
      <c r="Q504" s="228"/>
      <c r="R504" s="228"/>
      <c r="S504" s="228"/>
      <c r="T504" s="229"/>
      <c r="AT504" s="230" t="s">
        <v>179</v>
      </c>
      <c r="AU504" s="230" t="s">
        <v>84</v>
      </c>
      <c r="AV504" s="14" t="s">
        <v>84</v>
      </c>
      <c r="AW504" s="14" t="s">
        <v>31</v>
      </c>
      <c r="AX504" s="14" t="s">
        <v>82</v>
      </c>
      <c r="AY504" s="230" t="s">
        <v>167</v>
      </c>
    </row>
    <row r="505" spans="1:65" s="2" customFormat="1" ht="16.45" customHeight="1">
      <c r="A505" s="34"/>
      <c r="B505" s="35"/>
      <c r="C505" s="191" t="s">
        <v>2122</v>
      </c>
      <c r="D505" s="191" t="s">
        <v>170</v>
      </c>
      <c r="E505" s="192" t="s">
        <v>2123</v>
      </c>
      <c r="F505" s="193" t="s">
        <v>2124</v>
      </c>
      <c r="G505" s="194" t="s">
        <v>1251</v>
      </c>
      <c r="H505" s="195">
        <v>32</v>
      </c>
      <c r="I505" s="196"/>
      <c r="J505" s="197">
        <f>ROUND(I505*H505,2)</f>
        <v>0</v>
      </c>
      <c r="K505" s="193" t="s">
        <v>174</v>
      </c>
      <c r="L505" s="39"/>
      <c r="M505" s="198" t="s">
        <v>1</v>
      </c>
      <c r="N505" s="199" t="s">
        <v>40</v>
      </c>
      <c r="O505" s="71"/>
      <c r="P505" s="200">
        <f>O505*H505</f>
        <v>0</v>
      </c>
      <c r="Q505" s="200">
        <v>0</v>
      </c>
      <c r="R505" s="200">
        <f>Q505*H505</f>
        <v>0</v>
      </c>
      <c r="S505" s="200">
        <v>0</v>
      </c>
      <c r="T505" s="201">
        <f>S505*H505</f>
        <v>0</v>
      </c>
      <c r="U505" s="34"/>
      <c r="V505" s="34"/>
      <c r="W505" s="34"/>
      <c r="X505" s="34"/>
      <c r="Y505" s="34"/>
      <c r="Z505" s="34"/>
      <c r="AA505" s="34"/>
      <c r="AB505" s="34"/>
      <c r="AC505" s="34"/>
      <c r="AD505" s="34"/>
      <c r="AE505" s="34"/>
      <c r="AR505" s="202" t="s">
        <v>1501</v>
      </c>
      <c r="AT505" s="202" t="s">
        <v>170</v>
      </c>
      <c r="AU505" s="202" t="s">
        <v>84</v>
      </c>
      <c r="AY505" s="17" t="s">
        <v>167</v>
      </c>
      <c r="BE505" s="203">
        <f>IF(N505="základní",J505,0)</f>
        <v>0</v>
      </c>
      <c r="BF505" s="203">
        <f>IF(N505="snížená",J505,0)</f>
        <v>0</v>
      </c>
      <c r="BG505" s="203">
        <f>IF(N505="zákl. přenesená",J505,0)</f>
        <v>0</v>
      </c>
      <c r="BH505" s="203">
        <f>IF(N505="sníž. přenesená",J505,0)</f>
        <v>0</v>
      </c>
      <c r="BI505" s="203">
        <f>IF(N505="nulová",J505,0)</f>
        <v>0</v>
      </c>
      <c r="BJ505" s="17" t="s">
        <v>82</v>
      </c>
      <c r="BK505" s="203">
        <f>ROUND(I505*H505,2)</f>
        <v>0</v>
      </c>
      <c r="BL505" s="17" t="s">
        <v>1501</v>
      </c>
      <c r="BM505" s="202" t="s">
        <v>2125</v>
      </c>
    </row>
    <row r="506" spans="1:65" s="2" customFormat="1">
      <c r="A506" s="34"/>
      <c r="B506" s="35"/>
      <c r="C506" s="36"/>
      <c r="D506" s="204" t="s">
        <v>177</v>
      </c>
      <c r="E506" s="36"/>
      <c r="F506" s="205" t="s">
        <v>2126</v>
      </c>
      <c r="G506" s="36"/>
      <c r="H506" s="36"/>
      <c r="I506" s="206"/>
      <c r="J506" s="36"/>
      <c r="K506" s="36"/>
      <c r="L506" s="39"/>
      <c r="M506" s="207"/>
      <c r="N506" s="208"/>
      <c r="O506" s="71"/>
      <c r="P506" s="71"/>
      <c r="Q506" s="71"/>
      <c r="R506" s="71"/>
      <c r="S506" s="71"/>
      <c r="T506" s="72"/>
      <c r="U506" s="34"/>
      <c r="V506" s="34"/>
      <c r="W506" s="34"/>
      <c r="X506" s="34"/>
      <c r="Y506" s="34"/>
      <c r="Z506" s="34"/>
      <c r="AA506" s="34"/>
      <c r="AB506" s="34"/>
      <c r="AC506" s="34"/>
      <c r="AD506" s="34"/>
      <c r="AE506" s="34"/>
      <c r="AT506" s="17" t="s">
        <v>177</v>
      </c>
      <c r="AU506" s="17" t="s">
        <v>84</v>
      </c>
    </row>
    <row r="507" spans="1:65" s="14" customFormat="1">
      <c r="B507" s="220"/>
      <c r="C507" s="221"/>
      <c r="D507" s="211" t="s">
        <v>179</v>
      </c>
      <c r="E507" s="222" t="s">
        <v>1</v>
      </c>
      <c r="F507" s="223" t="s">
        <v>2127</v>
      </c>
      <c r="G507" s="221"/>
      <c r="H507" s="224">
        <v>12</v>
      </c>
      <c r="I507" s="225"/>
      <c r="J507" s="221"/>
      <c r="K507" s="221"/>
      <c r="L507" s="226"/>
      <c r="M507" s="227"/>
      <c r="N507" s="228"/>
      <c r="O507" s="228"/>
      <c r="P507" s="228"/>
      <c r="Q507" s="228"/>
      <c r="R507" s="228"/>
      <c r="S507" s="228"/>
      <c r="T507" s="229"/>
      <c r="AT507" s="230" t="s">
        <v>179</v>
      </c>
      <c r="AU507" s="230" t="s">
        <v>84</v>
      </c>
      <c r="AV507" s="14" t="s">
        <v>84</v>
      </c>
      <c r="AW507" s="14" t="s">
        <v>31</v>
      </c>
      <c r="AX507" s="14" t="s">
        <v>75</v>
      </c>
      <c r="AY507" s="230" t="s">
        <v>167</v>
      </c>
    </row>
    <row r="508" spans="1:65" s="14" customFormat="1" ht="21.3">
      <c r="B508" s="220"/>
      <c r="C508" s="221"/>
      <c r="D508" s="211" t="s">
        <v>179</v>
      </c>
      <c r="E508" s="222" t="s">
        <v>1</v>
      </c>
      <c r="F508" s="223" t="s">
        <v>2128</v>
      </c>
      <c r="G508" s="221"/>
      <c r="H508" s="224">
        <v>4</v>
      </c>
      <c r="I508" s="225"/>
      <c r="J508" s="221"/>
      <c r="K508" s="221"/>
      <c r="L508" s="226"/>
      <c r="M508" s="227"/>
      <c r="N508" s="228"/>
      <c r="O508" s="228"/>
      <c r="P508" s="228"/>
      <c r="Q508" s="228"/>
      <c r="R508" s="228"/>
      <c r="S508" s="228"/>
      <c r="T508" s="229"/>
      <c r="AT508" s="230" t="s">
        <v>179</v>
      </c>
      <c r="AU508" s="230" t="s">
        <v>84</v>
      </c>
      <c r="AV508" s="14" t="s">
        <v>84</v>
      </c>
      <c r="AW508" s="14" t="s">
        <v>31</v>
      </c>
      <c r="AX508" s="14" t="s">
        <v>75</v>
      </c>
      <c r="AY508" s="230" t="s">
        <v>167</v>
      </c>
    </row>
    <row r="509" spans="1:65" s="14" customFormat="1">
      <c r="B509" s="220"/>
      <c r="C509" s="221"/>
      <c r="D509" s="211" t="s">
        <v>179</v>
      </c>
      <c r="E509" s="222" t="s">
        <v>1</v>
      </c>
      <c r="F509" s="223" t="s">
        <v>2129</v>
      </c>
      <c r="G509" s="221"/>
      <c r="H509" s="224">
        <v>16</v>
      </c>
      <c r="I509" s="225"/>
      <c r="J509" s="221"/>
      <c r="K509" s="221"/>
      <c r="L509" s="226"/>
      <c r="M509" s="243"/>
      <c r="N509" s="244"/>
      <c r="O509" s="244"/>
      <c r="P509" s="244"/>
      <c r="Q509" s="244"/>
      <c r="R509" s="244"/>
      <c r="S509" s="244"/>
      <c r="T509" s="245"/>
      <c r="AT509" s="230" t="s">
        <v>179</v>
      </c>
      <c r="AU509" s="230" t="s">
        <v>84</v>
      </c>
      <c r="AV509" s="14" t="s">
        <v>84</v>
      </c>
      <c r="AW509" s="14" t="s">
        <v>31</v>
      </c>
      <c r="AX509" s="14" t="s">
        <v>75</v>
      </c>
      <c r="AY509" s="230" t="s">
        <v>167</v>
      </c>
    </row>
    <row r="510" spans="1:65" s="2" customFormat="1" ht="6.9" customHeight="1">
      <c r="A510" s="34"/>
      <c r="B510" s="54"/>
      <c r="C510" s="55"/>
      <c r="D510" s="55"/>
      <c r="E510" s="55"/>
      <c r="F510" s="55"/>
      <c r="G510" s="55"/>
      <c r="H510" s="55"/>
      <c r="I510" s="55"/>
      <c r="J510" s="55"/>
      <c r="K510" s="55"/>
      <c r="L510" s="39"/>
      <c r="M510" s="34"/>
      <c r="O510" s="34"/>
      <c r="P510" s="34"/>
      <c r="Q510" s="34"/>
      <c r="R510" s="34"/>
      <c r="S510" s="34"/>
      <c r="T510" s="34"/>
      <c r="U510" s="34"/>
      <c r="V510" s="34"/>
      <c r="W510" s="34"/>
      <c r="X510" s="34"/>
      <c r="Y510" s="34"/>
      <c r="Z510" s="34"/>
      <c r="AA510" s="34"/>
      <c r="AB510" s="34"/>
      <c r="AC510" s="34"/>
      <c r="AD510" s="34"/>
      <c r="AE510" s="34"/>
    </row>
  </sheetData>
  <sheetProtection algorithmName="SHA-512" hashValue="OSpBQMKv5zFi/3WZHfdjv4Yoqg5d0oO2berwdlseiVrwrl9tgWWDCKZCX/dqgEK4+u6KjnE30S5Y9jAmvAtlDA==" saltValue="xS7gmu8nvGp3wDe3T5hOBjMjgrYcvzcOqkRFaMnjNS/EF1wiMySy7tX3Rs06owHfipq2S2jmR0yk71sO22MCSQ==" spinCount="100000" sheet="1" objects="1" scenarios="1" formatColumns="0" formatRows="0" autoFilter="0"/>
  <autoFilter ref="C130:K509"/>
  <mergeCells count="12">
    <mergeCell ref="E123:H123"/>
    <mergeCell ref="L2:V2"/>
    <mergeCell ref="E85:H85"/>
    <mergeCell ref="E87:H87"/>
    <mergeCell ref="E89:H89"/>
    <mergeCell ref="E119:H119"/>
    <mergeCell ref="E121:H121"/>
    <mergeCell ref="E7:H7"/>
    <mergeCell ref="E9:H9"/>
    <mergeCell ref="E11:H11"/>
    <mergeCell ref="E20:H20"/>
    <mergeCell ref="E29:H29"/>
  </mergeCells>
  <hyperlinks>
    <hyperlink ref="F137" r:id="rId1"/>
    <hyperlink ref="F141" r:id="rId2"/>
    <hyperlink ref="F145" r:id="rId3"/>
    <hyperlink ref="F149" r:id="rId4"/>
    <hyperlink ref="F153" r:id="rId5"/>
    <hyperlink ref="F157" r:id="rId6"/>
    <hyperlink ref="F161" r:id="rId7"/>
    <hyperlink ref="F165" r:id="rId8"/>
    <hyperlink ref="F173" r:id="rId9"/>
    <hyperlink ref="F179" r:id="rId10"/>
    <hyperlink ref="F185" r:id="rId11"/>
    <hyperlink ref="F189" r:id="rId12"/>
    <hyperlink ref="F193" r:id="rId13"/>
    <hyperlink ref="F195" r:id="rId14"/>
    <hyperlink ref="F199" r:id="rId15"/>
    <hyperlink ref="F202" r:id="rId16"/>
    <hyperlink ref="F208" r:id="rId17"/>
    <hyperlink ref="F211" r:id="rId18"/>
    <hyperlink ref="F216" r:id="rId19"/>
    <hyperlink ref="F220" r:id="rId20"/>
    <hyperlink ref="F225" r:id="rId21"/>
    <hyperlink ref="F229" r:id="rId22"/>
    <hyperlink ref="F243" r:id="rId23"/>
    <hyperlink ref="F250" r:id="rId24"/>
    <hyperlink ref="F256" r:id="rId25"/>
    <hyperlink ref="F262" r:id="rId26"/>
    <hyperlink ref="F268" r:id="rId27"/>
    <hyperlink ref="F274" r:id="rId28"/>
    <hyperlink ref="F286" r:id="rId29"/>
    <hyperlink ref="F293" r:id="rId30"/>
    <hyperlink ref="F298" r:id="rId31"/>
    <hyperlink ref="F304" r:id="rId32"/>
    <hyperlink ref="F309" r:id="rId33"/>
    <hyperlink ref="F316" r:id="rId34"/>
    <hyperlink ref="F320" r:id="rId35"/>
    <hyperlink ref="F326" r:id="rId36"/>
    <hyperlink ref="F331" r:id="rId37"/>
    <hyperlink ref="F335" r:id="rId38"/>
    <hyperlink ref="F339" r:id="rId39"/>
    <hyperlink ref="F343" r:id="rId40"/>
    <hyperlink ref="F357" r:id="rId41"/>
    <hyperlink ref="F361" r:id="rId42"/>
    <hyperlink ref="F366" r:id="rId43"/>
    <hyperlink ref="F379" r:id="rId44"/>
    <hyperlink ref="F387" r:id="rId45"/>
    <hyperlink ref="F389" r:id="rId46"/>
    <hyperlink ref="F394" r:id="rId47"/>
    <hyperlink ref="F397" r:id="rId48"/>
    <hyperlink ref="F401" r:id="rId49"/>
    <hyperlink ref="F405" r:id="rId50"/>
    <hyperlink ref="F408" r:id="rId51"/>
    <hyperlink ref="F416" r:id="rId52"/>
    <hyperlink ref="F420" r:id="rId53"/>
    <hyperlink ref="F426" r:id="rId54"/>
    <hyperlink ref="F428" r:id="rId55"/>
    <hyperlink ref="F431" r:id="rId56"/>
    <hyperlink ref="F434" r:id="rId57"/>
    <hyperlink ref="F437" r:id="rId58"/>
    <hyperlink ref="F441" r:id="rId59"/>
    <hyperlink ref="F444" r:id="rId60"/>
    <hyperlink ref="F447" r:id="rId61"/>
    <hyperlink ref="F450" r:id="rId62"/>
    <hyperlink ref="F453" r:id="rId63"/>
    <hyperlink ref="F456" r:id="rId64"/>
    <hyperlink ref="F458" r:id="rId65"/>
    <hyperlink ref="F461" r:id="rId66"/>
    <hyperlink ref="F464" r:id="rId67"/>
    <hyperlink ref="F467" r:id="rId68"/>
    <hyperlink ref="F470" r:id="rId69"/>
    <hyperlink ref="F473" r:id="rId70"/>
    <hyperlink ref="F476" r:id="rId71"/>
    <hyperlink ref="F480" r:id="rId72"/>
    <hyperlink ref="F483" r:id="rId73"/>
    <hyperlink ref="F486" r:id="rId74"/>
    <hyperlink ref="F489" r:id="rId75"/>
    <hyperlink ref="F497" r:id="rId76"/>
    <hyperlink ref="F500" r:id="rId77"/>
    <hyperlink ref="F503" r:id="rId78"/>
    <hyperlink ref="F506" r:id="rId7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1"/>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104</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2130</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2131</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ROUND(J127,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ROUND((SUM(BE127:BE280)),  2)</f>
        <v>0</v>
      </c>
      <c r="G35" s="34"/>
      <c r="H35" s="34"/>
      <c r="I35" s="130">
        <v>0.21</v>
      </c>
      <c r="J35" s="129">
        <f>ROUND(((SUM(BE127:BE280))*I35),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ROUND((SUM(BF127:BF280)),  2)</f>
        <v>0</v>
      </c>
      <c r="G36" s="34"/>
      <c r="H36" s="34"/>
      <c r="I36" s="130">
        <v>0.15</v>
      </c>
      <c r="J36" s="129">
        <f>ROUND(((SUM(BF127:BF280))*I36),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ROUND((SUM(BG127:BG280)),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ROUND((SUM(BH127:BH280)),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ROUND((SUM(BI127:BI280)),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D1_01_4h1 - Slaboproudá elektrotechnika</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Robert Frýba</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J127</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2132</v>
      </c>
      <c r="E99" s="156"/>
      <c r="F99" s="156"/>
      <c r="G99" s="156"/>
      <c r="H99" s="156"/>
      <c r="I99" s="156"/>
      <c r="J99" s="157">
        <f>J128</f>
        <v>0</v>
      </c>
      <c r="K99" s="154"/>
      <c r="L99" s="158"/>
    </row>
    <row r="100" spans="1:47" s="9" customFormat="1" ht="24.9" customHeight="1">
      <c r="B100" s="153"/>
      <c r="C100" s="154"/>
      <c r="D100" s="155" t="s">
        <v>2133</v>
      </c>
      <c r="E100" s="156"/>
      <c r="F100" s="156"/>
      <c r="G100" s="156"/>
      <c r="H100" s="156"/>
      <c r="I100" s="156"/>
      <c r="J100" s="157">
        <f>J136</f>
        <v>0</v>
      </c>
      <c r="K100" s="154"/>
      <c r="L100" s="158"/>
    </row>
    <row r="101" spans="1:47" s="10" customFormat="1" ht="19.899999999999999" customHeight="1">
      <c r="B101" s="159"/>
      <c r="C101" s="104"/>
      <c r="D101" s="160" t="s">
        <v>2134</v>
      </c>
      <c r="E101" s="161"/>
      <c r="F101" s="161"/>
      <c r="G101" s="161"/>
      <c r="H101" s="161"/>
      <c r="I101" s="161"/>
      <c r="J101" s="162">
        <f>J137</f>
        <v>0</v>
      </c>
      <c r="K101" s="104"/>
      <c r="L101" s="163"/>
    </row>
    <row r="102" spans="1:47" s="10" customFormat="1" ht="19.899999999999999" customHeight="1">
      <c r="B102" s="159"/>
      <c r="C102" s="104"/>
      <c r="D102" s="160" t="s">
        <v>2135</v>
      </c>
      <c r="E102" s="161"/>
      <c r="F102" s="161"/>
      <c r="G102" s="161"/>
      <c r="H102" s="161"/>
      <c r="I102" s="161"/>
      <c r="J102" s="162">
        <f>J181</f>
        <v>0</v>
      </c>
      <c r="K102" s="104"/>
      <c r="L102" s="163"/>
    </row>
    <row r="103" spans="1:47" s="9" customFormat="1" ht="24.9" customHeight="1">
      <c r="B103" s="153"/>
      <c r="C103" s="154"/>
      <c r="D103" s="155" t="s">
        <v>2136</v>
      </c>
      <c r="E103" s="156"/>
      <c r="F103" s="156"/>
      <c r="G103" s="156"/>
      <c r="H103" s="156"/>
      <c r="I103" s="156"/>
      <c r="J103" s="157">
        <f>J234</f>
        <v>0</v>
      </c>
      <c r="K103" s="154"/>
      <c r="L103" s="158"/>
    </row>
    <row r="104" spans="1:47" s="9" customFormat="1" ht="24.9" customHeight="1">
      <c r="B104" s="153"/>
      <c r="C104" s="154"/>
      <c r="D104" s="155" t="s">
        <v>2137</v>
      </c>
      <c r="E104" s="156"/>
      <c r="F104" s="156"/>
      <c r="G104" s="156"/>
      <c r="H104" s="156"/>
      <c r="I104" s="156"/>
      <c r="J104" s="157">
        <f>J264</f>
        <v>0</v>
      </c>
      <c r="K104" s="154"/>
      <c r="L104" s="158"/>
    </row>
    <row r="105" spans="1:47" s="9" customFormat="1" ht="24.9" customHeight="1">
      <c r="B105" s="153"/>
      <c r="C105" s="154"/>
      <c r="D105" s="155" t="s">
        <v>2138</v>
      </c>
      <c r="E105" s="156"/>
      <c r="F105" s="156"/>
      <c r="G105" s="156"/>
      <c r="H105" s="156"/>
      <c r="I105" s="156"/>
      <c r="J105" s="157">
        <f>J267</f>
        <v>0</v>
      </c>
      <c r="K105" s="154"/>
      <c r="L105" s="158"/>
    </row>
    <row r="106" spans="1:47" s="2" customFormat="1" ht="21.8" customHeight="1">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 customHeight="1">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11" spans="1:47" s="2" customFormat="1" ht="6.9" customHeight="1">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47" s="2" customFormat="1" ht="24.9" customHeight="1">
      <c r="A112" s="34"/>
      <c r="B112" s="35"/>
      <c r="C112" s="23" t="s">
        <v>152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3" s="2" customFormat="1" ht="6.9"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3" s="2" customFormat="1" ht="12.05" customHeight="1">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3" s="2" customFormat="1" ht="26.3" customHeight="1">
      <c r="A115" s="34"/>
      <c r="B115" s="35"/>
      <c r="C115" s="36"/>
      <c r="D115" s="36"/>
      <c r="E115" s="312" t="str">
        <f>E7</f>
        <v>Nemocnice Nové Město na Moravě - 2 ultrazvukové vyšetřovny na RDG</v>
      </c>
      <c r="F115" s="313"/>
      <c r="G115" s="313"/>
      <c r="H115" s="313"/>
      <c r="I115" s="36"/>
      <c r="J115" s="36"/>
      <c r="K115" s="36"/>
      <c r="L115" s="51"/>
      <c r="S115" s="34"/>
      <c r="T115" s="34"/>
      <c r="U115" s="34"/>
      <c r="V115" s="34"/>
      <c r="W115" s="34"/>
      <c r="X115" s="34"/>
      <c r="Y115" s="34"/>
      <c r="Z115" s="34"/>
      <c r="AA115" s="34"/>
      <c r="AB115" s="34"/>
      <c r="AC115" s="34"/>
      <c r="AD115" s="34"/>
      <c r="AE115" s="34"/>
    </row>
    <row r="116" spans="1:63" s="1" customFormat="1" ht="12.05" customHeight="1">
      <c r="B116" s="21"/>
      <c r="C116" s="29" t="s">
        <v>115</v>
      </c>
      <c r="D116" s="22"/>
      <c r="E116" s="22"/>
      <c r="F116" s="22"/>
      <c r="G116" s="22"/>
      <c r="H116" s="22"/>
      <c r="I116" s="22"/>
      <c r="J116" s="22"/>
      <c r="K116" s="22"/>
      <c r="L116" s="20"/>
    </row>
    <row r="117" spans="1:63" s="2" customFormat="1" ht="16.45" customHeight="1">
      <c r="A117" s="34"/>
      <c r="B117" s="35"/>
      <c r="C117" s="36"/>
      <c r="D117" s="36"/>
      <c r="E117" s="312" t="s">
        <v>116</v>
      </c>
      <c r="F117" s="311"/>
      <c r="G117" s="311"/>
      <c r="H117" s="311"/>
      <c r="I117" s="36"/>
      <c r="J117" s="36"/>
      <c r="K117" s="36"/>
      <c r="L117" s="51"/>
      <c r="S117" s="34"/>
      <c r="T117" s="34"/>
      <c r="U117" s="34"/>
      <c r="V117" s="34"/>
      <c r="W117" s="34"/>
      <c r="X117" s="34"/>
      <c r="Y117" s="34"/>
      <c r="Z117" s="34"/>
      <c r="AA117" s="34"/>
      <c r="AB117" s="34"/>
      <c r="AC117" s="34"/>
      <c r="AD117" s="34"/>
      <c r="AE117" s="34"/>
    </row>
    <row r="118" spans="1:63" s="2" customFormat="1" ht="12.05" customHeight="1">
      <c r="A118" s="34"/>
      <c r="B118" s="35"/>
      <c r="C118" s="29" t="s">
        <v>117</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3" s="2" customFormat="1" ht="16.45" customHeight="1">
      <c r="A119" s="34"/>
      <c r="B119" s="35"/>
      <c r="C119" s="36"/>
      <c r="D119" s="36"/>
      <c r="E119" s="294" t="str">
        <f>E11</f>
        <v>D1_01_4h1 - Slaboproudá elektrotechnika</v>
      </c>
      <c r="F119" s="311"/>
      <c r="G119" s="311"/>
      <c r="H119" s="311"/>
      <c r="I119" s="36"/>
      <c r="J119" s="36"/>
      <c r="K119" s="36"/>
      <c r="L119" s="51"/>
      <c r="S119" s="34"/>
      <c r="T119" s="34"/>
      <c r="U119" s="34"/>
      <c r="V119" s="34"/>
      <c r="W119" s="34"/>
      <c r="X119" s="34"/>
      <c r="Y119" s="34"/>
      <c r="Z119" s="34"/>
      <c r="AA119" s="34"/>
      <c r="AB119" s="34"/>
      <c r="AC119" s="34"/>
      <c r="AD119" s="34"/>
      <c r="AE119" s="34"/>
    </row>
    <row r="120" spans="1:63" s="2" customFormat="1" ht="6.9"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3" s="2" customFormat="1" ht="12.05" customHeight="1">
      <c r="A121" s="34"/>
      <c r="B121" s="35"/>
      <c r="C121" s="29" t="s">
        <v>20</v>
      </c>
      <c r="D121" s="36"/>
      <c r="E121" s="36"/>
      <c r="F121" s="27" t="str">
        <f>F14</f>
        <v>Nové Město na Moravě</v>
      </c>
      <c r="G121" s="36"/>
      <c r="H121" s="36"/>
      <c r="I121" s="29" t="s">
        <v>22</v>
      </c>
      <c r="J121" s="66">
        <f>IF(J14="","",J14)</f>
        <v>0</v>
      </c>
      <c r="K121" s="36"/>
      <c r="L121" s="51"/>
      <c r="S121" s="34"/>
      <c r="T121" s="34"/>
      <c r="U121" s="34"/>
      <c r="V121" s="34"/>
      <c r="W121" s="34"/>
      <c r="X121" s="34"/>
      <c r="Y121" s="34"/>
      <c r="Z121" s="34"/>
      <c r="AA121" s="34"/>
      <c r="AB121" s="34"/>
      <c r="AC121" s="34"/>
      <c r="AD121" s="34"/>
      <c r="AE121" s="34"/>
    </row>
    <row r="122" spans="1:63" s="2" customFormat="1" ht="6.9"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3" s="2" customFormat="1" ht="25.7" customHeight="1">
      <c r="A123" s="34"/>
      <c r="B123" s="35"/>
      <c r="C123" s="29" t="s">
        <v>23</v>
      </c>
      <c r="D123" s="36"/>
      <c r="E123" s="36"/>
      <c r="F123" s="27" t="str">
        <f>E17</f>
        <v>Kraj Vysočina, Žižkova 57, Jihlava</v>
      </c>
      <c r="G123" s="36"/>
      <c r="H123" s="36"/>
      <c r="I123" s="29" t="s">
        <v>29</v>
      </c>
      <c r="J123" s="32" t="str">
        <f>E23</f>
        <v>Penta Projekt s.r.o., Mrštíkova 12, Jihlava</v>
      </c>
      <c r="K123" s="36"/>
      <c r="L123" s="51"/>
      <c r="S123" s="34"/>
      <c r="T123" s="34"/>
      <c r="U123" s="34"/>
      <c r="V123" s="34"/>
      <c r="W123" s="34"/>
      <c r="X123" s="34"/>
      <c r="Y123" s="34"/>
      <c r="Z123" s="34"/>
      <c r="AA123" s="34"/>
      <c r="AB123" s="34"/>
      <c r="AC123" s="34"/>
      <c r="AD123" s="34"/>
      <c r="AE123" s="34"/>
    </row>
    <row r="124" spans="1:63" s="2" customFormat="1" ht="15.2" customHeight="1">
      <c r="A124" s="34"/>
      <c r="B124" s="35"/>
      <c r="C124" s="29" t="s">
        <v>27</v>
      </c>
      <c r="D124" s="36"/>
      <c r="E124" s="36"/>
      <c r="F124" s="27" t="str">
        <f>IF(E20="","",E20)</f>
        <v>Vyplň údaj</v>
      </c>
      <c r="G124" s="36"/>
      <c r="H124" s="36"/>
      <c r="I124" s="29" t="s">
        <v>32</v>
      </c>
      <c r="J124" s="32" t="str">
        <f>E26</f>
        <v>Robert Frýba</v>
      </c>
      <c r="K124" s="36"/>
      <c r="L124" s="51"/>
      <c r="S124" s="34"/>
      <c r="T124" s="34"/>
      <c r="U124" s="34"/>
      <c r="V124" s="34"/>
      <c r="W124" s="34"/>
      <c r="X124" s="34"/>
      <c r="Y124" s="34"/>
      <c r="Z124" s="34"/>
      <c r="AA124" s="34"/>
      <c r="AB124" s="34"/>
      <c r="AC124" s="34"/>
      <c r="AD124" s="34"/>
      <c r="AE124" s="34"/>
    </row>
    <row r="125" spans="1:63" s="2" customFormat="1" ht="10.35"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63" s="11" customFormat="1" ht="29.3" customHeight="1">
      <c r="A126" s="164"/>
      <c r="B126" s="165"/>
      <c r="C126" s="166" t="s">
        <v>153</v>
      </c>
      <c r="D126" s="167" t="s">
        <v>60</v>
      </c>
      <c r="E126" s="167" t="s">
        <v>56</v>
      </c>
      <c r="F126" s="167" t="s">
        <v>57</v>
      </c>
      <c r="G126" s="167" t="s">
        <v>154</v>
      </c>
      <c r="H126" s="167" t="s">
        <v>155</v>
      </c>
      <c r="I126" s="167" t="s">
        <v>156</v>
      </c>
      <c r="J126" s="167" t="s">
        <v>121</v>
      </c>
      <c r="K126" s="168" t="s">
        <v>157</v>
      </c>
      <c r="L126" s="169"/>
      <c r="M126" s="75" t="s">
        <v>1</v>
      </c>
      <c r="N126" s="76" t="s">
        <v>39</v>
      </c>
      <c r="O126" s="76" t="s">
        <v>158</v>
      </c>
      <c r="P126" s="76" t="s">
        <v>159</v>
      </c>
      <c r="Q126" s="76" t="s">
        <v>160</v>
      </c>
      <c r="R126" s="76" t="s">
        <v>161</v>
      </c>
      <c r="S126" s="76" t="s">
        <v>162</v>
      </c>
      <c r="T126" s="77" t="s">
        <v>163</v>
      </c>
      <c r="U126" s="164"/>
      <c r="V126" s="164"/>
      <c r="W126" s="164"/>
      <c r="X126" s="164"/>
      <c r="Y126" s="164"/>
      <c r="Z126" s="164"/>
      <c r="AA126" s="164"/>
      <c r="AB126" s="164"/>
      <c r="AC126" s="164"/>
      <c r="AD126" s="164"/>
      <c r="AE126" s="164"/>
    </row>
    <row r="127" spans="1:63" s="2" customFormat="1" ht="22.85" customHeight="1">
      <c r="A127" s="34"/>
      <c r="B127" s="35"/>
      <c r="C127" s="82" t="s">
        <v>164</v>
      </c>
      <c r="D127" s="36"/>
      <c r="E127" s="36"/>
      <c r="F127" s="36"/>
      <c r="G127" s="36"/>
      <c r="H127" s="36"/>
      <c r="I127" s="36"/>
      <c r="J127" s="170">
        <f>BK127</f>
        <v>0</v>
      </c>
      <c r="K127" s="36"/>
      <c r="L127" s="39"/>
      <c r="M127" s="78"/>
      <c r="N127" s="171"/>
      <c r="O127" s="79"/>
      <c r="P127" s="172">
        <f>P128+P136+P234+P264+P267</f>
        <v>0</v>
      </c>
      <c r="Q127" s="79"/>
      <c r="R127" s="172">
        <f>R128+R136+R234+R264+R267</f>
        <v>0</v>
      </c>
      <c r="S127" s="79"/>
      <c r="T127" s="173">
        <f>T128+T136+T234+T264+T267</f>
        <v>0</v>
      </c>
      <c r="U127" s="34"/>
      <c r="V127" s="34"/>
      <c r="W127" s="34"/>
      <c r="X127" s="34"/>
      <c r="Y127" s="34"/>
      <c r="Z127" s="34"/>
      <c r="AA127" s="34"/>
      <c r="AB127" s="34"/>
      <c r="AC127" s="34"/>
      <c r="AD127" s="34"/>
      <c r="AE127" s="34"/>
      <c r="AT127" s="17" t="s">
        <v>74</v>
      </c>
      <c r="AU127" s="17" t="s">
        <v>123</v>
      </c>
      <c r="BK127" s="174">
        <f>BK128+BK136+BK234+BK264+BK267</f>
        <v>0</v>
      </c>
    </row>
    <row r="128" spans="1:63" s="12" customFormat="1" ht="25.85" customHeight="1">
      <c r="B128" s="175"/>
      <c r="C128" s="176"/>
      <c r="D128" s="177" t="s">
        <v>74</v>
      </c>
      <c r="E128" s="178" t="s">
        <v>2139</v>
      </c>
      <c r="F128" s="178" t="s">
        <v>2140</v>
      </c>
      <c r="G128" s="176"/>
      <c r="H128" s="176"/>
      <c r="I128" s="179"/>
      <c r="J128" s="180">
        <f>BK128</f>
        <v>0</v>
      </c>
      <c r="K128" s="176"/>
      <c r="L128" s="181"/>
      <c r="M128" s="182"/>
      <c r="N128" s="183"/>
      <c r="O128" s="183"/>
      <c r="P128" s="184">
        <f>SUM(P129:P135)</f>
        <v>0</v>
      </c>
      <c r="Q128" s="183"/>
      <c r="R128" s="184">
        <f>SUM(R129:R135)</f>
        <v>0</v>
      </c>
      <c r="S128" s="183"/>
      <c r="T128" s="185">
        <f>SUM(T129:T135)</f>
        <v>0</v>
      </c>
      <c r="AR128" s="186" t="s">
        <v>82</v>
      </c>
      <c r="AT128" s="187" t="s">
        <v>74</v>
      </c>
      <c r="AU128" s="187" t="s">
        <v>75</v>
      </c>
      <c r="AY128" s="186" t="s">
        <v>167</v>
      </c>
      <c r="BK128" s="188">
        <f>SUM(BK129:BK135)</f>
        <v>0</v>
      </c>
    </row>
    <row r="129" spans="1:65" s="2" customFormat="1" ht="24.3" customHeight="1">
      <c r="A129" s="34"/>
      <c r="B129" s="35"/>
      <c r="C129" s="232" t="s">
        <v>82</v>
      </c>
      <c r="D129" s="232" t="s">
        <v>254</v>
      </c>
      <c r="E129" s="233" t="s">
        <v>2141</v>
      </c>
      <c r="F129" s="234" t="s">
        <v>2142</v>
      </c>
      <c r="G129" s="235" t="s">
        <v>186</v>
      </c>
      <c r="H129" s="236">
        <v>30</v>
      </c>
      <c r="I129" s="237"/>
      <c r="J129" s="238">
        <f>ROUND(I129*H129,2)</f>
        <v>0</v>
      </c>
      <c r="K129" s="234" t="s">
        <v>1</v>
      </c>
      <c r="L129" s="239"/>
      <c r="M129" s="240" t="s">
        <v>1</v>
      </c>
      <c r="N129" s="241" t="s">
        <v>40</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225</v>
      </c>
      <c r="AT129" s="202" t="s">
        <v>254</v>
      </c>
      <c r="AU129" s="202" t="s">
        <v>82</v>
      </c>
      <c r="AY129" s="17" t="s">
        <v>167</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175</v>
      </c>
      <c r="BM129" s="202" t="s">
        <v>2143</v>
      </c>
    </row>
    <row r="130" spans="1:65" s="14" customFormat="1">
      <c r="B130" s="220"/>
      <c r="C130" s="221"/>
      <c r="D130" s="211" t="s">
        <v>179</v>
      </c>
      <c r="E130" s="222" t="s">
        <v>1</v>
      </c>
      <c r="F130" s="223" t="s">
        <v>372</v>
      </c>
      <c r="G130" s="221"/>
      <c r="H130" s="224">
        <v>30</v>
      </c>
      <c r="I130" s="225"/>
      <c r="J130" s="221"/>
      <c r="K130" s="221"/>
      <c r="L130" s="226"/>
      <c r="M130" s="227"/>
      <c r="N130" s="228"/>
      <c r="O130" s="228"/>
      <c r="P130" s="228"/>
      <c r="Q130" s="228"/>
      <c r="R130" s="228"/>
      <c r="S130" s="228"/>
      <c r="T130" s="229"/>
      <c r="AT130" s="230" t="s">
        <v>179</v>
      </c>
      <c r="AU130" s="230" t="s">
        <v>82</v>
      </c>
      <c r="AV130" s="14" t="s">
        <v>84</v>
      </c>
      <c r="AW130" s="14" t="s">
        <v>31</v>
      </c>
      <c r="AX130" s="14" t="s">
        <v>75</v>
      </c>
      <c r="AY130" s="230" t="s">
        <v>167</v>
      </c>
    </row>
    <row r="131" spans="1:65" s="2" customFormat="1" ht="24.3" customHeight="1">
      <c r="A131" s="34"/>
      <c r="B131" s="35"/>
      <c r="C131" s="232" t="s">
        <v>84</v>
      </c>
      <c r="D131" s="232" t="s">
        <v>254</v>
      </c>
      <c r="E131" s="233" t="s">
        <v>2144</v>
      </c>
      <c r="F131" s="234" t="s">
        <v>2145</v>
      </c>
      <c r="G131" s="235" t="s">
        <v>186</v>
      </c>
      <c r="H131" s="236">
        <v>30</v>
      </c>
      <c r="I131" s="237"/>
      <c r="J131" s="238">
        <f>ROUND(I131*H131,2)</f>
        <v>0</v>
      </c>
      <c r="K131" s="234" t="s">
        <v>1</v>
      </c>
      <c r="L131" s="239"/>
      <c r="M131" s="240" t="s">
        <v>1</v>
      </c>
      <c r="N131" s="241" t="s">
        <v>40</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225</v>
      </c>
      <c r="AT131" s="202" t="s">
        <v>254</v>
      </c>
      <c r="AU131" s="202" t="s">
        <v>82</v>
      </c>
      <c r="AY131" s="17" t="s">
        <v>167</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175</v>
      </c>
      <c r="BM131" s="202" t="s">
        <v>2146</v>
      </c>
    </row>
    <row r="132" spans="1:65" s="14" customFormat="1">
      <c r="B132" s="220"/>
      <c r="C132" s="221"/>
      <c r="D132" s="211" t="s">
        <v>179</v>
      </c>
      <c r="E132" s="222" t="s">
        <v>1</v>
      </c>
      <c r="F132" s="223" t="s">
        <v>372</v>
      </c>
      <c r="G132" s="221"/>
      <c r="H132" s="224">
        <v>30</v>
      </c>
      <c r="I132" s="225"/>
      <c r="J132" s="221"/>
      <c r="K132" s="221"/>
      <c r="L132" s="226"/>
      <c r="M132" s="227"/>
      <c r="N132" s="228"/>
      <c r="O132" s="228"/>
      <c r="P132" s="228"/>
      <c r="Q132" s="228"/>
      <c r="R132" s="228"/>
      <c r="S132" s="228"/>
      <c r="T132" s="229"/>
      <c r="AT132" s="230" t="s">
        <v>179</v>
      </c>
      <c r="AU132" s="230" t="s">
        <v>82</v>
      </c>
      <c r="AV132" s="14" t="s">
        <v>84</v>
      </c>
      <c r="AW132" s="14" t="s">
        <v>31</v>
      </c>
      <c r="AX132" s="14" t="s">
        <v>75</v>
      </c>
      <c r="AY132" s="230" t="s">
        <v>167</v>
      </c>
    </row>
    <row r="133" spans="1:65" s="2" customFormat="1" ht="24.3" customHeight="1">
      <c r="A133" s="34"/>
      <c r="B133" s="35"/>
      <c r="C133" s="191" t="s">
        <v>168</v>
      </c>
      <c r="D133" s="191" t="s">
        <v>170</v>
      </c>
      <c r="E133" s="192" t="s">
        <v>2147</v>
      </c>
      <c r="F133" s="193" t="s">
        <v>2148</v>
      </c>
      <c r="G133" s="194" t="s">
        <v>274</v>
      </c>
      <c r="H133" s="195">
        <v>30</v>
      </c>
      <c r="I133" s="196"/>
      <c r="J133" s="197">
        <f>ROUND(I133*H133,2)</f>
        <v>0</v>
      </c>
      <c r="K133" s="193" t="s">
        <v>174</v>
      </c>
      <c r="L133" s="39"/>
      <c r="M133" s="198" t="s">
        <v>1</v>
      </c>
      <c r="N133" s="199" t="s">
        <v>40</v>
      </c>
      <c r="O133" s="71"/>
      <c r="P133" s="200">
        <f>O133*H133</f>
        <v>0</v>
      </c>
      <c r="Q133" s="200">
        <v>0</v>
      </c>
      <c r="R133" s="200">
        <f>Q133*H133</f>
        <v>0</v>
      </c>
      <c r="S133" s="200">
        <v>0</v>
      </c>
      <c r="T133" s="201">
        <f>S133*H133</f>
        <v>0</v>
      </c>
      <c r="U133" s="34"/>
      <c r="V133" s="34"/>
      <c r="W133" s="34"/>
      <c r="X133" s="34"/>
      <c r="Y133" s="34"/>
      <c r="Z133" s="34"/>
      <c r="AA133" s="34"/>
      <c r="AB133" s="34"/>
      <c r="AC133" s="34"/>
      <c r="AD133" s="34"/>
      <c r="AE133" s="34"/>
      <c r="AR133" s="202" t="s">
        <v>175</v>
      </c>
      <c r="AT133" s="202" t="s">
        <v>170</v>
      </c>
      <c r="AU133" s="202" t="s">
        <v>82</v>
      </c>
      <c r="AY133" s="17" t="s">
        <v>167</v>
      </c>
      <c r="BE133" s="203">
        <f>IF(N133="základní",J133,0)</f>
        <v>0</v>
      </c>
      <c r="BF133" s="203">
        <f>IF(N133="snížená",J133,0)</f>
        <v>0</v>
      </c>
      <c r="BG133" s="203">
        <f>IF(N133="zákl. přenesená",J133,0)</f>
        <v>0</v>
      </c>
      <c r="BH133" s="203">
        <f>IF(N133="sníž. přenesená",J133,0)</f>
        <v>0</v>
      </c>
      <c r="BI133" s="203">
        <f>IF(N133="nulová",J133,0)</f>
        <v>0</v>
      </c>
      <c r="BJ133" s="17" t="s">
        <v>82</v>
      </c>
      <c r="BK133" s="203">
        <f>ROUND(I133*H133,2)</f>
        <v>0</v>
      </c>
      <c r="BL133" s="17" t="s">
        <v>175</v>
      </c>
      <c r="BM133" s="202" t="s">
        <v>2149</v>
      </c>
    </row>
    <row r="134" spans="1:65" s="2" customFormat="1">
      <c r="A134" s="34"/>
      <c r="B134" s="35"/>
      <c r="C134" s="36"/>
      <c r="D134" s="204" t="s">
        <v>177</v>
      </c>
      <c r="E134" s="36"/>
      <c r="F134" s="205" t="s">
        <v>2150</v>
      </c>
      <c r="G134" s="36"/>
      <c r="H134" s="36"/>
      <c r="I134" s="206"/>
      <c r="J134" s="36"/>
      <c r="K134" s="36"/>
      <c r="L134" s="39"/>
      <c r="M134" s="207"/>
      <c r="N134" s="208"/>
      <c r="O134" s="71"/>
      <c r="P134" s="71"/>
      <c r="Q134" s="71"/>
      <c r="R134" s="71"/>
      <c r="S134" s="71"/>
      <c r="T134" s="72"/>
      <c r="U134" s="34"/>
      <c r="V134" s="34"/>
      <c r="W134" s="34"/>
      <c r="X134" s="34"/>
      <c r="Y134" s="34"/>
      <c r="Z134" s="34"/>
      <c r="AA134" s="34"/>
      <c r="AB134" s="34"/>
      <c r="AC134" s="34"/>
      <c r="AD134" s="34"/>
      <c r="AE134" s="34"/>
      <c r="AT134" s="17" t="s">
        <v>177</v>
      </c>
      <c r="AU134" s="17" t="s">
        <v>82</v>
      </c>
    </row>
    <row r="135" spans="1:65" s="14" customFormat="1">
      <c r="B135" s="220"/>
      <c r="C135" s="221"/>
      <c r="D135" s="211" t="s">
        <v>179</v>
      </c>
      <c r="E135" s="222" t="s">
        <v>1</v>
      </c>
      <c r="F135" s="223" t="s">
        <v>372</v>
      </c>
      <c r="G135" s="221"/>
      <c r="H135" s="224">
        <v>30</v>
      </c>
      <c r="I135" s="225"/>
      <c r="J135" s="221"/>
      <c r="K135" s="221"/>
      <c r="L135" s="226"/>
      <c r="M135" s="227"/>
      <c r="N135" s="228"/>
      <c r="O135" s="228"/>
      <c r="P135" s="228"/>
      <c r="Q135" s="228"/>
      <c r="R135" s="228"/>
      <c r="S135" s="228"/>
      <c r="T135" s="229"/>
      <c r="AT135" s="230" t="s">
        <v>179</v>
      </c>
      <c r="AU135" s="230" t="s">
        <v>82</v>
      </c>
      <c r="AV135" s="14" t="s">
        <v>84</v>
      </c>
      <c r="AW135" s="14" t="s">
        <v>31</v>
      </c>
      <c r="AX135" s="14" t="s">
        <v>75</v>
      </c>
      <c r="AY135" s="230" t="s">
        <v>167</v>
      </c>
    </row>
    <row r="136" spans="1:65" s="12" customFormat="1" ht="25.85" customHeight="1">
      <c r="B136" s="175"/>
      <c r="C136" s="176"/>
      <c r="D136" s="177" t="s">
        <v>74</v>
      </c>
      <c r="E136" s="178" t="s">
        <v>2151</v>
      </c>
      <c r="F136" s="178" t="s">
        <v>2152</v>
      </c>
      <c r="G136" s="176"/>
      <c r="H136" s="176"/>
      <c r="I136" s="179"/>
      <c r="J136" s="180">
        <f>BK136</f>
        <v>0</v>
      </c>
      <c r="K136" s="176"/>
      <c r="L136" s="181"/>
      <c r="M136" s="182"/>
      <c r="N136" s="183"/>
      <c r="O136" s="183"/>
      <c r="P136" s="184">
        <f>P137+P181</f>
        <v>0</v>
      </c>
      <c r="Q136" s="183"/>
      <c r="R136" s="184">
        <f>R137+R181</f>
        <v>0</v>
      </c>
      <c r="S136" s="183"/>
      <c r="T136" s="185">
        <f>T137+T181</f>
        <v>0</v>
      </c>
      <c r="AR136" s="186" t="s">
        <v>82</v>
      </c>
      <c r="AT136" s="187" t="s">
        <v>74</v>
      </c>
      <c r="AU136" s="187" t="s">
        <v>75</v>
      </c>
      <c r="AY136" s="186" t="s">
        <v>167</v>
      </c>
      <c r="BK136" s="188">
        <f>BK137+BK181</f>
        <v>0</v>
      </c>
    </row>
    <row r="137" spans="1:65" s="12" customFormat="1" ht="22.85" customHeight="1">
      <c r="B137" s="175"/>
      <c r="C137" s="176"/>
      <c r="D137" s="177" t="s">
        <v>74</v>
      </c>
      <c r="E137" s="189" t="s">
        <v>2153</v>
      </c>
      <c r="F137" s="189" t="s">
        <v>2154</v>
      </c>
      <c r="G137" s="176"/>
      <c r="H137" s="176"/>
      <c r="I137" s="179"/>
      <c r="J137" s="190">
        <f>BK137</f>
        <v>0</v>
      </c>
      <c r="K137" s="176"/>
      <c r="L137" s="181"/>
      <c r="M137" s="182"/>
      <c r="N137" s="183"/>
      <c r="O137" s="183"/>
      <c r="P137" s="184">
        <f>SUM(P138:P180)</f>
        <v>0</v>
      </c>
      <c r="Q137" s="183"/>
      <c r="R137" s="184">
        <f>SUM(R138:R180)</f>
        <v>0</v>
      </c>
      <c r="S137" s="183"/>
      <c r="T137" s="185">
        <f>SUM(T138:T180)</f>
        <v>0</v>
      </c>
      <c r="AR137" s="186" t="s">
        <v>82</v>
      </c>
      <c r="AT137" s="187" t="s">
        <v>74</v>
      </c>
      <c r="AU137" s="187" t="s">
        <v>82</v>
      </c>
      <c r="AY137" s="186" t="s">
        <v>167</v>
      </c>
      <c r="BK137" s="188">
        <f>SUM(BK138:BK180)</f>
        <v>0</v>
      </c>
    </row>
    <row r="138" spans="1:65" s="2" customFormat="1" ht="24.3" customHeight="1">
      <c r="A138" s="34"/>
      <c r="B138" s="35"/>
      <c r="C138" s="232" t="s">
        <v>175</v>
      </c>
      <c r="D138" s="232" t="s">
        <v>254</v>
      </c>
      <c r="E138" s="233" t="s">
        <v>2155</v>
      </c>
      <c r="F138" s="234" t="s">
        <v>2156</v>
      </c>
      <c r="G138" s="235" t="s">
        <v>1202</v>
      </c>
      <c r="H138" s="236">
        <v>70</v>
      </c>
      <c r="I138" s="237"/>
      <c r="J138" s="238">
        <f>ROUND(I138*H138,2)</f>
        <v>0</v>
      </c>
      <c r="K138" s="234" t="s">
        <v>1</v>
      </c>
      <c r="L138" s="239"/>
      <c r="M138" s="240" t="s">
        <v>1</v>
      </c>
      <c r="N138" s="241" t="s">
        <v>40</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1501</v>
      </c>
      <c r="AT138" s="202" t="s">
        <v>254</v>
      </c>
      <c r="AU138" s="202" t="s">
        <v>84</v>
      </c>
      <c r="AY138" s="17" t="s">
        <v>167</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1501</v>
      </c>
      <c r="BM138" s="202" t="s">
        <v>2157</v>
      </c>
    </row>
    <row r="139" spans="1:65" s="14" customFormat="1">
      <c r="B139" s="220"/>
      <c r="C139" s="221"/>
      <c r="D139" s="211" t="s">
        <v>179</v>
      </c>
      <c r="E139" s="222" t="s">
        <v>1</v>
      </c>
      <c r="F139" s="223" t="s">
        <v>631</v>
      </c>
      <c r="G139" s="221"/>
      <c r="H139" s="224">
        <v>70</v>
      </c>
      <c r="I139" s="225"/>
      <c r="J139" s="221"/>
      <c r="K139" s="221"/>
      <c r="L139" s="226"/>
      <c r="M139" s="227"/>
      <c r="N139" s="228"/>
      <c r="O139" s="228"/>
      <c r="P139" s="228"/>
      <c r="Q139" s="228"/>
      <c r="R139" s="228"/>
      <c r="S139" s="228"/>
      <c r="T139" s="229"/>
      <c r="AT139" s="230" t="s">
        <v>179</v>
      </c>
      <c r="AU139" s="230" t="s">
        <v>84</v>
      </c>
      <c r="AV139" s="14" t="s">
        <v>84</v>
      </c>
      <c r="AW139" s="14" t="s">
        <v>31</v>
      </c>
      <c r="AX139" s="14" t="s">
        <v>75</v>
      </c>
      <c r="AY139" s="230" t="s">
        <v>167</v>
      </c>
    </row>
    <row r="140" spans="1:65" s="2" customFormat="1" ht="21.8" customHeight="1">
      <c r="A140" s="34"/>
      <c r="B140" s="35"/>
      <c r="C140" s="191" t="s">
        <v>205</v>
      </c>
      <c r="D140" s="191" t="s">
        <v>170</v>
      </c>
      <c r="E140" s="192" t="s">
        <v>2158</v>
      </c>
      <c r="F140" s="193" t="s">
        <v>2159</v>
      </c>
      <c r="G140" s="194" t="s">
        <v>274</v>
      </c>
      <c r="H140" s="195">
        <v>70</v>
      </c>
      <c r="I140" s="196"/>
      <c r="J140" s="197">
        <f>ROUND(I140*H140,2)</f>
        <v>0</v>
      </c>
      <c r="K140" s="193" t="s">
        <v>174</v>
      </c>
      <c r="L140" s="39"/>
      <c r="M140" s="198" t="s">
        <v>1</v>
      </c>
      <c r="N140" s="199" t="s">
        <v>40</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1501</v>
      </c>
      <c r="AT140" s="202" t="s">
        <v>170</v>
      </c>
      <c r="AU140" s="202" t="s">
        <v>84</v>
      </c>
      <c r="AY140" s="17" t="s">
        <v>167</v>
      </c>
      <c r="BE140" s="203">
        <f>IF(N140="základní",J140,0)</f>
        <v>0</v>
      </c>
      <c r="BF140" s="203">
        <f>IF(N140="snížená",J140,0)</f>
        <v>0</v>
      </c>
      <c r="BG140" s="203">
        <f>IF(N140="zákl. přenesená",J140,0)</f>
        <v>0</v>
      </c>
      <c r="BH140" s="203">
        <f>IF(N140="sníž. přenesená",J140,0)</f>
        <v>0</v>
      </c>
      <c r="BI140" s="203">
        <f>IF(N140="nulová",J140,0)</f>
        <v>0</v>
      </c>
      <c r="BJ140" s="17" t="s">
        <v>82</v>
      </c>
      <c r="BK140" s="203">
        <f>ROUND(I140*H140,2)</f>
        <v>0</v>
      </c>
      <c r="BL140" s="17" t="s">
        <v>1501</v>
      </c>
      <c r="BM140" s="202" t="s">
        <v>2160</v>
      </c>
    </row>
    <row r="141" spans="1:65" s="2" customFormat="1">
      <c r="A141" s="34"/>
      <c r="B141" s="35"/>
      <c r="C141" s="36"/>
      <c r="D141" s="204" t="s">
        <v>177</v>
      </c>
      <c r="E141" s="36"/>
      <c r="F141" s="205" t="s">
        <v>2161</v>
      </c>
      <c r="G141" s="36"/>
      <c r="H141" s="36"/>
      <c r="I141" s="206"/>
      <c r="J141" s="36"/>
      <c r="K141" s="36"/>
      <c r="L141" s="39"/>
      <c r="M141" s="207"/>
      <c r="N141" s="208"/>
      <c r="O141" s="71"/>
      <c r="P141" s="71"/>
      <c r="Q141" s="71"/>
      <c r="R141" s="71"/>
      <c r="S141" s="71"/>
      <c r="T141" s="72"/>
      <c r="U141" s="34"/>
      <c r="V141" s="34"/>
      <c r="W141" s="34"/>
      <c r="X141" s="34"/>
      <c r="Y141" s="34"/>
      <c r="Z141" s="34"/>
      <c r="AA141" s="34"/>
      <c r="AB141" s="34"/>
      <c r="AC141" s="34"/>
      <c r="AD141" s="34"/>
      <c r="AE141" s="34"/>
      <c r="AT141" s="17" t="s">
        <v>177</v>
      </c>
      <c r="AU141" s="17" t="s">
        <v>84</v>
      </c>
    </row>
    <row r="142" spans="1:65" s="14" customFormat="1">
      <c r="B142" s="220"/>
      <c r="C142" s="221"/>
      <c r="D142" s="211" t="s">
        <v>179</v>
      </c>
      <c r="E142" s="222" t="s">
        <v>1</v>
      </c>
      <c r="F142" s="223" t="s">
        <v>631</v>
      </c>
      <c r="G142" s="221"/>
      <c r="H142" s="224">
        <v>70</v>
      </c>
      <c r="I142" s="225"/>
      <c r="J142" s="221"/>
      <c r="K142" s="221"/>
      <c r="L142" s="226"/>
      <c r="M142" s="227"/>
      <c r="N142" s="228"/>
      <c r="O142" s="228"/>
      <c r="P142" s="228"/>
      <c r="Q142" s="228"/>
      <c r="R142" s="228"/>
      <c r="S142" s="228"/>
      <c r="T142" s="229"/>
      <c r="AT142" s="230" t="s">
        <v>179</v>
      </c>
      <c r="AU142" s="230" t="s">
        <v>84</v>
      </c>
      <c r="AV142" s="14" t="s">
        <v>84</v>
      </c>
      <c r="AW142" s="14" t="s">
        <v>31</v>
      </c>
      <c r="AX142" s="14" t="s">
        <v>75</v>
      </c>
      <c r="AY142" s="230" t="s">
        <v>167</v>
      </c>
    </row>
    <row r="143" spans="1:65" s="2" customFormat="1" ht="16.45" customHeight="1">
      <c r="A143" s="34"/>
      <c r="B143" s="35"/>
      <c r="C143" s="232" t="s">
        <v>195</v>
      </c>
      <c r="D143" s="232" t="s">
        <v>254</v>
      </c>
      <c r="E143" s="233" t="s">
        <v>2162</v>
      </c>
      <c r="F143" s="234" t="s">
        <v>2163</v>
      </c>
      <c r="G143" s="235" t="s">
        <v>1202</v>
      </c>
      <c r="H143" s="236">
        <v>3</v>
      </c>
      <c r="I143" s="237"/>
      <c r="J143" s="238">
        <f>ROUND(I143*H143,2)</f>
        <v>0</v>
      </c>
      <c r="K143" s="234" t="s">
        <v>1</v>
      </c>
      <c r="L143" s="239"/>
      <c r="M143" s="240" t="s">
        <v>1</v>
      </c>
      <c r="N143" s="241" t="s">
        <v>40</v>
      </c>
      <c r="O143" s="71"/>
      <c r="P143" s="200">
        <f>O143*H143</f>
        <v>0</v>
      </c>
      <c r="Q143" s="200">
        <v>0</v>
      </c>
      <c r="R143" s="200">
        <f>Q143*H143</f>
        <v>0</v>
      </c>
      <c r="S143" s="200">
        <v>0</v>
      </c>
      <c r="T143" s="201">
        <f>S143*H143</f>
        <v>0</v>
      </c>
      <c r="U143" s="34"/>
      <c r="V143" s="34"/>
      <c r="W143" s="34"/>
      <c r="X143" s="34"/>
      <c r="Y143" s="34"/>
      <c r="Z143" s="34"/>
      <c r="AA143" s="34"/>
      <c r="AB143" s="34"/>
      <c r="AC143" s="34"/>
      <c r="AD143" s="34"/>
      <c r="AE143" s="34"/>
      <c r="AR143" s="202" t="s">
        <v>1501</v>
      </c>
      <c r="AT143" s="202" t="s">
        <v>254</v>
      </c>
      <c r="AU143" s="202" t="s">
        <v>84</v>
      </c>
      <c r="AY143" s="17" t="s">
        <v>167</v>
      </c>
      <c r="BE143" s="203">
        <f>IF(N143="základní",J143,0)</f>
        <v>0</v>
      </c>
      <c r="BF143" s="203">
        <f>IF(N143="snížená",J143,0)</f>
        <v>0</v>
      </c>
      <c r="BG143" s="203">
        <f>IF(N143="zákl. přenesená",J143,0)</f>
        <v>0</v>
      </c>
      <c r="BH143" s="203">
        <f>IF(N143="sníž. přenesená",J143,0)</f>
        <v>0</v>
      </c>
      <c r="BI143" s="203">
        <f>IF(N143="nulová",J143,0)</f>
        <v>0</v>
      </c>
      <c r="BJ143" s="17" t="s">
        <v>82</v>
      </c>
      <c r="BK143" s="203">
        <f>ROUND(I143*H143,2)</f>
        <v>0</v>
      </c>
      <c r="BL143" s="17" t="s">
        <v>1501</v>
      </c>
      <c r="BM143" s="202" t="s">
        <v>2164</v>
      </c>
    </row>
    <row r="144" spans="1:65" s="14" customFormat="1">
      <c r="B144" s="220"/>
      <c r="C144" s="221"/>
      <c r="D144" s="211" t="s">
        <v>179</v>
      </c>
      <c r="E144" s="222" t="s">
        <v>1</v>
      </c>
      <c r="F144" s="223" t="s">
        <v>168</v>
      </c>
      <c r="G144" s="221"/>
      <c r="H144" s="224">
        <v>3</v>
      </c>
      <c r="I144" s="225"/>
      <c r="J144" s="221"/>
      <c r="K144" s="221"/>
      <c r="L144" s="226"/>
      <c r="M144" s="227"/>
      <c r="N144" s="228"/>
      <c r="O144" s="228"/>
      <c r="P144" s="228"/>
      <c r="Q144" s="228"/>
      <c r="R144" s="228"/>
      <c r="S144" s="228"/>
      <c r="T144" s="229"/>
      <c r="AT144" s="230" t="s">
        <v>179</v>
      </c>
      <c r="AU144" s="230" t="s">
        <v>84</v>
      </c>
      <c r="AV144" s="14" t="s">
        <v>84</v>
      </c>
      <c r="AW144" s="14" t="s">
        <v>31</v>
      </c>
      <c r="AX144" s="14" t="s">
        <v>75</v>
      </c>
      <c r="AY144" s="230" t="s">
        <v>167</v>
      </c>
    </row>
    <row r="145" spans="1:65" s="2" customFormat="1" ht="24.3" customHeight="1">
      <c r="A145" s="34"/>
      <c r="B145" s="35"/>
      <c r="C145" s="232" t="s">
        <v>217</v>
      </c>
      <c r="D145" s="232" t="s">
        <v>254</v>
      </c>
      <c r="E145" s="233" t="s">
        <v>2165</v>
      </c>
      <c r="F145" s="234" t="s">
        <v>2166</v>
      </c>
      <c r="G145" s="235" t="s">
        <v>1202</v>
      </c>
      <c r="H145" s="236">
        <v>7</v>
      </c>
      <c r="I145" s="237"/>
      <c r="J145" s="238">
        <f>ROUND(I145*H145,2)</f>
        <v>0</v>
      </c>
      <c r="K145" s="234" t="s">
        <v>1</v>
      </c>
      <c r="L145" s="239"/>
      <c r="M145" s="240" t="s">
        <v>1</v>
      </c>
      <c r="N145" s="241" t="s">
        <v>40</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1501</v>
      </c>
      <c r="AT145" s="202" t="s">
        <v>254</v>
      </c>
      <c r="AU145" s="202" t="s">
        <v>84</v>
      </c>
      <c r="AY145" s="17" t="s">
        <v>167</v>
      </c>
      <c r="BE145" s="203">
        <f>IF(N145="základní",J145,0)</f>
        <v>0</v>
      </c>
      <c r="BF145" s="203">
        <f>IF(N145="snížená",J145,0)</f>
        <v>0</v>
      </c>
      <c r="BG145" s="203">
        <f>IF(N145="zákl. přenesená",J145,0)</f>
        <v>0</v>
      </c>
      <c r="BH145" s="203">
        <f>IF(N145="sníž. přenesená",J145,0)</f>
        <v>0</v>
      </c>
      <c r="BI145" s="203">
        <f>IF(N145="nulová",J145,0)</f>
        <v>0</v>
      </c>
      <c r="BJ145" s="17" t="s">
        <v>82</v>
      </c>
      <c r="BK145" s="203">
        <f>ROUND(I145*H145,2)</f>
        <v>0</v>
      </c>
      <c r="BL145" s="17" t="s">
        <v>1501</v>
      </c>
      <c r="BM145" s="202" t="s">
        <v>2167</v>
      </c>
    </row>
    <row r="146" spans="1:65" s="14" customFormat="1">
      <c r="B146" s="220"/>
      <c r="C146" s="221"/>
      <c r="D146" s="211" t="s">
        <v>179</v>
      </c>
      <c r="E146" s="222" t="s">
        <v>1</v>
      </c>
      <c r="F146" s="223" t="s">
        <v>217</v>
      </c>
      <c r="G146" s="221"/>
      <c r="H146" s="224">
        <v>7</v>
      </c>
      <c r="I146" s="225"/>
      <c r="J146" s="221"/>
      <c r="K146" s="221"/>
      <c r="L146" s="226"/>
      <c r="M146" s="227"/>
      <c r="N146" s="228"/>
      <c r="O146" s="228"/>
      <c r="P146" s="228"/>
      <c r="Q146" s="228"/>
      <c r="R146" s="228"/>
      <c r="S146" s="228"/>
      <c r="T146" s="229"/>
      <c r="AT146" s="230" t="s">
        <v>179</v>
      </c>
      <c r="AU146" s="230" t="s">
        <v>84</v>
      </c>
      <c r="AV146" s="14" t="s">
        <v>84</v>
      </c>
      <c r="AW146" s="14" t="s">
        <v>31</v>
      </c>
      <c r="AX146" s="14" t="s">
        <v>75</v>
      </c>
      <c r="AY146" s="230" t="s">
        <v>167</v>
      </c>
    </row>
    <row r="147" spans="1:65" s="2" customFormat="1" ht="24.3" customHeight="1">
      <c r="A147" s="34"/>
      <c r="B147" s="35"/>
      <c r="C147" s="191" t="s">
        <v>225</v>
      </c>
      <c r="D147" s="191" t="s">
        <v>170</v>
      </c>
      <c r="E147" s="192" t="s">
        <v>2168</v>
      </c>
      <c r="F147" s="193" t="s">
        <v>2169</v>
      </c>
      <c r="G147" s="194" t="s">
        <v>274</v>
      </c>
      <c r="H147" s="195">
        <v>10</v>
      </c>
      <c r="I147" s="196"/>
      <c r="J147" s="197">
        <f>ROUND(I147*H147,2)</f>
        <v>0</v>
      </c>
      <c r="K147" s="193" t="s">
        <v>174</v>
      </c>
      <c r="L147" s="39"/>
      <c r="M147" s="198" t="s">
        <v>1</v>
      </c>
      <c r="N147" s="199" t="s">
        <v>40</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1501</v>
      </c>
      <c r="AT147" s="202" t="s">
        <v>170</v>
      </c>
      <c r="AU147" s="202" t="s">
        <v>84</v>
      </c>
      <c r="AY147" s="17" t="s">
        <v>167</v>
      </c>
      <c r="BE147" s="203">
        <f>IF(N147="základní",J147,0)</f>
        <v>0</v>
      </c>
      <c r="BF147" s="203">
        <f>IF(N147="snížená",J147,0)</f>
        <v>0</v>
      </c>
      <c r="BG147" s="203">
        <f>IF(N147="zákl. přenesená",J147,0)</f>
        <v>0</v>
      </c>
      <c r="BH147" s="203">
        <f>IF(N147="sníž. přenesená",J147,0)</f>
        <v>0</v>
      </c>
      <c r="BI147" s="203">
        <f>IF(N147="nulová",J147,0)</f>
        <v>0</v>
      </c>
      <c r="BJ147" s="17" t="s">
        <v>82</v>
      </c>
      <c r="BK147" s="203">
        <f>ROUND(I147*H147,2)</f>
        <v>0</v>
      </c>
      <c r="BL147" s="17" t="s">
        <v>1501</v>
      </c>
      <c r="BM147" s="202" t="s">
        <v>2170</v>
      </c>
    </row>
    <row r="148" spans="1:65" s="2" customFormat="1">
      <c r="A148" s="34"/>
      <c r="B148" s="35"/>
      <c r="C148" s="36"/>
      <c r="D148" s="204" t="s">
        <v>177</v>
      </c>
      <c r="E148" s="36"/>
      <c r="F148" s="205" t="s">
        <v>2171</v>
      </c>
      <c r="G148" s="36"/>
      <c r="H148" s="36"/>
      <c r="I148" s="206"/>
      <c r="J148" s="36"/>
      <c r="K148" s="36"/>
      <c r="L148" s="39"/>
      <c r="M148" s="207"/>
      <c r="N148" s="208"/>
      <c r="O148" s="71"/>
      <c r="P148" s="71"/>
      <c r="Q148" s="71"/>
      <c r="R148" s="71"/>
      <c r="S148" s="71"/>
      <c r="T148" s="72"/>
      <c r="U148" s="34"/>
      <c r="V148" s="34"/>
      <c r="W148" s="34"/>
      <c r="X148" s="34"/>
      <c r="Y148" s="34"/>
      <c r="Z148" s="34"/>
      <c r="AA148" s="34"/>
      <c r="AB148" s="34"/>
      <c r="AC148" s="34"/>
      <c r="AD148" s="34"/>
      <c r="AE148" s="34"/>
      <c r="AT148" s="17" t="s">
        <v>177</v>
      </c>
      <c r="AU148" s="17" t="s">
        <v>84</v>
      </c>
    </row>
    <row r="149" spans="1:65" s="14" customFormat="1">
      <c r="B149" s="220"/>
      <c r="C149" s="221"/>
      <c r="D149" s="211" t="s">
        <v>179</v>
      </c>
      <c r="E149" s="222" t="s">
        <v>1</v>
      </c>
      <c r="F149" s="223" t="s">
        <v>239</v>
      </c>
      <c r="G149" s="221"/>
      <c r="H149" s="224">
        <v>10</v>
      </c>
      <c r="I149" s="225"/>
      <c r="J149" s="221"/>
      <c r="K149" s="221"/>
      <c r="L149" s="226"/>
      <c r="M149" s="227"/>
      <c r="N149" s="228"/>
      <c r="O149" s="228"/>
      <c r="P149" s="228"/>
      <c r="Q149" s="228"/>
      <c r="R149" s="228"/>
      <c r="S149" s="228"/>
      <c r="T149" s="229"/>
      <c r="AT149" s="230" t="s">
        <v>179</v>
      </c>
      <c r="AU149" s="230" t="s">
        <v>84</v>
      </c>
      <c r="AV149" s="14" t="s">
        <v>84</v>
      </c>
      <c r="AW149" s="14" t="s">
        <v>31</v>
      </c>
      <c r="AX149" s="14" t="s">
        <v>75</v>
      </c>
      <c r="AY149" s="230" t="s">
        <v>167</v>
      </c>
    </row>
    <row r="150" spans="1:65" s="2" customFormat="1" ht="21.8" customHeight="1">
      <c r="A150" s="34"/>
      <c r="B150" s="35"/>
      <c r="C150" s="232" t="s">
        <v>231</v>
      </c>
      <c r="D150" s="232" t="s">
        <v>254</v>
      </c>
      <c r="E150" s="233" t="s">
        <v>2172</v>
      </c>
      <c r="F150" s="234" t="s">
        <v>2173</v>
      </c>
      <c r="G150" s="235" t="s">
        <v>186</v>
      </c>
      <c r="H150" s="236">
        <v>30</v>
      </c>
      <c r="I150" s="237"/>
      <c r="J150" s="238">
        <f>ROUND(I150*H150,2)</f>
        <v>0</v>
      </c>
      <c r="K150" s="234" t="s">
        <v>1</v>
      </c>
      <c r="L150" s="239"/>
      <c r="M150" s="240" t="s">
        <v>1</v>
      </c>
      <c r="N150" s="241" t="s">
        <v>40</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1501</v>
      </c>
      <c r="AT150" s="202" t="s">
        <v>254</v>
      </c>
      <c r="AU150" s="202" t="s">
        <v>84</v>
      </c>
      <c r="AY150" s="17" t="s">
        <v>167</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1501</v>
      </c>
      <c r="BM150" s="202" t="s">
        <v>2174</v>
      </c>
    </row>
    <row r="151" spans="1:65" s="14" customFormat="1">
      <c r="B151" s="220"/>
      <c r="C151" s="221"/>
      <c r="D151" s="211" t="s">
        <v>179</v>
      </c>
      <c r="E151" s="222" t="s">
        <v>1</v>
      </c>
      <c r="F151" s="223" t="s">
        <v>372</v>
      </c>
      <c r="G151" s="221"/>
      <c r="H151" s="224">
        <v>30</v>
      </c>
      <c r="I151" s="225"/>
      <c r="J151" s="221"/>
      <c r="K151" s="221"/>
      <c r="L151" s="226"/>
      <c r="M151" s="227"/>
      <c r="N151" s="228"/>
      <c r="O151" s="228"/>
      <c r="P151" s="228"/>
      <c r="Q151" s="228"/>
      <c r="R151" s="228"/>
      <c r="S151" s="228"/>
      <c r="T151" s="229"/>
      <c r="AT151" s="230" t="s">
        <v>179</v>
      </c>
      <c r="AU151" s="230" t="s">
        <v>84</v>
      </c>
      <c r="AV151" s="14" t="s">
        <v>84</v>
      </c>
      <c r="AW151" s="14" t="s">
        <v>31</v>
      </c>
      <c r="AX151" s="14" t="s">
        <v>75</v>
      </c>
      <c r="AY151" s="230" t="s">
        <v>167</v>
      </c>
    </row>
    <row r="152" spans="1:65" s="2" customFormat="1" ht="24.3" customHeight="1">
      <c r="A152" s="34"/>
      <c r="B152" s="35"/>
      <c r="C152" s="191" t="s">
        <v>239</v>
      </c>
      <c r="D152" s="191" t="s">
        <v>170</v>
      </c>
      <c r="E152" s="192" t="s">
        <v>2175</v>
      </c>
      <c r="F152" s="193" t="s">
        <v>2176</v>
      </c>
      <c r="G152" s="194" t="s">
        <v>186</v>
      </c>
      <c r="H152" s="195">
        <v>30</v>
      </c>
      <c r="I152" s="196"/>
      <c r="J152" s="197">
        <f>ROUND(I152*H152,2)</f>
        <v>0</v>
      </c>
      <c r="K152" s="193" t="s">
        <v>174</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1501</v>
      </c>
      <c r="AT152" s="202" t="s">
        <v>170</v>
      </c>
      <c r="AU152" s="202" t="s">
        <v>84</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1501</v>
      </c>
      <c r="BM152" s="202" t="s">
        <v>2177</v>
      </c>
    </row>
    <row r="153" spans="1:65" s="2" customFormat="1">
      <c r="A153" s="34"/>
      <c r="B153" s="35"/>
      <c r="C153" s="36"/>
      <c r="D153" s="204" t="s">
        <v>177</v>
      </c>
      <c r="E153" s="36"/>
      <c r="F153" s="205" t="s">
        <v>2178</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177</v>
      </c>
      <c r="AU153" s="17" t="s">
        <v>84</v>
      </c>
    </row>
    <row r="154" spans="1:65" s="14" customFormat="1">
      <c r="B154" s="220"/>
      <c r="C154" s="221"/>
      <c r="D154" s="211" t="s">
        <v>179</v>
      </c>
      <c r="E154" s="222" t="s">
        <v>1</v>
      </c>
      <c r="F154" s="223" t="s">
        <v>372</v>
      </c>
      <c r="G154" s="221"/>
      <c r="H154" s="224">
        <v>30</v>
      </c>
      <c r="I154" s="225"/>
      <c r="J154" s="221"/>
      <c r="K154" s="221"/>
      <c r="L154" s="226"/>
      <c r="M154" s="227"/>
      <c r="N154" s="228"/>
      <c r="O154" s="228"/>
      <c r="P154" s="228"/>
      <c r="Q154" s="228"/>
      <c r="R154" s="228"/>
      <c r="S154" s="228"/>
      <c r="T154" s="229"/>
      <c r="AT154" s="230" t="s">
        <v>179</v>
      </c>
      <c r="AU154" s="230" t="s">
        <v>84</v>
      </c>
      <c r="AV154" s="14" t="s">
        <v>84</v>
      </c>
      <c r="AW154" s="14" t="s">
        <v>31</v>
      </c>
      <c r="AX154" s="14" t="s">
        <v>75</v>
      </c>
      <c r="AY154" s="230" t="s">
        <v>167</v>
      </c>
    </row>
    <row r="155" spans="1:65" s="2" customFormat="1" ht="37.9" customHeight="1">
      <c r="A155" s="34"/>
      <c r="B155" s="35"/>
      <c r="C155" s="232" t="s">
        <v>246</v>
      </c>
      <c r="D155" s="232" t="s">
        <v>254</v>
      </c>
      <c r="E155" s="233" t="s">
        <v>2179</v>
      </c>
      <c r="F155" s="234" t="s">
        <v>2180</v>
      </c>
      <c r="G155" s="235" t="s">
        <v>1202</v>
      </c>
      <c r="H155" s="236">
        <v>10</v>
      </c>
      <c r="I155" s="237"/>
      <c r="J155" s="238">
        <f>ROUND(I155*H155,2)</f>
        <v>0</v>
      </c>
      <c r="K155" s="234" t="s">
        <v>1</v>
      </c>
      <c r="L155" s="239"/>
      <c r="M155" s="240" t="s">
        <v>1</v>
      </c>
      <c r="N155" s="241" t="s">
        <v>40</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1501</v>
      </c>
      <c r="AT155" s="202" t="s">
        <v>254</v>
      </c>
      <c r="AU155" s="202" t="s">
        <v>84</v>
      </c>
      <c r="AY155" s="17" t="s">
        <v>167</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1501</v>
      </c>
      <c r="BM155" s="202" t="s">
        <v>2181</v>
      </c>
    </row>
    <row r="156" spans="1:65" s="14" customFormat="1">
      <c r="B156" s="220"/>
      <c r="C156" s="221"/>
      <c r="D156" s="211" t="s">
        <v>179</v>
      </c>
      <c r="E156" s="222" t="s">
        <v>1</v>
      </c>
      <c r="F156" s="223" t="s">
        <v>239</v>
      </c>
      <c r="G156" s="221"/>
      <c r="H156" s="224">
        <v>10</v>
      </c>
      <c r="I156" s="225"/>
      <c r="J156" s="221"/>
      <c r="K156" s="221"/>
      <c r="L156" s="226"/>
      <c r="M156" s="227"/>
      <c r="N156" s="228"/>
      <c r="O156" s="228"/>
      <c r="P156" s="228"/>
      <c r="Q156" s="228"/>
      <c r="R156" s="228"/>
      <c r="S156" s="228"/>
      <c r="T156" s="229"/>
      <c r="AT156" s="230" t="s">
        <v>179</v>
      </c>
      <c r="AU156" s="230" t="s">
        <v>84</v>
      </c>
      <c r="AV156" s="14" t="s">
        <v>84</v>
      </c>
      <c r="AW156" s="14" t="s">
        <v>31</v>
      </c>
      <c r="AX156" s="14" t="s">
        <v>75</v>
      </c>
      <c r="AY156" s="230" t="s">
        <v>167</v>
      </c>
    </row>
    <row r="157" spans="1:65" s="2" customFormat="1" ht="16.45" customHeight="1">
      <c r="A157" s="34"/>
      <c r="B157" s="35"/>
      <c r="C157" s="191" t="s">
        <v>253</v>
      </c>
      <c r="D157" s="191" t="s">
        <v>170</v>
      </c>
      <c r="E157" s="192" t="s">
        <v>2182</v>
      </c>
      <c r="F157" s="193" t="s">
        <v>2183</v>
      </c>
      <c r="G157" s="194" t="s">
        <v>274</v>
      </c>
      <c r="H157" s="195">
        <v>10</v>
      </c>
      <c r="I157" s="196"/>
      <c r="J157" s="197">
        <f>ROUND(I157*H157,2)</f>
        <v>0</v>
      </c>
      <c r="K157" s="193" t="s">
        <v>174</v>
      </c>
      <c r="L157" s="39"/>
      <c r="M157" s="198" t="s">
        <v>1</v>
      </c>
      <c r="N157" s="199" t="s">
        <v>40</v>
      </c>
      <c r="O157" s="71"/>
      <c r="P157" s="200">
        <f>O157*H157</f>
        <v>0</v>
      </c>
      <c r="Q157" s="200">
        <v>0</v>
      </c>
      <c r="R157" s="200">
        <f>Q157*H157</f>
        <v>0</v>
      </c>
      <c r="S157" s="200">
        <v>0</v>
      </c>
      <c r="T157" s="201">
        <f>S157*H157</f>
        <v>0</v>
      </c>
      <c r="U157" s="34"/>
      <c r="V157" s="34"/>
      <c r="W157" s="34"/>
      <c r="X157" s="34"/>
      <c r="Y157" s="34"/>
      <c r="Z157" s="34"/>
      <c r="AA157" s="34"/>
      <c r="AB157" s="34"/>
      <c r="AC157" s="34"/>
      <c r="AD157" s="34"/>
      <c r="AE157" s="34"/>
      <c r="AR157" s="202" t="s">
        <v>1501</v>
      </c>
      <c r="AT157" s="202" t="s">
        <v>170</v>
      </c>
      <c r="AU157" s="202" t="s">
        <v>84</v>
      </c>
      <c r="AY157" s="17" t="s">
        <v>167</v>
      </c>
      <c r="BE157" s="203">
        <f>IF(N157="základní",J157,0)</f>
        <v>0</v>
      </c>
      <c r="BF157" s="203">
        <f>IF(N157="snížená",J157,0)</f>
        <v>0</v>
      </c>
      <c r="BG157" s="203">
        <f>IF(N157="zákl. přenesená",J157,0)</f>
        <v>0</v>
      </c>
      <c r="BH157" s="203">
        <f>IF(N157="sníž. přenesená",J157,0)</f>
        <v>0</v>
      </c>
      <c r="BI157" s="203">
        <f>IF(N157="nulová",J157,0)</f>
        <v>0</v>
      </c>
      <c r="BJ157" s="17" t="s">
        <v>82</v>
      </c>
      <c r="BK157" s="203">
        <f>ROUND(I157*H157,2)</f>
        <v>0</v>
      </c>
      <c r="BL157" s="17" t="s">
        <v>1501</v>
      </c>
      <c r="BM157" s="202" t="s">
        <v>2184</v>
      </c>
    </row>
    <row r="158" spans="1:65" s="2" customFormat="1">
      <c r="A158" s="34"/>
      <c r="B158" s="35"/>
      <c r="C158" s="36"/>
      <c r="D158" s="204" t="s">
        <v>177</v>
      </c>
      <c r="E158" s="36"/>
      <c r="F158" s="205" t="s">
        <v>2185</v>
      </c>
      <c r="G158" s="36"/>
      <c r="H158" s="36"/>
      <c r="I158" s="206"/>
      <c r="J158" s="36"/>
      <c r="K158" s="36"/>
      <c r="L158" s="39"/>
      <c r="M158" s="207"/>
      <c r="N158" s="208"/>
      <c r="O158" s="71"/>
      <c r="P158" s="71"/>
      <c r="Q158" s="71"/>
      <c r="R158" s="71"/>
      <c r="S158" s="71"/>
      <c r="T158" s="72"/>
      <c r="U158" s="34"/>
      <c r="V158" s="34"/>
      <c r="W158" s="34"/>
      <c r="X158" s="34"/>
      <c r="Y158" s="34"/>
      <c r="Z158" s="34"/>
      <c r="AA158" s="34"/>
      <c r="AB158" s="34"/>
      <c r="AC158" s="34"/>
      <c r="AD158" s="34"/>
      <c r="AE158" s="34"/>
      <c r="AT158" s="17" t="s">
        <v>177</v>
      </c>
      <c r="AU158" s="17" t="s">
        <v>84</v>
      </c>
    </row>
    <row r="159" spans="1:65" s="14" customFormat="1">
      <c r="B159" s="220"/>
      <c r="C159" s="221"/>
      <c r="D159" s="211" t="s">
        <v>179</v>
      </c>
      <c r="E159" s="222" t="s">
        <v>1</v>
      </c>
      <c r="F159" s="223" t="s">
        <v>239</v>
      </c>
      <c r="G159" s="221"/>
      <c r="H159" s="224">
        <v>10</v>
      </c>
      <c r="I159" s="225"/>
      <c r="J159" s="221"/>
      <c r="K159" s="221"/>
      <c r="L159" s="226"/>
      <c r="M159" s="227"/>
      <c r="N159" s="228"/>
      <c r="O159" s="228"/>
      <c r="P159" s="228"/>
      <c r="Q159" s="228"/>
      <c r="R159" s="228"/>
      <c r="S159" s="228"/>
      <c r="T159" s="229"/>
      <c r="AT159" s="230" t="s">
        <v>179</v>
      </c>
      <c r="AU159" s="230" t="s">
        <v>84</v>
      </c>
      <c r="AV159" s="14" t="s">
        <v>84</v>
      </c>
      <c r="AW159" s="14" t="s">
        <v>31</v>
      </c>
      <c r="AX159" s="14" t="s">
        <v>75</v>
      </c>
      <c r="AY159" s="230" t="s">
        <v>167</v>
      </c>
    </row>
    <row r="160" spans="1:65" s="2" customFormat="1" ht="24.3" customHeight="1">
      <c r="A160" s="34"/>
      <c r="B160" s="35"/>
      <c r="C160" s="232" t="s">
        <v>259</v>
      </c>
      <c r="D160" s="232" t="s">
        <v>254</v>
      </c>
      <c r="E160" s="233" t="s">
        <v>2186</v>
      </c>
      <c r="F160" s="234" t="s">
        <v>2187</v>
      </c>
      <c r="G160" s="235" t="s">
        <v>186</v>
      </c>
      <c r="H160" s="236">
        <v>600</v>
      </c>
      <c r="I160" s="237"/>
      <c r="J160" s="238">
        <f>ROUND(I160*H160,2)</f>
        <v>0</v>
      </c>
      <c r="K160" s="234" t="s">
        <v>1</v>
      </c>
      <c r="L160" s="239"/>
      <c r="M160" s="240" t="s">
        <v>1</v>
      </c>
      <c r="N160" s="241" t="s">
        <v>40</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1501</v>
      </c>
      <c r="AT160" s="202" t="s">
        <v>254</v>
      </c>
      <c r="AU160" s="202" t="s">
        <v>84</v>
      </c>
      <c r="AY160" s="17" t="s">
        <v>167</v>
      </c>
      <c r="BE160" s="203">
        <f>IF(N160="základní",J160,0)</f>
        <v>0</v>
      </c>
      <c r="BF160" s="203">
        <f>IF(N160="snížená",J160,0)</f>
        <v>0</v>
      </c>
      <c r="BG160" s="203">
        <f>IF(N160="zákl. přenesená",J160,0)</f>
        <v>0</v>
      </c>
      <c r="BH160" s="203">
        <f>IF(N160="sníž. přenesená",J160,0)</f>
        <v>0</v>
      </c>
      <c r="BI160" s="203">
        <f>IF(N160="nulová",J160,0)</f>
        <v>0</v>
      </c>
      <c r="BJ160" s="17" t="s">
        <v>82</v>
      </c>
      <c r="BK160" s="203">
        <f>ROUND(I160*H160,2)</f>
        <v>0</v>
      </c>
      <c r="BL160" s="17" t="s">
        <v>1501</v>
      </c>
      <c r="BM160" s="202" t="s">
        <v>2188</v>
      </c>
    </row>
    <row r="161" spans="1:65" s="14" customFormat="1">
      <c r="B161" s="220"/>
      <c r="C161" s="221"/>
      <c r="D161" s="211" t="s">
        <v>179</v>
      </c>
      <c r="E161" s="222" t="s">
        <v>1</v>
      </c>
      <c r="F161" s="223" t="s">
        <v>2189</v>
      </c>
      <c r="G161" s="221"/>
      <c r="H161" s="224">
        <v>600</v>
      </c>
      <c r="I161" s="225"/>
      <c r="J161" s="221"/>
      <c r="K161" s="221"/>
      <c r="L161" s="226"/>
      <c r="M161" s="227"/>
      <c r="N161" s="228"/>
      <c r="O161" s="228"/>
      <c r="P161" s="228"/>
      <c r="Q161" s="228"/>
      <c r="R161" s="228"/>
      <c r="S161" s="228"/>
      <c r="T161" s="229"/>
      <c r="AT161" s="230" t="s">
        <v>179</v>
      </c>
      <c r="AU161" s="230" t="s">
        <v>84</v>
      </c>
      <c r="AV161" s="14" t="s">
        <v>84</v>
      </c>
      <c r="AW161" s="14" t="s">
        <v>31</v>
      </c>
      <c r="AX161" s="14" t="s">
        <v>75</v>
      </c>
      <c r="AY161" s="230" t="s">
        <v>167</v>
      </c>
    </row>
    <row r="162" spans="1:65" s="2" customFormat="1" ht="24.3" customHeight="1">
      <c r="A162" s="34"/>
      <c r="B162" s="35"/>
      <c r="C162" s="191" t="s">
        <v>265</v>
      </c>
      <c r="D162" s="191" t="s">
        <v>170</v>
      </c>
      <c r="E162" s="192" t="s">
        <v>2190</v>
      </c>
      <c r="F162" s="193" t="s">
        <v>2191</v>
      </c>
      <c r="G162" s="194" t="s">
        <v>186</v>
      </c>
      <c r="H162" s="195">
        <v>400</v>
      </c>
      <c r="I162" s="196"/>
      <c r="J162" s="197">
        <f>ROUND(I162*H162,2)</f>
        <v>0</v>
      </c>
      <c r="K162" s="193" t="s">
        <v>174</v>
      </c>
      <c r="L162" s="39"/>
      <c r="M162" s="198" t="s">
        <v>1</v>
      </c>
      <c r="N162" s="199" t="s">
        <v>40</v>
      </c>
      <c r="O162" s="71"/>
      <c r="P162" s="200">
        <f>O162*H162</f>
        <v>0</v>
      </c>
      <c r="Q162" s="200">
        <v>0</v>
      </c>
      <c r="R162" s="200">
        <f>Q162*H162</f>
        <v>0</v>
      </c>
      <c r="S162" s="200">
        <v>0</v>
      </c>
      <c r="T162" s="201">
        <f>S162*H162</f>
        <v>0</v>
      </c>
      <c r="U162" s="34"/>
      <c r="V162" s="34"/>
      <c r="W162" s="34"/>
      <c r="X162" s="34"/>
      <c r="Y162" s="34"/>
      <c r="Z162" s="34"/>
      <c r="AA162" s="34"/>
      <c r="AB162" s="34"/>
      <c r="AC162" s="34"/>
      <c r="AD162" s="34"/>
      <c r="AE162" s="34"/>
      <c r="AR162" s="202" t="s">
        <v>1501</v>
      </c>
      <c r="AT162" s="202" t="s">
        <v>170</v>
      </c>
      <c r="AU162" s="202" t="s">
        <v>84</v>
      </c>
      <c r="AY162" s="17" t="s">
        <v>167</v>
      </c>
      <c r="BE162" s="203">
        <f>IF(N162="základní",J162,0)</f>
        <v>0</v>
      </c>
      <c r="BF162" s="203">
        <f>IF(N162="snížená",J162,0)</f>
        <v>0</v>
      </c>
      <c r="BG162" s="203">
        <f>IF(N162="zákl. přenesená",J162,0)</f>
        <v>0</v>
      </c>
      <c r="BH162" s="203">
        <f>IF(N162="sníž. přenesená",J162,0)</f>
        <v>0</v>
      </c>
      <c r="BI162" s="203">
        <f>IF(N162="nulová",J162,0)</f>
        <v>0</v>
      </c>
      <c r="BJ162" s="17" t="s">
        <v>82</v>
      </c>
      <c r="BK162" s="203">
        <f>ROUND(I162*H162,2)</f>
        <v>0</v>
      </c>
      <c r="BL162" s="17" t="s">
        <v>1501</v>
      </c>
      <c r="BM162" s="202" t="s">
        <v>2192</v>
      </c>
    </row>
    <row r="163" spans="1:65" s="2" customFormat="1">
      <c r="A163" s="34"/>
      <c r="B163" s="35"/>
      <c r="C163" s="36"/>
      <c r="D163" s="204" t="s">
        <v>177</v>
      </c>
      <c r="E163" s="36"/>
      <c r="F163" s="205" t="s">
        <v>2193</v>
      </c>
      <c r="G163" s="36"/>
      <c r="H163" s="36"/>
      <c r="I163" s="206"/>
      <c r="J163" s="36"/>
      <c r="K163" s="36"/>
      <c r="L163" s="39"/>
      <c r="M163" s="207"/>
      <c r="N163" s="208"/>
      <c r="O163" s="71"/>
      <c r="P163" s="71"/>
      <c r="Q163" s="71"/>
      <c r="R163" s="71"/>
      <c r="S163" s="71"/>
      <c r="T163" s="72"/>
      <c r="U163" s="34"/>
      <c r="V163" s="34"/>
      <c r="W163" s="34"/>
      <c r="X163" s="34"/>
      <c r="Y163" s="34"/>
      <c r="Z163" s="34"/>
      <c r="AA163" s="34"/>
      <c r="AB163" s="34"/>
      <c r="AC163" s="34"/>
      <c r="AD163" s="34"/>
      <c r="AE163" s="34"/>
      <c r="AT163" s="17" t="s">
        <v>177</v>
      </c>
      <c r="AU163" s="17" t="s">
        <v>84</v>
      </c>
    </row>
    <row r="164" spans="1:65" s="14" customFormat="1">
      <c r="B164" s="220"/>
      <c r="C164" s="221"/>
      <c r="D164" s="211" t="s">
        <v>179</v>
      </c>
      <c r="E164" s="222" t="s">
        <v>1</v>
      </c>
      <c r="F164" s="223" t="s">
        <v>2194</v>
      </c>
      <c r="G164" s="221"/>
      <c r="H164" s="224">
        <v>400</v>
      </c>
      <c r="I164" s="225"/>
      <c r="J164" s="221"/>
      <c r="K164" s="221"/>
      <c r="L164" s="226"/>
      <c r="M164" s="227"/>
      <c r="N164" s="228"/>
      <c r="O164" s="228"/>
      <c r="P164" s="228"/>
      <c r="Q164" s="228"/>
      <c r="R164" s="228"/>
      <c r="S164" s="228"/>
      <c r="T164" s="229"/>
      <c r="AT164" s="230" t="s">
        <v>179</v>
      </c>
      <c r="AU164" s="230" t="s">
        <v>84</v>
      </c>
      <c r="AV164" s="14" t="s">
        <v>84</v>
      </c>
      <c r="AW164" s="14" t="s">
        <v>31</v>
      </c>
      <c r="AX164" s="14" t="s">
        <v>75</v>
      </c>
      <c r="AY164" s="230" t="s">
        <v>167</v>
      </c>
    </row>
    <row r="165" spans="1:65" s="2" customFormat="1" ht="24.3" customHeight="1">
      <c r="A165" s="34"/>
      <c r="B165" s="35"/>
      <c r="C165" s="191" t="s">
        <v>8</v>
      </c>
      <c r="D165" s="191" t="s">
        <v>170</v>
      </c>
      <c r="E165" s="192" t="s">
        <v>2195</v>
      </c>
      <c r="F165" s="193" t="s">
        <v>2196</v>
      </c>
      <c r="G165" s="194" t="s">
        <v>186</v>
      </c>
      <c r="H165" s="195">
        <v>60</v>
      </c>
      <c r="I165" s="196"/>
      <c r="J165" s="197">
        <f>ROUND(I165*H165,2)</f>
        <v>0</v>
      </c>
      <c r="K165" s="193" t="s">
        <v>174</v>
      </c>
      <c r="L165" s="39"/>
      <c r="M165" s="198" t="s">
        <v>1</v>
      </c>
      <c r="N165" s="199" t="s">
        <v>40</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1501</v>
      </c>
      <c r="AT165" s="202" t="s">
        <v>170</v>
      </c>
      <c r="AU165" s="202" t="s">
        <v>84</v>
      </c>
      <c r="AY165" s="17" t="s">
        <v>167</v>
      </c>
      <c r="BE165" s="203">
        <f>IF(N165="základní",J165,0)</f>
        <v>0</v>
      </c>
      <c r="BF165" s="203">
        <f>IF(N165="snížená",J165,0)</f>
        <v>0</v>
      </c>
      <c r="BG165" s="203">
        <f>IF(N165="zákl. přenesená",J165,0)</f>
        <v>0</v>
      </c>
      <c r="BH165" s="203">
        <f>IF(N165="sníž. přenesená",J165,0)</f>
        <v>0</v>
      </c>
      <c r="BI165" s="203">
        <f>IF(N165="nulová",J165,0)</f>
        <v>0</v>
      </c>
      <c r="BJ165" s="17" t="s">
        <v>82</v>
      </c>
      <c r="BK165" s="203">
        <f>ROUND(I165*H165,2)</f>
        <v>0</v>
      </c>
      <c r="BL165" s="17" t="s">
        <v>1501</v>
      </c>
      <c r="BM165" s="202" t="s">
        <v>2197</v>
      </c>
    </row>
    <row r="166" spans="1:65" s="2" customFormat="1">
      <c r="A166" s="34"/>
      <c r="B166" s="35"/>
      <c r="C166" s="36"/>
      <c r="D166" s="204" t="s">
        <v>177</v>
      </c>
      <c r="E166" s="36"/>
      <c r="F166" s="205" t="s">
        <v>2198</v>
      </c>
      <c r="G166" s="36"/>
      <c r="H166" s="36"/>
      <c r="I166" s="206"/>
      <c r="J166" s="36"/>
      <c r="K166" s="36"/>
      <c r="L166" s="39"/>
      <c r="M166" s="207"/>
      <c r="N166" s="208"/>
      <c r="O166" s="71"/>
      <c r="P166" s="71"/>
      <c r="Q166" s="71"/>
      <c r="R166" s="71"/>
      <c r="S166" s="71"/>
      <c r="T166" s="72"/>
      <c r="U166" s="34"/>
      <c r="V166" s="34"/>
      <c r="W166" s="34"/>
      <c r="X166" s="34"/>
      <c r="Y166" s="34"/>
      <c r="Z166" s="34"/>
      <c r="AA166" s="34"/>
      <c r="AB166" s="34"/>
      <c r="AC166" s="34"/>
      <c r="AD166" s="34"/>
      <c r="AE166" s="34"/>
      <c r="AT166" s="17" t="s">
        <v>177</v>
      </c>
      <c r="AU166" s="17" t="s">
        <v>84</v>
      </c>
    </row>
    <row r="167" spans="1:65" s="14" customFormat="1">
      <c r="B167" s="220"/>
      <c r="C167" s="221"/>
      <c r="D167" s="211" t="s">
        <v>179</v>
      </c>
      <c r="E167" s="222" t="s">
        <v>1</v>
      </c>
      <c r="F167" s="223" t="s">
        <v>572</v>
      </c>
      <c r="G167" s="221"/>
      <c r="H167" s="224">
        <v>60</v>
      </c>
      <c r="I167" s="225"/>
      <c r="J167" s="221"/>
      <c r="K167" s="221"/>
      <c r="L167" s="226"/>
      <c r="M167" s="227"/>
      <c r="N167" s="228"/>
      <c r="O167" s="228"/>
      <c r="P167" s="228"/>
      <c r="Q167" s="228"/>
      <c r="R167" s="228"/>
      <c r="S167" s="228"/>
      <c r="T167" s="229"/>
      <c r="AT167" s="230" t="s">
        <v>179</v>
      </c>
      <c r="AU167" s="230" t="s">
        <v>84</v>
      </c>
      <c r="AV167" s="14" t="s">
        <v>84</v>
      </c>
      <c r="AW167" s="14" t="s">
        <v>31</v>
      </c>
      <c r="AX167" s="14" t="s">
        <v>75</v>
      </c>
      <c r="AY167" s="230" t="s">
        <v>167</v>
      </c>
    </row>
    <row r="168" spans="1:65" s="2" customFormat="1" ht="24.3" customHeight="1">
      <c r="A168" s="34"/>
      <c r="B168" s="35"/>
      <c r="C168" s="191" t="s">
        <v>278</v>
      </c>
      <c r="D168" s="191" t="s">
        <v>170</v>
      </c>
      <c r="E168" s="192" t="s">
        <v>2199</v>
      </c>
      <c r="F168" s="193" t="s">
        <v>2200</v>
      </c>
      <c r="G168" s="194" t="s">
        <v>274</v>
      </c>
      <c r="H168" s="195">
        <v>20</v>
      </c>
      <c r="I168" s="196"/>
      <c r="J168" s="197">
        <f>ROUND(I168*H168,2)</f>
        <v>0</v>
      </c>
      <c r="K168" s="193" t="s">
        <v>174</v>
      </c>
      <c r="L168" s="39"/>
      <c r="M168" s="198" t="s">
        <v>1</v>
      </c>
      <c r="N168" s="199" t="s">
        <v>40</v>
      </c>
      <c r="O168" s="71"/>
      <c r="P168" s="200">
        <f>O168*H168</f>
        <v>0</v>
      </c>
      <c r="Q168" s="200">
        <v>0</v>
      </c>
      <c r="R168" s="200">
        <f>Q168*H168</f>
        <v>0</v>
      </c>
      <c r="S168" s="200">
        <v>0</v>
      </c>
      <c r="T168" s="201">
        <f>S168*H168</f>
        <v>0</v>
      </c>
      <c r="U168" s="34"/>
      <c r="V168" s="34"/>
      <c r="W168" s="34"/>
      <c r="X168" s="34"/>
      <c r="Y168" s="34"/>
      <c r="Z168" s="34"/>
      <c r="AA168" s="34"/>
      <c r="AB168" s="34"/>
      <c r="AC168" s="34"/>
      <c r="AD168" s="34"/>
      <c r="AE168" s="34"/>
      <c r="AR168" s="202" t="s">
        <v>1501</v>
      </c>
      <c r="AT168" s="202" t="s">
        <v>170</v>
      </c>
      <c r="AU168" s="202" t="s">
        <v>84</v>
      </c>
      <c r="AY168" s="17" t="s">
        <v>167</v>
      </c>
      <c r="BE168" s="203">
        <f>IF(N168="základní",J168,0)</f>
        <v>0</v>
      </c>
      <c r="BF168" s="203">
        <f>IF(N168="snížená",J168,0)</f>
        <v>0</v>
      </c>
      <c r="BG168" s="203">
        <f>IF(N168="zákl. přenesená",J168,0)</f>
        <v>0</v>
      </c>
      <c r="BH168" s="203">
        <f>IF(N168="sníž. přenesená",J168,0)</f>
        <v>0</v>
      </c>
      <c r="BI168" s="203">
        <f>IF(N168="nulová",J168,0)</f>
        <v>0</v>
      </c>
      <c r="BJ168" s="17" t="s">
        <v>82</v>
      </c>
      <c r="BK168" s="203">
        <f>ROUND(I168*H168,2)</f>
        <v>0</v>
      </c>
      <c r="BL168" s="17" t="s">
        <v>1501</v>
      </c>
      <c r="BM168" s="202" t="s">
        <v>2201</v>
      </c>
    </row>
    <row r="169" spans="1:65" s="2" customFormat="1">
      <c r="A169" s="34"/>
      <c r="B169" s="35"/>
      <c r="C169" s="36"/>
      <c r="D169" s="204" t="s">
        <v>177</v>
      </c>
      <c r="E169" s="36"/>
      <c r="F169" s="205" t="s">
        <v>2202</v>
      </c>
      <c r="G169" s="36"/>
      <c r="H169" s="36"/>
      <c r="I169" s="206"/>
      <c r="J169" s="36"/>
      <c r="K169" s="36"/>
      <c r="L169" s="39"/>
      <c r="M169" s="207"/>
      <c r="N169" s="208"/>
      <c r="O169" s="71"/>
      <c r="P169" s="71"/>
      <c r="Q169" s="71"/>
      <c r="R169" s="71"/>
      <c r="S169" s="71"/>
      <c r="T169" s="72"/>
      <c r="U169" s="34"/>
      <c r="V169" s="34"/>
      <c r="W169" s="34"/>
      <c r="X169" s="34"/>
      <c r="Y169" s="34"/>
      <c r="Z169" s="34"/>
      <c r="AA169" s="34"/>
      <c r="AB169" s="34"/>
      <c r="AC169" s="34"/>
      <c r="AD169" s="34"/>
      <c r="AE169" s="34"/>
      <c r="AT169" s="17" t="s">
        <v>177</v>
      </c>
      <c r="AU169" s="17" t="s">
        <v>84</v>
      </c>
    </row>
    <row r="170" spans="1:65" s="14" customFormat="1">
      <c r="B170" s="220"/>
      <c r="C170" s="221"/>
      <c r="D170" s="211" t="s">
        <v>179</v>
      </c>
      <c r="E170" s="222" t="s">
        <v>1</v>
      </c>
      <c r="F170" s="223" t="s">
        <v>308</v>
      </c>
      <c r="G170" s="221"/>
      <c r="H170" s="224">
        <v>20</v>
      </c>
      <c r="I170" s="225"/>
      <c r="J170" s="221"/>
      <c r="K170" s="221"/>
      <c r="L170" s="226"/>
      <c r="M170" s="227"/>
      <c r="N170" s="228"/>
      <c r="O170" s="228"/>
      <c r="P170" s="228"/>
      <c r="Q170" s="228"/>
      <c r="R170" s="228"/>
      <c r="S170" s="228"/>
      <c r="T170" s="229"/>
      <c r="AT170" s="230" t="s">
        <v>179</v>
      </c>
      <c r="AU170" s="230" t="s">
        <v>84</v>
      </c>
      <c r="AV170" s="14" t="s">
        <v>84</v>
      </c>
      <c r="AW170" s="14" t="s">
        <v>31</v>
      </c>
      <c r="AX170" s="14" t="s">
        <v>75</v>
      </c>
      <c r="AY170" s="230" t="s">
        <v>167</v>
      </c>
    </row>
    <row r="171" spans="1:65" s="2" customFormat="1" ht="24.3" customHeight="1">
      <c r="A171" s="34"/>
      <c r="B171" s="35"/>
      <c r="C171" s="232" t="s">
        <v>286</v>
      </c>
      <c r="D171" s="232" t="s">
        <v>254</v>
      </c>
      <c r="E171" s="233" t="s">
        <v>2203</v>
      </c>
      <c r="F171" s="234" t="s">
        <v>2204</v>
      </c>
      <c r="G171" s="235" t="s">
        <v>186</v>
      </c>
      <c r="H171" s="236">
        <v>270</v>
      </c>
      <c r="I171" s="237"/>
      <c r="J171" s="238">
        <f>ROUND(I171*H171,2)</f>
        <v>0</v>
      </c>
      <c r="K171" s="234" t="s">
        <v>1</v>
      </c>
      <c r="L171" s="239"/>
      <c r="M171" s="240" t="s">
        <v>1</v>
      </c>
      <c r="N171" s="241" t="s">
        <v>40</v>
      </c>
      <c r="O171" s="71"/>
      <c r="P171" s="200">
        <f>O171*H171</f>
        <v>0</v>
      </c>
      <c r="Q171" s="200">
        <v>0</v>
      </c>
      <c r="R171" s="200">
        <f>Q171*H171</f>
        <v>0</v>
      </c>
      <c r="S171" s="200">
        <v>0</v>
      </c>
      <c r="T171" s="201">
        <f>S171*H171</f>
        <v>0</v>
      </c>
      <c r="U171" s="34"/>
      <c r="V171" s="34"/>
      <c r="W171" s="34"/>
      <c r="X171" s="34"/>
      <c r="Y171" s="34"/>
      <c r="Z171" s="34"/>
      <c r="AA171" s="34"/>
      <c r="AB171" s="34"/>
      <c r="AC171" s="34"/>
      <c r="AD171" s="34"/>
      <c r="AE171" s="34"/>
      <c r="AR171" s="202" t="s">
        <v>1501</v>
      </c>
      <c r="AT171" s="202" t="s">
        <v>254</v>
      </c>
      <c r="AU171" s="202" t="s">
        <v>84</v>
      </c>
      <c r="AY171" s="17" t="s">
        <v>167</v>
      </c>
      <c r="BE171" s="203">
        <f>IF(N171="základní",J171,0)</f>
        <v>0</v>
      </c>
      <c r="BF171" s="203">
        <f>IF(N171="snížená",J171,0)</f>
        <v>0</v>
      </c>
      <c r="BG171" s="203">
        <f>IF(N171="zákl. přenesená",J171,0)</f>
        <v>0</v>
      </c>
      <c r="BH171" s="203">
        <f>IF(N171="sníž. přenesená",J171,0)</f>
        <v>0</v>
      </c>
      <c r="BI171" s="203">
        <f>IF(N171="nulová",J171,0)</f>
        <v>0</v>
      </c>
      <c r="BJ171" s="17" t="s">
        <v>82</v>
      </c>
      <c r="BK171" s="203">
        <f>ROUND(I171*H171,2)</f>
        <v>0</v>
      </c>
      <c r="BL171" s="17" t="s">
        <v>1501</v>
      </c>
      <c r="BM171" s="202" t="s">
        <v>2205</v>
      </c>
    </row>
    <row r="172" spans="1:65" s="14" customFormat="1">
      <c r="B172" s="220"/>
      <c r="C172" s="221"/>
      <c r="D172" s="211" t="s">
        <v>179</v>
      </c>
      <c r="E172" s="222" t="s">
        <v>1</v>
      </c>
      <c r="F172" s="223" t="s">
        <v>2206</v>
      </c>
      <c r="G172" s="221"/>
      <c r="H172" s="224">
        <v>270</v>
      </c>
      <c r="I172" s="225"/>
      <c r="J172" s="221"/>
      <c r="K172" s="221"/>
      <c r="L172" s="226"/>
      <c r="M172" s="227"/>
      <c r="N172" s="228"/>
      <c r="O172" s="228"/>
      <c r="P172" s="228"/>
      <c r="Q172" s="228"/>
      <c r="R172" s="228"/>
      <c r="S172" s="228"/>
      <c r="T172" s="229"/>
      <c r="AT172" s="230" t="s">
        <v>179</v>
      </c>
      <c r="AU172" s="230" t="s">
        <v>84</v>
      </c>
      <c r="AV172" s="14" t="s">
        <v>84</v>
      </c>
      <c r="AW172" s="14" t="s">
        <v>31</v>
      </c>
      <c r="AX172" s="14" t="s">
        <v>75</v>
      </c>
      <c r="AY172" s="230" t="s">
        <v>167</v>
      </c>
    </row>
    <row r="173" spans="1:65" s="2" customFormat="1" ht="24.3" customHeight="1">
      <c r="A173" s="34"/>
      <c r="B173" s="35"/>
      <c r="C173" s="191" t="s">
        <v>296</v>
      </c>
      <c r="D173" s="191" t="s">
        <v>170</v>
      </c>
      <c r="E173" s="192" t="s">
        <v>2207</v>
      </c>
      <c r="F173" s="193" t="s">
        <v>2208</v>
      </c>
      <c r="G173" s="194" t="s">
        <v>186</v>
      </c>
      <c r="H173" s="195">
        <v>270</v>
      </c>
      <c r="I173" s="196"/>
      <c r="J173" s="197">
        <f>ROUND(I173*H173,2)</f>
        <v>0</v>
      </c>
      <c r="K173" s="193" t="s">
        <v>174</v>
      </c>
      <c r="L173" s="39"/>
      <c r="M173" s="198" t="s">
        <v>1</v>
      </c>
      <c r="N173" s="199" t="s">
        <v>40</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1501</v>
      </c>
      <c r="AT173" s="202" t="s">
        <v>170</v>
      </c>
      <c r="AU173" s="202" t="s">
        <v>84</v>
      </c>
      <c r="AY173" s="17" t="s">
        <v>167</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1501</v>
      </c>
      <c r="BM173" s="202" t="s">
        <v>2209</v>
      </c>
    </row>
    <row r="174" spans="1:65" s="2" customFormat="1">
      <c r="A174" s="34"/>
      <c r="B174" s="35"/>
      <c r="C174" s="36"/>
      <c r="D174" s="204" t="s">
        <v>177</v>
      </c>
      <c r="E174" s="36"/>
      <c r="F174" s="205" t="s">
        <v>2210</v>
      </c>
      <c r="G174" s="36"/>
      <c r="H174" s="36"/>
      <c r="I174" s="206"/>
      <c r="J174" s="36"/>
      <c r="K174" s="36"/>
      <c r="L174" s="39"/>
      <c r="M174" s="207"/>
      <c r="N174" s="208"/>
      <c r="O174" s="71"/>
      <c r="P174" s="71"/>
      <c r="Q174" s="71"/>
      <c r="R174" s="71"/>
      <c r="S174" s="71"/>
      <c r="T174" s="72"/>
      <c r="U174" s="34"/>
      <c r="V174" s="34"/>
      <c r="W174" s="34"/>
      <c r="X174" s="34"/>
      <c r="Y174" s="34"/>
      <c r="Z174" s="34"/>
      <c r="AA174" s="34"/>
      <c r="AB174" s="34"/>
      <c r="AC174" s="34"/>
      <c r="AD174" s="34"/>
      <c r="AE174" s="34"/>
      <c r="AT174" s="17" t="s">
        <v>177</v>
      </c>
      <c r="AU174" s="17" t="s">
        <v>84</v>
      </c>
    </row>
    <row r="175" spans="1:65" s="14" customFormat="1">
      <c r="B175" s="220"/>
      <c r="C175" s="221"/>
      <c r="D175" s="211" t="s">
        <v>179</v>
      </c>
      <c r="E175" s="222" t="s">
        <v>1</v>
      </c>
      <c r="F175" s="223" t="s">
        <v>2206</v>
      </c>
      <c r="G175" s="221"/>
      <c r="H175" s="224">
        <v>270</v>
      </c>
      <c r="I175" s="225"/>
      <c r="J175" s="221"/>
      <c r="K175" s="221"/>
      <c r="L175" s="226"/>
      <c r="M175" s="227"/>
      <c r="N175" s="228"/>
      <c r="O175" s="228"/>
      <c r="P175" s="228"/>
      <c r="Q175" s="228"/>
      <c r="R175" s="228"/>
      <c r="S175" s="228"/>
      <c r="T175" s="229"/>
      <c r="AT175" s="230" t="s">
        <v>179</v>
      </c>
      <c r="AU175" s="230" t="s">
        <v>84</v>
      </c>
      <c r="AV175" s="14" t="s">
        <v>84</v>
      </c>
      <c r="AW175" s="14" t="s">
        <v>31</v>
      </c>
      <c r="AX175" s="14" t="s">
        <v>75</v>
      </c>
      <c r="AY175" s="230" t="s">
        <v>167</v>
      </c>
    </row>
    <row r="176" spans="1:65" s="2" customFormat="1" ht="16.45" customHeight="1">
      <c r="A176" s="34"/>
      <c r="B176" s="35"/>
      <c r="C176" s="232" t="s">
        <v>301</v>
      </c>
      <c r="D176" s="232" t="s">
        <v>254</v>
      </c>
      <c r="E176" s="233" t="s">
        <v>2211</v>
      </c>
      <c r="F176" s="234" t="s">
        <v>2212</v>
      </c>
      <c r="G176" s="235" t="s">
        <v>186</v>
      </c>
      <c r="H176" s="236">
        <v>300</v>
      </c>
      <c r="I176" s="237"/>
      <c r="J176" s="238">
        <f>ROUND(I176*H176,2)</f>
        <v>0</v>
      </c>
      <c r="K176" s="234" t="s">
        <v>1</v>
      </c>
      <c r="L176" s="239"/>
      <c r="M176" s="240" t="s">
        <v>1</v>
      </c>
      <c r="N176" s="241" t="s">
        <v>40</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1501</v>
      </c>
      <c r="AT176" s="202" t="s">
        <v>254</v>
      </c>
      <c r="AU176" s="202" t="s">
        <v>84</v>
      </c>
      <c r="AY176" s="17" t="s">
        <v>167</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1501</v>
      </c>
      <c r="BM176" s="202" t="s">
        <v>2213</v>
      </c>
    </row>
    <row r="177" spans="1:65" s="14" customFormat="1">
      <c r="B177" s="220"/>
      <c r="C177" s="221"/>
      <c r="D177" s="211" t="s">
        <v>179</v>
      </c>
      <c r="E177" s="222" t="s">
        <v>1</v>
      </c>
      <c r="F177" s="223" t="s">
        <v>2214</v>
      </c>
      <c r="G177" s="221"/>
      <c r="H177" s="224">
        <v>300</v>
      </c>
      <c r="I177" s="225"/>
      <c r="J177" s="221"/>
      <c r="K177" s="221"/>
      <c r="L177" s="226"/>
      <c r="M177" s="227"/>
      <c r="N177" s="228"/>
      <c r="O177" s="228"/>
      <c r="P177" s="228"/>
      <c r="Q177" s="228"/>
      <c r="R177" s="228"/>
      <c r="S177" s="228"/>
      <c r="T177" s="229"/>
      <c r="AT177" s="230" t="s">
        <v>179</v>
      </c>
      <c r="AU177" s="230" t="s">
        <v>84</v>
      </c>
      <c r="AV177" s="14" t="s">
        <v>84</v>
      </c>
      <c r="AW177" s="14" t="s">
        <v>31</v>
      </c>
      <c r="AX177" s="14" t="s">
        <v>75</v>
      </c>
      <c r="AY177" s="230" t="s">
        <v>167</v>
      </c>
    </row>
    <row r="178" spans="1:65" s="2" customFormat="1" ht="24.3" customHeight="1">
      <c r="A178" s="34"/>
      <c r="B178" s="35"/>
      <c r="C178" s="191" t="s">
        <v>308</v>
      </c>
      <c r="D178" s="191" t="s">
        <v>170</v>
      </c>
      <c r="E178" s="192" t="s">
        <v>2215</v>
      </c>
      <c r="F178" s="193" t="s">
        <v>2216</v>
      </c>
      <c r="G178" s="194" t="s">
        <v>186</v>
      </c>
      <c r="H178" s="195">
        <v>300</v>
      </c>
      <c r="I178" s="196"/>
      <c r="J178" s="197">
        <f>ROUND(I178*H178,2)</f>
        <v>0</v>
      </c>
      <c r="K178" s="193" t="s">
        <v>174</v>
      </c>
      <c r="L178" s="39"/>
      <c r="M178" s="198" t="s">
        <v>1</v>
      </c>
      <c r="N178" s="199" t="s">
        <v>40</v>
      </c>
      <c r="O178" s="71"/>
      <c r="P178" s="200">
        <f>O178*H178</f>
        <v>0</v>
      </c>
      <c r="Q178" s="200">
        <v>0</v>
      </c>
      <c r="R178" s="200">
        <f>Q178*H178</f>
        <v>0</v>
      </c>
      <c r="S178" s="200">
        <v>0</v>
      </c>
      <c r="T178" s="201">
        <f>S178*H178</f>
        <v>0</v>
      </c>
      <c r="U178" s="34"/>
      <c r="V178" s="34"/>
      <c r="W178" s="34"/>
      <c r="X178" s="34"/>
      <c r="Y178" s="34"/>
      <c r="Z178" s="34"/>
      <c r="AA178" s="34"/>
      <c r="AB178" s="34"/>
      <c r="AC178" s="34"/>
      <c r="AD178" s="34"/>
      <c r="AE178" s="34"/>
      <c r="AR178" s="202" t="s">
        <v>1501</v>
      </c>
      <c r="AT178" s="202" t="s">
        <v>170</v>
      </c>
      <c r="AU178" s="202" t="s">
        <v>84</v>
      </c>
      <c r="AY178" s="17" t="s">
        <v>167</v>
      </c>
      <c r="BE178" s="203">
        <f>IF(N178="základní",J178,0)</f>
        <v>0</v>
      </c>
      <c r="BF178" s="203">
        <f>IF(N178="snížená",J178,0)</f>
        <v>0</v>
      </c>
      <c r="BG178" s="203">
        <f>IF(N178="zákl. přenesená",J178,0)</f>
        <v>0</v>
      </c>
      <c r="BH178" s="203">
        <f>IF(N178="sníž. přenesená",J178,0)</f>
        <v>0</v>
      </c>
      <c r="BI178" s="203">
        <f>IF(N178="nulová",J178,0)</f>
        <v>0</v>
      </c>
      <c r="BJ178" s="17" t="s">
        <v>82</v>
      </c>
      <c r="BK178" s="203">
        <f>ROUND(I178*H178,2)</f>
        <v>0</v>
      </c>
      <c r="BL178" s="17" t="s">
        <v>1501</v>
      </c>
      <c r="BM178" s="202" t="s">
        <v>2217</v>
      </c>
    </row>
    <row r="179" spans="1:65" s="2" customFormat="1">
      <c r="A179" s="34"/>
      <c r="B179" s="35"/>
      <c r="C179" s="36"/>
      <c r="D179" s="204" t="s">
        <v>177</v>
      </c>
      <c r="E179" s="36"/>
      <c r="F179" s="205" t="s">
        <v>2218</v>
      </c>
      <c r="G179" s="36"/>
      <c r="H179" s="36"/>
      <c r="I179" s="206"/>
      <c r="J179" s="36"/>
      <c r="K179" s="36"/>
      <c r="L179" s="39"/>
      <c r="M179" s="207"/>
      <c r="N179" s="208"/>
      <c r="O179" s="71"/>
      <c r="P179" s="71"/>
      <c r="Q179" s="71"/>
      <c r="R179" s="71"/>
      <c r="S179" s="71"/>
      <c r="T179" s="72"/>
      <c r="U179" s="34"/>
      <c r="V179" s="34"/>
      <c r="W179" s="34"/>
      <c r="X179" s="34"/>
      <c r="Y179" s="34"/>
      <c r="Z179" s="34"/>
      <c r="AA179" s="34"/>
      <c r="AB179" s="34"/>
      <c r="AC179" s="34"/>
      <c r="AD179" s="34"/>
      <c r="AE179" s="34"/>
      <c r="AT179" s="17" t="s">
        <v>177</v>
      </c>
      <c r="AU179" s="17" t="s">
        <v>84</v>
      </c>
    </row>
    <row r="180" spans="1:65" s="14" customFormat="1">
      <c r="B180" s="220"/>
      <c r="C180" s="221"/>
      <c r="D180" s="211" t="s">
        <v>179</v>
      </c>
      <c r="E180" s="222" t="s">
        <v>1</v>
      </c>
      <c r="F180" s="223" t="s">
        <v>2214</v>
      </c>
      <c r="G180" s="221"/>
      <c r="H180" s="224">
        <v>300</v>
      </c>
      <c r="I180" s="225"/>
      <c r="J180" s="221"/>
      <c r="K180" s="221"/>
      <c r="L180" s="226"/>
      <c r="M180" s="227"/>
      <c r="N180" s="228"/>
      <c r="O180" s="228"/>
      <c r="P180" s="228"/>
      <c r="Q180" s="228"/>
      <c r="R180" s="228"/>
      <c r="S180" s="228"/>
      <c r="T180" s="229"/>
      <c r="AT180" s="230" t="s">
        <v>179</v>
      </c>
      <c r="AU180" s="230" t="s">
        <v>84</v>
      </c>
      <c r="AV180" s="14" t="s">
        <v>84</v>
      </c>
      <c r="AW180" s="14" t="s">
        <v>31</v>
      </c>
      <c r="AX180" s="14" t="s">
        <v>75</v>
      </c>
      <c r="AY180" s="230" t="s">
        <v>167</v>
      </c>
    </row>
    <row r="181" spans="1:65" s="12" customFormat="1" ht="22.85" customHeight="1">
      <c r="B181" s="175"/>
      <c r="C181" s="176"/>
      <c r="D181" s="177" t="s">
        <v>74</v>
      </c>
      <c r="E181" s="189" t="s">
        <v>2219</v>
      </c>
      <c r="F181" s="189" t="s">
        <v>2220</v>
      </c>
      <c r="G181" s="176"/>
      <c r="H181" s="176"/>
      <c r="I181" s="179"/>
      <c r="J181" s="190">
        <f>BK181</f>
        <v>0</v>
      </c>
      <c r="K181" s="176"/>
      <c r="L181" s="181"/>
      <c r="M181" s="182"/>
      <c r="N181" s="183"/>
      <c r="O181" s="183"/>
      <c r="P181" s="184">
        <f>SUM(P182:P233)</f>
        <v>0</v>
      </c>
      <c r="Q181" s="183"/>
      <c r="R181" s="184">
        <f>SUM(R182:R233)</f>
        <v>0</v>
      </c>
      <c r="S181" s="183"/>
      <c r="T181" s="185">
        <f>SUM(T182:T233)</f>
        <v>0</v>
      </c>
      <c r="AR181" s="186" t="s">
        <v>82</v>
      </c>
      <c r="AT181" s="187" t="s">
        <v>74</v>
      </c>
      <c r="AU181" s="187" t="s">
        <v>82</v>
      </c>
      <c r="AY181" s="186" t="s">
        <v>167</v>
      </c>
      <c r="BK181" s="188">
        <f>SUM(BK182:BK233)</f>
        <v>0</v>
      </c>
    </row>
    <row r="182" spans="1:65" s="2" customFormat="1" ht="24.3" customHeight="1">
      <c r="A182" s="34"/>
      <c r="B182" s="35"/>
      <c r="C182" s="232" t="s">
        <v>7</v>
      </c>
      <c r="D182" s="232" t="s">
        <v>254</v>
      </c>
      <c r="E182" s="233" t="s">
        <v>2221</v>
      </c>
      <c r="F182" s="234" t="s">
        <v>2222</v>
      </c>
      <c r="G182" s="235" t="s">
        <v>1202</v>
      </c>
      <c r="H182" s="236">
        <v>1</v>
      </c>
      <c r="I182" s="237"/>
      <c r="J182" s="238">
        <f>ROUND(I182*H182,2)</f>
        <v>0</v>
      </c>
      <c r="K182" s="234" t="s">
        <v>1</v>
      </c>
      <c r="L182" s="239"/>
      <c r="M182" s="240" t="s">
        <v>1</v>
      </c>
      <c r="N182" s="241" t="s">
        <v>40</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225</v>
      </c>
      <c r="AT182" s="202" t="s">
        <v>254</v>
      </c>
      <c r="AU182" s="202" t="s">
        <v>84</v>
      </c>
      <c r="AY182" s="17" t="s">
        <v>167</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175</v>
      </c>
      <c r="BM182" s="202" t="s">
        <v>2223</v>
      </c>
    </row>
    <row r="183" spans="1:65" s="14" customFormat="1">
      <c r="B183" s="220"/>
      <c r="C183" s="221"/>
      <c r="D183" s="211" t="s">
        <v>179</v>
      </c>
      <c r="E183" s="222" t="s">
        <v>1</v>
      </c>
      <c r="F183" s="223" t="s">
        <v>82</v>
      </c>
      <c r="G183" s="221"/>
      <c r="H183" s="224">
        <v>1</v>
      </c>
      <c r="I183" s="225"/>
      <c r="J183" s="221"/>
      <c r="K183" s="221"/>
      <c r="L183" s="226"/>
      <c r="M183" s="227"/>
      <c r="N183" s="228"/>
      <c r="O183" s="228"/>
      <c r="P183" s="228"/>
      <c r="Q183" s="228"/>
      <c r="R183" s="228"/>
      <c r="S183" s="228"/>
      <c r="T183" s="229"/>
      <c r="AT183" s="230" t="s">
        <v>179</v>
      </c>
      <c r="AU183" s="230" t="s">
        <v>84</v>
      </c>
      <c r="AV183" s="14" t="s">
        <v>84</v>
      </c>
      <c r="AW183" s="14" t="s">
        <v>31</v>
      </c>
      <c r="AX183" s="14" t="s">
        <v>75</v>
      </c>
      <c r="AY183" s="230" t="s">
        <v>167</v>
      </c>
    </row>
    <row r="184" spans="1:65" s="2" customFormat="1" ht="24.3" customHeight="1">
      <c r="A184" s="34"/>
      <c r="B184" s="35"/>
      <c r="C184" s="232" t="s">
        <v>319</v>
      </c>
      <c r="D184" s="232" t="s">
        <v>254</v>
      </c>
      <c r="E184" s="233" t="s">
        <v>2224</v>
      </c>
      <c r="F184" s="234" t="s">
        <v>2225</v>
      </c>
      <c r="G184" s="235" t="s">
        <v>1202</v>
      </c>
      <c r="H184" s="236">
        <v>1</v>
      </c>
      <c r="I184" s="237"/>
      <c r="J184" s="238">
        <f>ROUND(I184*H184,2)</f>
        <v>0</v>
      </c>
      <c r="K184" s="234" t="s">
        <v>1</v>
      </c>
      <c r="L184" s="239"/>
      <c r="M184" s="240" t="s">
        <v>1</v>
      </c>
      <c r="N184" s="241" t="s">
        <v>40</v>
      </c>
      <c r="O184" s="71"/>
      <c r="P184" s="200">
        <f>O184*H184</f>
        <v>0</v>
      </c>
      <c r="Q184" s="200">
        <v>0</v>
      </c>
      <c r="R184" s="200">
        <f>Q184*H184</f>
        <v>0</v>
      </c>
      <c r="S184" s="200">
        <v>0</v>
      </c>
      <c r="T184" s="201">
        <f>S184*H184</f>
        <v>0</v>
      </c>
      <c r="U184" s="34"/>
      <c r="V184" s="34"/>
      <c r="W184" s="34"/>
      <c r="X184" s="34"/>
      <c r="Y184" s="34"/>
      <c r="Z184" s="34"/>
      <c r="AA184" s="34"/>
      <c r="AB184" s="34"/>
      <c r="AC184" s="34"/>
      <c r="AD184" s="34"/>
      <c r="AE184" s="34"/>
      <c r="AR184" s="202" t="s">
        <v>225</v>
      </c>
      <c r="AT184" s="202" t="s">
        <v>254</v>
      </c>
      <c r="AU184" s="202" t="s">
        <v>84</v>
      </c>
      <c r="AY184" s="17" t="s">
        <v>167</v>
      </c>
      <c r="BE184" s="203">
        <f>IF(N184="základní",J184,0)</f>
        <v>0</v>
      </c>
      <c r="BF184" s="203">
        <f>IF(N184="snížená",J184,0)</f>
        <v>0</v>
      </c>
      <c r="BG184" s="203">
        <f>IF(N184="zákl. přenesená",J184,0)</f>
        <v>0</v>
      </c>
      <c r="BH184" s="203">
        <f>IF(N184="sníž. přenesená",J184,0)</f>
        <v>0</v>
      </c>
      <c r="BI184" s="203">
        <f>IF(N184="nulová",J184,0)</f>
        <v>0</v>
      </c>
      <c r="BJ184" s="17" t="s">
        <v>82</v>
      </c>
      <c r="BK184" s="203">
        <f>ROUND(I184*H184,2)</f>
        <v>0</v>
      </c>
      <c r="BL184" s="17" t="s">
        <v>175</v>
      </c>
      <c r="BM184" s="202" t="s">
        <v>2226</v>
      </c>
    </row>
    <row r="185" spans="1:65" s="14" customFormat="1">
      <c r="B185" s="220"/>
      <c r="C185" s="221"/>
      <c r="D185" s="211" t="s">
        <v>179</v>
      </c>
      <c r="E185" s="222" t="s">
        <v>1</v>
      </c>
      <c r="F185" s="223" t="s">
        <v>82</v>
      </c>
      <c r="G185" s="221"/>
      <c r="H185" s="224">
        <v>1</v>
      </c>
      <c r="I185" s="225"/>
      <c r="J185" s="221"/>
      <c r="K185" s="221"/>
      <c r="L185" s="226"/>
      <c r="M185" s="227"/>
      <c r="N185" s="228"/>
      <c r="O185" s="228"/>
      <c r="P185" s="228"/>
      <c r="Q185" s="228"/>
      <c r="R185" s="228"/>
      <c r="S185" s="228"/>
      <c r="T185" s="229"/>
      <c r="AT185" s="230" t="s">
        <v>179</v>
      </c>
      <c r="AU185" s="230" t="s">
        <v>84</v>
      </c>
      <c r="AV185" s="14" t="s">
        <v>84</v>
      </c>
      <c r="AW185" s="14" t="s">
        <v>31</v>
      </c>
      <c r="AX185" s="14" t="s">
        <v>75</v>
      </c>
      <c r="AY185" s="230" t="s">
        <v>167</v>
      </c>
    </row>
    <row r="186" spans="1:65" s="2" customFormat="1" ht="16.45" customHeight="1">
      <c r="A186" s="34"/>
      <c r="B186" s="35"/>
      <c r="C186" s="191" t="s">
        <v>325</v>
      </c>
      <c r="D186" s="191" t="s">
        <v>170</v>
      </c>
      <c r="E186" s="192" t="s">
        <v>2227</v>
      </c>
      <c r="F186" s="193" t="s">
        <v>2228</v>
      </c>
      <c r="G186" s="194" t="s">
        <v>274</v>
      </c>
      <c r="H186" s="195">
        <v>1</v>
      </c>
      <c r="I186" s="196"/>
      <c r="J186" s="197">
        <f>ROUND(I186*H186,2)</f>
        <v>0</v>
      </c>
      <c r="K186" s="193" t="s">
        <v>174</v>
      </c>
      <c r="L186" s="39"/>
      <c r="M186" s="198" t="s">
        <v>1</v>
      </c>
      <c r="N186" s="199" t="s">
        <v>40</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175</v>
      </c>
      <c r="AT186" s="202" t="s">
        <v>170</v>
      </c>
      <c r="AU186" s="202" t="s">
        <v>84</v>
      </c>
      <c r="AY186" s="17" t="s">
        <v>167</v>
      </c>
      <c r="BE186" s="203">
        <f>IF(N186="základní",J186,0)</f>
        <v>0</v>
      </c>
      <c r="BF186" s="203">
        <f>IF(N186="snížená",J186,0)</f>
        <v>0</v>
      </c>
      <c r="BG186" s="203">
        <f>IF(N186="zákl. přenesená",J186,0)</f>
        <v>0</v>
      </c>
      <c r="BH186" s="203">
        <f>IF(N186="sníž. přenesená",J186,0)</f>
        <v>0</v>
      </c>
      <c r="BI186" s="203">
        <f>IF(N186="nulová",J186,0)</f>
        <v>0</v>
      </c>
      <c r="BJ186" s="17" t="s">
        <v>82</v>
      </c>
      <c r="BK186" s="203">
        <f>ROUND(I186*H186,2)</f>
        <v>0</v>
      </c>
      <c r="BL186" s="17" t="s">
        <v>175</v>
      </c>
      <c r="BM186" s="202" t="s">
        <v>2229</v>
      </c>
    </row>
    <row r="187" spans="1:65" s="2" customFormat="1">
      <c r="A187" s="34"/>
      <c r="B187" s="35"/>
      <c r="C187" s="36"/>
      <c r="D187" s="204" t="s">
        <v>177</v>
      </c>
      <c r="E187" s="36"/>
      <c r="F187" s="205" t="s">
        <v>2230</v>
      </c>
      <c r="G187" s="36"/>
      <c r="H187" s="36"/>
      <c r="I187" s="206"/>
      <c r="J187" s="36"/>
      <c r="K187" s="36"/>
      <c r="L187" s="39"/>
      <c r="M187" s="207"/>
      <c r="N187" s="208"/>
      <c r="O187" s="71"/>
      <c r="P187" s="71"/>
      <c r="Q187" s="71"/>
      <c r="R187" s="71"/>
      <c r="S187" s="71"/>
      <c r="T187" s="72"/>
      <c r="U187" s="34"/>
      <c r="V187" s="34"/>
      <c r="W187" s="34"/>
      <c r="X187" s="34"/>
      <c r="Y187" s="34"/>
      <c r="Z187" s="34"/>
      <c r="AA187" s="34"/>
      <c r="AB187" s="34"/>
      <c r="AC187" s="34"/>
      <c r="AD187" s="34"/>
      <c r="AE187" s="34"/>
      <c r="AT187" s="17" t="s">
        <v>177</v>
      </c>
      <c r="AU187" s="17" t="s">
        <v>84</v>
      </c>
    </row>
    <row r="188" spans="1:65" s="14" customFormat="1">
      <c r="B188" s="220"/>
      <c r="C188" s="221"/>
      <c r="D188" s="211" t="s">
        <v>179</v>
      </c>
      <c r="E188" s="222" t="s">
        <v>1</v>
      </c>
      <c r="F188" s="223" t="s">
        <v>82</v>
      </c>
      <c r="G188" s="221"/>
      <c r="H188" s="224">
        <v>1</v>
      </c>
      <c r="I188" s="225"/>
      <c r="J188" s="221"/>
      <c r="K188" s="221"/>
      <c r="L188" s="226"/>
      <c r="M188" s="227"/>
      <c r="N188" s="228"/>
      <c r="O188" s="228"/>
      <c r="P188" s="228"/>
      <c r="Q188" s="228"/>
      <c r="R188" s="228"/>
      <c r="S188" s="228"/>
      <c r="T188" s="229"/>
      <c r="AT188" s="230" t="s">
        <v>179</v>
      </c>
      <c r="AU188" s="230" t="s">
        <v>84</v>
      </c>
      <c r="AV188" s="14" t="s">
        <v>84</v>
      </c>
      <c r="AW188" s="14" t="s">
        <v>31</v>
      </c>
      <c r="AX188" s="14" t="s">
        <v>75</v>
      </c>
      <c r="AY188" s="230" t="s">
        <v>167</v>
      </c>
    </row>
    <row r="189" spans="1:65" s="2" customFormat="1" ht="24.3" customHeight="1">
      <c r="A189" s="34"/>
      <c r="B189" s="35"/>
      <c r="C189" s="232" t="s">
        <v>331</v>
      </c>
      <c r="D189" s="232" t="s">
        <v>254</v>
      </c>
      <c r="E189" s="233" t="s">
        <v>2231</v>
      </c>
      <c r="F189" s="234" t="s">
        <v>2232</v>
      </c>
      <c r="G189" s="235" t="s">
        <v>1202</v>
      </c>
      <c r="H189" s="236">
        <v>1</v>
      </c>
      <c r="I189" s="237"/>
      <c r="J189" s="238">
        <f>ROUND(I189*H189,2)</f>
        <v>0</v>
      </c>
      <c r="K189" s="234" t="s">
        <v>1</v>
      </c>
      <c r="L189" s="239"/>
      <c r="M189" s="240" t="s">
        <v>1</v>
      </c>
      <c r="N189" s="241" t="s">
        <v>40</v>
      </c>
      <c r="O189" s="71"/>
      <c r="P189" s="200">
        <f>O189*H189</f>
        <v>0</v>
      </c>
      <c r="Q189" s="200">
        <v>0</v>
      </c>
      <c r="R189" s="200">
        <f>Q189*H189</f>
        <v>0</v>
      </c>
      <c r="S189" s="200">
        <v>0</v>
      </c>
      <c r="T189" s="201">
        <f>S189*H189</f>
        <v>0</v>
      </c>
      <c r="U189" s="34"/>
      <c r="V189" s="34"/>
      <c r="W189" s="34"/>
      <c r="X189" s="34"/>
      <c r="Y189" s="34"/>
      <c r="Z189" s="34"/>
      <c r="AA189" s="34"/>
      <c r="AB189" s="34"/>
      <c r="AC189" s="34"/>
      <c r="AD189" s="34"/>
      <c r="AE189" s="34"/>
      <c r="AR189" s="202" t="s">
        <v>1501</v>
      </c>
      <c r="AT189" s="202" t="s">
        <v>254</v>
      </c>
      <c r="AU189" s="202" t="s">
        <v>84</v>
      </c>
      <c r="AY189" s="17" t="s">
        <v>167</v>
      </c>
      <c r="BE189" s="203">
        <f>IF(N189="základní",J189,0)</f>
        <v>0</v>
      </c>
      <c r="BF189" s="203">
        <f>IF(N189="snížená",J189,0)</f>
        <v>0</v>
      </c>
      <c r="BG189" s="203">
        <f>IF(N189="zákl. přenesená",J189,0)</f>
        <v>0</v>
      </c>
      <c r="BH189" s="203">
        <f>IF(N189="sníž. přenesená",J189,0)</f>
        <v>0</v>
      </c>
      <c r="BI189" s="203">
        <f>IF(N189="nulová",J189,0)</f>
        <v>0</v>
      </c>
      <c r="BJ189" s="17" t="s">
        <v>82</v>
      </c>
      <c r="BK189" s="203">
        <f>ROUND(I189*H189,2)</f>
        <v>0</v>
      </c>
      <c r="BL189" s="17" t="s">
        <v>1501</v>
      </c>
      <c r="BM189" s="202" t="s">
        <v>2233</v>
      </c>
    </row>
    <row r="190" spans="1:65" s="14" customFormat="1">
      <c r="B190" s="220"/>
      <c r="C190" s="221"/>
      <c r="D190" s="211" t="s">
        <v>179</v>
      </c>
      <c r="E190" s="222" t="s">
        <v>1</v>
      </c>
      <c r="F190" s="223" t="s">
        <v>82</v>
      </c>
      <c r="G190" s="221"/>
      <c r="H190" s="224">
        <v>1</v>
      </c>
      <c r="I190" s="225"/>
      <c r="J190" s="221"/>
      <c r="K190" s="221"/>
      <c r="L190" s="226"/>
      <c r="M190" s="227"/>
      <c r="N190" s="228"/>
      <c r="O190" s="228"/>
      <c r="P190" s="228"/>
      <c r="Q190" s="228"/>
      <c r="R190" s="228"/>
      <c r="S190" s="228"/>
      <c r="T190" s="229"/>
      <c r="AT190" s="230" t="s">
        <v>179</v>
      </c>
      <c r="AU190" s="230" t="s">
        <v>84</v>
      </c>
      <c r="AV190" s="14" t="s">
        <v>84</v>
      </c>
      <c r="AW190" s="14" t="s">
        <v>31</v>
      </c>
      <c r="AX190" s="14" t="s">
        <v>75</v>
      </c>
      <c r="AY190" s="230" t="s">
        <v>167</v>
      </c>
    </row>
    <row r="191" spans="1:65" s="2" customFormat="1" ht="16.45" customHeight="1">
      <c r="A191" s="34"/>
      <c r="B191" s="35"/>
      <c r="C191" s="191" t="s">
        <v>336</v>
      </c>
      <c r="D191" s="191" t="s">
        <v>170</v>
      </c>
      <c r="E191" s="192" t="s">
        <v>2234</v>
      </c>
      <c r="F191" s="193" t="s">
        <v>2235</v>
      </c>
      <c r="G191" s="194" t="s">
        <v>274</v>
      </c>
      <c r="H191" s="195">
        <v>1</v>
      </c>
      <c r="I191" s="196"/>
      <c r="J191" s="197">
        <f>ROUND(I191*H191,2)</f>
        <v>0</v>
      </c>
      <c r="K191" s="193" t="s">
        <v>174</v>
      </c>
      <c r="L191" s="39"/>
      <c r="M191" s="198" t="s">
        <v>1</v>
      </c>
      <c r="N191" s="199" t="s">
        <v>40</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1501</v>
      </c>
      <c r="AT191" s="202" t="s">
        <v>170</v>
      </c>
      <c r="AU191" s="202" t="s">
        <v>84</v>
      </c>
      <c r="AY191" s="17" t="s">
        <v>167</v>
      </c>
      <c r="BE191" s="203">
        <f>IF(N191="základní",J191,0)</f>
        <v>0</v>
      </c>
      <c r="BF191" s="203">
        <f>IF(N191="snížená",J191,0)</f>
        <v>0</v>
      </c>
      <c r="BG191" s="203">
        <f>IF(N191="zákl. přenesená",J191,0)</f>
        <v>0</v>
      </c>
      <c r="BH191" s="203">
        <f>IF(N191="sníž. přenesená",J191,0)</f>
        <v>0</v>
      </c>
      <c r="BI191" s="203">
        <f>IF(N191="nulová",J191,0)</f>
        <v>0</v>
      </c>
      <c r="BJ191" s="17" t="s">
        <v>82</v>
      </c>
      <c r="BK191" s="203">
        <f>ROUND(I191*H191,2)</f>
        <v>0</v>
      </c>
      <c r="BL191" s="17" t="s">
        <v>1501</v>
      </c>
      <c r="BM191" s="202" t="s">
        <v>2236</v>
      </c>
    </row>
    <row r="192" spans="1:65" s="2" customFormat="1">
      <c r="A192" s="34"/>
      <c r="B192" s="35"/>
      <c r="C192" s="36"/>
      <c r="D192" s="204" t="s">
        <v>177</v>
      </c>
      <c r="E192" s="36"/>
      <c r="F192" s="205" t="s">
        <v>2237</v>
      </c>
      <c r="G192" s="36"/>
      <c r="H192" s="36"/>
      <c r="I192" s="206"/>
      <c r="J192" s="36"/>
      <c r="K192" s="36"/>
      <c r="L192" s="39"/>
      <c r="M192" s="207"/>
      <c r="N192" s="208"/>
      <c r="O192" s="71"/>
      <c r="P192" s="71"/>
      <c r="Q192" s="71"/>
      <c r="R192" s="71"/>
      <c r="S192" s="71"/>
      <c r="T192" s="72"/>
      <c r="U192" s="34"/>
      <c r="V192" s="34"/>
      <c r="W192" s="34"/>
      <c r="X192" s="34"/>
      <c r="Y192" s="34"/>
      <c r="Z192" s="34"/>
      <c r="AA192" s="34"/>
      <c r="AB192" s="34"/>
      <c r="AC192" s="34"/>
      <c r="AD192" s="34"/>
      <c r="AE192" s="34"/>
      <c r="AT192" s="17" t="s">
        <v>177</v>
      </c>
      <c r="AU192" s="17" t="s">
        <v>84</v>
      </c>
    </row>
    <row r="193" spans="1:65" s="14" customFormat="1">
      <c r="B193" s="220"/>
      <c r="C193" s="221"/>
      <c r="D193" s="211" t="s">
        <v>179</v>
      </c>
      <c r="E193" s="222" t="s">
        <v>1</v>
      </c>
      <c r="F193" s="223" t="s">
        <v>82</v>
      </c>
      <c r="G193" s="221"/>
      <c r="H193" s="224">
        <v>1</v>
      </c>
      <c r="I193" s="225"/>
      <c r="J193" s="221"/>
      <c r="K193" s="221"/>
      <c r="L193" s="226"/>
      <c r="M193" s="227"/>
      <c r="N193" s="228"/>
      <c r="O193" s="228"/>
      <c r="P193" s="228"/>
      <c r="Q193" s="228"/>
      <c r="R193" s="228"/>
      <c r="S193" s="228"/>
      <c r="T193" s="229"/>
      <c r="AT193" s="230" t="s">
        <v>179</v>
      </c>
      <c r="AU193" s="230" t="s">
        <v>84</v>
      </c>
      <c r="AV193" s="14" t="s">
        <v>84</v>
      </c>
      <c r="AW193" s="14" t="s">
        <v>31</v>
      </c>
      <c r="AX193" s="14" t="s">
        <v>75</v>
      </c>
      <c r="AY193" s="230" t="s">
        <v>167</v>
      </c>
    </row>
    <row r="194" spans="1:65" s="2" customFormat="1" ht="24.3" customHeight="1">
      <c r="A194" s="34"/>
      <c r="B194" s="35"/>
      <c r="C194" s="232" t="s">
        <v>346</v>
      </c>
      <c r="D194" s="232" t="s">
        <v>254</v>
      </c>
      <c r="E194" s="233" t="s">
        <v>2238</v>
      </c>
      <c r="F194" s="234" t="s">
        <v>2239</v>
      </c>
      <c r="G194" s="235" t="s">
        <v>1202</v>
      </c>
      <c r="H194" s="236">
        <v>1</v>
      </c>
      <c r="I194" s="237"/>
      <c r="J194" s="238">
        <f>ROUND(I194*H194,2)</f>
        <v>0</v>
      </c>
      <c r="K194" s="234" t="s">
        <v>1</v>
      </c>
      <c r="L194" s="239"/>
      <c r="M194" s="240" t="s">
        <v>1</v>
      </c>
      <c r="N194" s="241" t="s">
        <v>40</v>
      </c>
      <c r="O194" s="71"/>
      <c r="P194" s="200">
        <f>O194*H194</f>
        <v>0</v>
      </c>
      <c r="Q194" s="200">
        <v>0</v>
      </c>
      <c r="R194" s="200">
        <f>Q194*H194</f>
        <v>0</v>
      </c>
      <c r="S194" s="200">
        <v>0</v>
      </c>
      <c r="T194" s="201">
        <f>S194*H194</f>
        <v>0</v>
      </c>
      <c r="U194" s="34"/>
      <c r="V194" s="34"/>
      <c r="W194" s="34"/>
      <c r="X194" s="34"/>
      <c r="Y194" s="34"/>
      <c r="Z194" s="34"/>
      <c r="AA194" s="34"/>
      <c r="AB194" s="34"/>
      <c r="AC194" s="34"/>
      <c r="AD194" s="34"/>
      <c r="AE194" s="34"/>
      <c r="AR194" s="202" t="s">
        <v>1501</v>
      </c>
      <c r="AT194" s="202" t="s">
        <v>254</v>
      </c>
      <c r="AU194" s="202" t="s">
        <v>84</v>
      </c>
      <c r="AY194" s="17" t="s">
        <v>167</v>
      </c>
      <c r="BE194" s="203">
        <f>IF(N194="základní",J194,0)</f>
        <v>0</v>
      </c>
      <c r="BF194" s="203">
        <f>IF(N194="snížená",J194,0)</f>
        <v>0</v>
      </c>
      <c r="BG194" s="203">
        <f>IF(N194="zákl. přenesená",J194,0)</f>
        <v>0</v>
      </c>
      <c r="BH194" s="203">
        <f>IF(N194="sníž. přenesená",J194,0)</f>
        <v>0</v>
      </c>
      <c r="BI194" s="203">
        <f>IF(N194="nulová",J194,0)</f>
        <v>0</v>
      </c>
      <c r="BJ194" s="17" t="s">
        <v>82</v>
      </c>
      <c r="BK194" s="203">
        <f>ROUND(I194*H194,2)</f>
        <v>0</v>
      </c>
      <c r="BL194" s="17" t="s">
        <v>1501</v>
      </c>
      <c r="BM194" s="202" t="s">
        <v>2240</v>
      </c>
    </row>
    <row r="195" spans="1:65" s="14" customFormat="1">
      <c r="B195" s="220"/>
      <c r="C195" s="221"/>
      <c r="D195" s="211" t="s">
        <v>179</v>
      </c>
      <c r="E195" s="222" t="s">
        <v>1</v>
      </c>
      <c r="F195" s="223" t="s">
        <v>82</v>
      </c>
      <c r="G195" s="221"/>
      <c r="H195" s="224">
        <v>1</v>
      </c>
      <c r="I195" s="225"/>
      <c r="J195" s="221"/>
      <c r="K195" s="221"/>
      <c r="L195" s="226"/>
      <c r="M195" s="227"/>
      <c r="N195" s="228"/>
      <c r="O195" s="228"/>
      <c r="P195" s="228"/>
      <c r="Q195" s="228"/>
      <c r="R195" s="228"/>
      <c r="S195" s="228"/>
      <c r="T195" s="229"/>
      <c r="AT195" s="230" t="s">
        <v>179</v>
      </c>
      <c r="AU195" s="230" t="s">
        <v>84</v>
      </c>
      <c r="AV195" s="14" t="s">
        <v>84</v>
      </c>
      <c r="AW195" s="14" t="s">
        <v>31</v>
      </c>
      <c r="AX195" s="14" t="s">
        <v>75</v>
      </c>
      <c r="AY195" s="230" t="s">
        <v>167</v>
      </c>
    </row>
    <row r="196" spans="1:65" s="2" customFormat="1" ht="37.9" customHeight="1">
      <c r="A196" s="34"/>
      <c r="B196" s="35"/>
      <c r="C196" s="232" t="s">
        <v>351</v>
      </c>
      <c r="D196" s="232" t="s">
        <v>254</v>
      </c>
      <c r="E196" s="233" t="s">
        <v>2241</v>
      </c>
      <c r="F196" s="234" t="s">
        <v>2242</v>
      </c>
      <c r="G196" s="235" t="s">
        <v>1202</v>
      </c>
      <c r="H196" s="236">
        <v>24</v>
      </c>
      <c r="I196" s="237"/>
      <c r="J196" s="238">
        <f>ROUND(I196*H196,2)</f>
        <v>0</v>
      </c>
      <c r="K196" s="234" t="s">
        <v>1</v>
      </c>
      <c r="L196" s="239"/>
      <c r="M196" s="240" t="s">
        <v>1</v>
      </c>
      <c r="N196" s="241" t="s">
        <v>40</v>
      </c>
      <c r="O196" s="71"/>
      <c r="P196" s="200">
        <f>O196*H196</f>
        <v>0</v>
      </c>
      <c r="Q196" s="200">
        <v>0</v>
      </c>
      <c r="R196" s="200">
        <f>Q196*H196</f>
        <v>0</v>
      </c>
      <c r="S196" s="200">
        <v>0</v>
      </c>
      <c r="T196" s="201">
        <f>S196*H196</f>
        <v>0</v>
      </c>
      <c r="U196" s="34"/>
      <c r="V196" s="34"/>
      <c r="W196" s="34"/>
      <c r="X196" s="34"/>
      <c r="Y196" s="34"/>
      <c r="Z196" s="34"/>
      <c r="AA196" s="34"/>
      <c r="AB196" s="34"/>
      <c r="AC196" s="34"/>
      <c r="AD196" s="34"/>
      <c r="AE196" s="34"/>
      <c r="AR196" s="202" t="s">
        <v>1501</v>
      </c>
      <c r="AT196" s="202" t="s">
        <v>254</v>
      </c>
      <c r="AU196" s="202" t="s">
        <v>84</v>
      </c>
      <c r="AY196" s="17" t="s">
        <v>167</v>
      </c>
      <c r="BE196" s="203">
        <f>IF(N196="základní",J196,0)</f>
        <v>0</v>
      </c>
      <c r="BF196" s="203">
        <f>IF(N196="snížená",J196,0)</f>
        <v>0</v>
      </c>
      <c r="BG196" s="203">
        <f>IF(N196="zákl. přenesená",J196,0)</f>
        <v>0</v>
      </c>
      <c r="BH196" s="203">
        <f>IF(N196="sníž. přenesená",J196,0)</f>
        <v>0</v>
      </c>
      <c r="BI196" s="203">
        <f>IF(N196="nulová",J196,0)</f>
        <v>0</v>
      </c>
      <c r="BJ196" s="17" t="s">
        <v>82</v>
      </c>
      <c r="BK196" s="203">
        <f>ROUND(I196*H196,2)</f>
        <v>0</v>
      </c>
      <c r="BL196" s="17" t="s">
        <v>1501</v>
      </c>
      <c r="BM196" s="202" t="s">
        <v>2243</v>
      </c>
    </row>
    <row r="197" spans="1:65" s="14" customFormat="1">
      <c r="B197" s="220"/>
      <c r="C197" s="221"/>
      <c r="D197" s="211" t="s">
        <v>179</v>
      </c>
      <c r="E197" s="222" t="s">
        <v>1</v>
      </c>
      <c r="F197" s="223" t="s">
        <v>331</v>
      </c>
      <c r="G197" s="221"/>
      <c r="H197" s="224">
        <v>24</v>
      </c>
      <c r="I197" s="225"/>
      <c r="J197" s="221"/>
      <c r="K197" s="221"/>
      <c r="L197" s="226"/>
      <c r="M197" s="227"/>
      <c r="N197" s="228"/>
      <c r="O197" s="228"/>
      <c r="P197" s="228"/>
      <c r="Q197" s="228"/>
      <c r="R197" s="228"/>
      <c r="S197" s="228"/>
      <c r="T197" s="229"/>
      <c r="AT197" s="230" t="s">
        <v>179</v>
      </c>
      <c r="AU197" s="230" t="s">
        <v>84</v>
      </c>
      <c r="AV197" s="14" t="s">
        <v>84</v>
      </c>
      <c r="AW197" s="14" t="s">
        <v>31</v>
      </c>
      <c r="AX197" s="14" t="s">
        <v>75</v>
      </c>
      <c r="AY197" s="230" t="s">
        <v>167</v>
      </c>
    </row>
    <row r="198" spans="1:65" s="2" customFormat="1" ht="16.45" customHeight="1">
      <c r="A198" s="34"/>
      <c r="B198" s="35"/>
      <c r="C198" s="191" t="s">
        <v>358</v>
      </c>
      <c r="D198" s="191" t="s">
        <v>170</v>
      </c>
      <c r="E198" s="192" t="s">
        <v>2244</v>
      </c>
      <c r="F198" s="193" t="s">
        <v>2245</v>
      </c>
      <c r="G198" s="194" t="s">
        <v>274</v>
      </c>
      <c r="H198" s="195">
        <v>1</v>
      </c>
      <c r="I198" s="196"/>
      <c r="J198" s="197">
        <f>ROUND(I198*H198,2)</f>
        <v>0</v>
      </c>
      <c r="K198" s="193" t="s">
        <v>174</v>
      </c>
      <c r="L198" s="39"/>
      <c r="M198" s="198" t="s">
        <v>1</v>
      </c>
      <c r="N198" s="199" t="s">
        <v>40</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1501</v>
      </c>
      <c r="AT198" s="202" t="s">
        <v>170</v>
      </c>
      <c r="AU198" s="202" t="s">
        <v>84</v>
      </c>
      <c r="AY198" s="17" t="s">
        <v>167</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1501</v>
      </c>
      <c r="BM198" s="202" t="s">
        <v>2246</v>
      </c>
    </row>
    <row r="199" spans="1:65" s="2" customFormat="1">
      <c r="A199" s="34"/>
      <c r="B199" s="35"/>
      <c r="C199" s="36"/>
      <c r="D199" s="204" t="s">
        <v>177</v>
      </c>
      <c r="E199" s="36"/>
      <c r="F199" s="205" t="s">
        <v>2247</v>
      </c>
      <c r="G199" s="36"/>
      <c r="H199" s="36"/>
      <c r="I199" s="206"/>
      <c r="J199" s="36"/>
      <c r="K199" s="36"/>
      <c r="L199" s="39"/>
      <c r="M199" s="207"/>
      <c r="N199" s="208"/>
      <c r="O199" s="71"/>
      <c r="P199" s="71"/>
      <c r="Q199" s="71"/>
      <c r="R199" s="71"/>
      <c r="S199" s="71"/>
      <c r="T199" s="72"/>
      <c r="U199" s="34"/>
      <c r="V199" s="34"/>
      <c r="W199" s="34"/>
      <c r="X199" s="34"/>
      <c r="Y199" s="34"/>
      <c r="Z199" s="34"/>
      <c r="AA199" s="34"/>
      <c r="AB199" s="34"/>
      <c r="AC199" s="34"/>
      <c r="AD199" s="34"/>
      <c r="AE199" s="34"/>
      <c r="AT199" s="17" t="s">
        <v>177</v>
      </c>
      <c r="AU199" s="17" t="s">
        <v>84</v>
      </c>
    </row>
    <row r="200" spans="1:65" s="14" customFormat="1">
      <c r="B200" s="220"/>
      <c r="C200" s="221"/>
      <c r="D200" s="211" t="s">
        <v>179</v>
      </c>
      <c r="E200" s="222" t="s">
        <v>1</v>
      </c>
      <c r="F200" s="223" t="s">
        <v>82</v>
      </c>
      <c r="G200" s="221"/>
      <c r="H200" s="224">
        <v>1</v>
      </c>
      <c r="I200" s="225"/>
      <c r="J200" s="221"/>
      <c r="K200" s="221"/>
      <c r="L200" s="226"/>
      <c r="M200" s="227"/>
      <c r="N200" s="228"/>
      <c r="O200" s="228"/>
      <c r="P200" s="228"/>
      <c r="Q200" s="228"/>
      <c r="R200" s="228"/>
      <c r="S200" s="228"/>
      <c r="T200" s="229"/>
      <c r="AT200" s="230" t="s">
        <v>179</v>
      </c>
      <c r="AU200" s="230" t="s">
        <v>84</v>
      </c>
      <c r="AV200" s="14" t="s">
        <v>84</v>
      </c>
      <c r="AW200" s="14" t="s">
        <v>31</v>
      </c>
      <c r="AX200" s="14" t="s">
        <v>75</v>
      </c>
      <c r="AY200" s="230" t="s">
        <v>167</v>
      </c>
    </row>
    <row r="201" spans="1:65" s="2" customFormat="1" ht="21.8" customHeight="1">
      <c r="A201" s="34"/>
      <c r="B201" s="35"/>
      <c r="C201" s="191" t="s">
        <v>364</v>
      </c>
      <c r="D201" s="191" t="s">
        <v>170</v>
      </c>
      <c r="E201" s="192" t="s">
        <v>2248</v>
      </c>
      <c r="F201" s="193" t="s">
        <v>2249</v>
      </c>
      <c r="G201" s="194" t="s">
        <v>274</v>
      </c>
      <c r="H201" s="195">
        <v>20</v>
      </c>
      <c r="I201" s="196"/>
      <c r="J201" s="197">
        <f>ROUND(I201*H201,2)</f>
        <v>0</v>
      </c>
      <c r="K201" s="193" t="s">
        <v>174</v>
      </c>
      <c r="L201" s="39"/>
      <c r="M201" s="198" t="s">
        <v>1</v>
      </c>
      <c r="N201" s="199" t="s">
        <v>40</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1501</v>
      </c>
      <c r="AT201" s="202" t="s">
        <v>170</v>
      </c>
      <c r="AU201" s="202" t="s">
        <v>84</v>
      </c>
      <c r="AY201" s="17" t="s">
        <v>167</v>
      </c>
      <c r="BE201" s="203">
        <f>IF(N201="základní",J201,0)</f>
        <v>0</v>
      </c>
      <c r="BF201" s="203">
        <f>IF(N201="snížená",J201,0)</f>
        <v>0</v>
      </c>
      <c r="BG201" s="203">
        <f>IF(N201="zákl. přenesená",J201,0)</f>
        <v>0</v>
      </c>
      <c r="BH201" s="203">
        <f>IF(N201="sníž. přenesená",J201,0)</f>
        <v>0</v>
      </c>
      <c r="BI201" s="203">
        <f>IF(N201="nulová",J201,0)</f>
        <v>0</v>
      </c>
      <c r="BJ201" s="17" t="s">
        <v>82</v>
      </c>
      <c r="BK201" s="203">
        <f>ROUND(I201*H201,2)</f>
        <v>0</v>
      </c>
      <c r="BL201" s="17" t="s">
        <v>1501</v>
      </c>
      <c r="BM201" s="202" t="s">
        <v>2250</v>
      </c>
    </row>
    <row r="202" spans="1:65" s="2" customFormat="1">
      <c r="A202" s="34"/>
      <c r="B202" s="35"/>
      <c r="C202" s="36"/>
      <c r="D202" s="204" t="s">
        <v>177</v>
      </c>
      <c r="E202" s="36"/>
      <c r="F202" s="205" t="s">
        <v>2251</v>
      </c>
      <c r="G202" s="36"/>
      <c r="H202" s="36"/>
      <c r="I202" s="206"/>
      <c r="J202" s="36"/>
      <c r="K202" s="36"/>
      <c r="L202" s="39"/>
      <c r="M202" s="207"/>
      <c r="N202" s="208"/>
      <c r="O202" s="71"/>
      <c r="P202" s="71"/>
      <c r="Q202" s="71"/>
      <c r="R202" s="71"/>
      <c r="S202" s="71"/>
      <c r="T202" s="72"/>
      <c r="U202" s="34"/>
      <c r="V202" s="34"/>
      <c r="W202" s="34"/>
      <c r="X202" s="34"/>
      <c r="Y202" s="34"/>
      <c r="Z202" s="34"/>
      <c r="AA202" s="34"/>
      <c r="AB202" s="34"/>
      <c r="AC202" s="34"/>
      <c r="AD202" s="34"/>
      <c r="AE202" s="34"/>
      <c r="AT202" s="17" t="s">
        <v>177</v>
      </c>
      <c r="AU202" s="17" t="s">
        <v>84</v>
      </c>
    </row>
    <row r="203" spans="1:65" s="14" customFormat="1">
      <c r="B203" s="220"/>
      <c r="C203" s="221"/>
      <c r="D203" s="211" t="s">
        <v>179</v>
      </c>
      <c r="E203" s="222" t="s">
        <v>1</v>
      </c>
      <c r="F203" s="223" t="s">
        <v>308</v>
      </c>
      <c r="G203" s="221"/>
      <c r="H203" s="224">
        <v>20</v>
      </c>
      <c r="I203" s="225"/>
      <c r="J203" s="221"/>
      <c r="K203" s="221"/>
      <c r="L203" s="226"/>
      <c r="M203" s="227"/>
      <c r="N203" s="228"/>
      <c r="O203" s="228"/>
      <c r="P203" s="228"/>
      <c r="Q203" s="228"/>
      <c r="R203" s="228"/>
      <c r="S203" s="228"/>
      <c r="T203" s="229"/>
      <c r="AT203" s="230" t="s">
        <v>179</v>
      </c>
      <c r="AU203" s="230" t="s">
        <v>84</v>
      </c>
      <c r="AV203" s="14" t="s">
        <v>84</v>
      </c>
      <c r="AW203" s="14" t="s">
        <v>31</v>
      </c>
      <c r="AX203" s="14" t="s">
        <v>75</v>
      </c>
      <c r="AY203" s="230" t="s">
        <v>167</v>
      </c>
    </row>
    <row r="204" spans="1:65" s="2" customFormat="1" ht="62.65" customHeight="1">
      <c r="A204" s="34"/>
      <c r="B204" s="35"/>
      <c r="C204" s="232" t="s">
        <v>372</v>
      </c>
      <c r="D204" s="232" t="s">
        <v>254</v>
      </c>
      <c r="E204" s="233" t="s">
        <v>2252</v>
      </c>
      <c r="F204" s="234" t="s">
        <v>2253</v>
      </c>
      <c r="G204" s="235" t="s">
        <v>1202</v>
      </c>
      <c r="H204" s="236">
        <v>2</v>
      </c>
      <c r="I204" s="237"/>
      <c r="J204" s="238">
        <f>ROUND(I204*H204,2)</f>
        <v>0</v>
      </c>
      <c r="K204" s="234" t="s">
        <v>1</v>
      </c>
      <c r="L204" s="239"/>
      <c r="M204" s="240" t="s">
        <v>1</v>
      </c>
      <c r="N204" s="241" t="s">
        <v>40</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1501</v>
      </c>
      <c r="AT204" s="202" t="s">
        <v>254</v>
      </c>
      <c r="AU204" s="202" t="s">
        <v>84</v>
      </c>
      <c r="AY204" s="17" t="s">
        <v>167</v>
      </c>
      <c r="BE204" s="203">
        <f>IF(N204="základní",J204,0)</f>
        <v>0</v>
      </c>
      <c r="BF204" s="203">
        <f>IF(N204="snížená",J204,0)</f>
        <v>0</v>
      </c>
      <c r="BG204" s="203">
        <f>IF(N204="zákl. přenesená",J204,0)</f>
        <v>0</v>
      </c>
      <c r="BH204" s="203">
        <f>IF(N204="sníž. přenesená",J204,0)</f>
        <v>0</v>
      </c>
      <c r="BI204" s="203">
        <f>IF(N204="nulová",J204,0)</f>
        <v>0</v>
      </c>
      <c r="BJ204" s="17" t="s">
        <v>82</v>
      </c>
      <c r="BK204" s="203">
        <f>ROUND(I204*H204,2)</f>
        <v>0</v>
      </c>
      <c r="BL204" s="17" t="s">
        <v>1501</v>
      </c>
      <c r="BM204" s="202" t="s">
        <v>2254</v>
      </c>
    </row>
    <row r="205" spans="1:65" s="14" customFormat="1">
      <c r="B205" s="220"/>
      <c r="C205" s="221"/>
      <c r="D205" s="211" t="s">
        <v>179</v>
      </c>
      <c r="E205" s="222" t="s">
        <v>1</v>
      </c>
      <c r="F205" s="223" t="s">
        <v>2255</v>
      </c>
      <c r="G205" s="221"/>
      <c r="H205" s="224">
        <v>1</v>
      </c>
      <c r="I205" s="225"/>
      <c r="J205" s="221"/>
      <c r="K205" s="221"/>
      <c r="L205" s="226"/>
      <c r="M205" s="227"/>
      <c r="N205" s="228"/>
      <c r="O205" s="228"/>
      <c r="P205" s="228"/>
      <c r="Q205" s="228"/>
      <c r="R205" s="228"/>
      <c r="S205" s="228"/>
      <c r="T205" s="229"/>
      <c r="AT205" s="230" t="s">
        <v>179</v>
      </c>
      <c r="AU205" s="230" t="s">
        <v>84</v>
      </c>
      <c r="AV205" s="14" t="s">
        <v>84</v>
      </c>
      <c r="AW205" s="14" t="s">
        <v>31</v>
      </c>
      <c r="AX205" s="14" t="s">
        <v>75</v>
      </c>
      <c r="AY205" s="230" t="s">
        <v>167</v>
      </c>
    </row>
    <row r="206" spans="1:65" s="14" customFormat="1">
      <c r="B206" s="220"/>
      <c r="C206" s="221"/>
      <c r="D206" s="211" t="s">
        <v>179</v>
      </c>
      <c r="E206" s="222" t="s">
        <v>1</v>
      </c>
      <c r="F206" s="223" t="s">
        <v>2256</v>
      </c>
      <c r="G206" s="221"/>
      <c r="H206" s="224">
        <v>1</v>
      </c>
      <c r="I206" s="225"/>
      <c r="J206" s="221"/>
      <c r="K206" s="221"/>
      <c r="L206" s="226"/>
      <c r="M206" s="227"/>
      <c r="N206" s="228"/>
      <c r="O206" s="228"/>
      <c r="P206" s="228"/>
      <c r="Q206" s="228"/>
      <c r="R206" s="228"/>
      <c r="S206" s="228"/>
      <c r="T206" s="229"/>
      <c r="AT206" s="230" t="s">
        <v>179</v>
      </c>
      <c r="AU206" s="230" t="s">
        <v>84</v>
      </c>
      <c r="AV206" s="14" t="s">
        <v>84</v>
      </c>
      <c r="AW206" s="14" t="s">
        <v>31</v>
      </c>
      <c r="AX206" s="14" t="s">
        <v>75</v>
      </c>
      <c r="AY206" s="230" t="s">
        <v>167</v>
      </c>
    </row>
    <row r="207" spans="1:65" s="2" customFormat="1" ht="16.45" customHeight="1">
      <c r="A207" s="34"/>
      <c r="B207" s="35"/>
      <c r="C207" s="191" t="s">
        <v>380</v>
      </c>
      <c r="D207" s="191" t="s">
        <v>170</v>
      </c>
      <c r="E207" s="192" t="s">
        <v>2257</v>
      </c>
      <c r="F207" s="193" t="s">
        <v>2258</v>
      </c>
      <c r="G207" s="194" t="s">
        <v>274</v>
      </c>
      <c r="H207" s="195">
        <v>2</v>
      </c>
      <c r="I207" s="196"/>
      <c r="J207" s="197">
        <f>ROUND(I207*H207,2)</f>
        <v>0</v>
      </c>
      <c r="K207" s="193" t="s">
        <v>174</v>
      </c>
      <c r="L207" s="39"/>
      <c r="M207" s="198" t="s">
        <v>1</v>
      </c>
      <c r="N207" s="199" t="s">
        <v>40</v>
      </c>
      <c r="O207" s="71"/>
      <c r="P207" s="200">
        <f>O207*H207</f>
        <v>0</v>
      </c>
      <c r="Q207" s="200">
        <v>0</v>
      </c>
      <c r="R207" s="200">
        <f>Q207*H207</f>
        <v>0</v>
      </c>
      <c r="S207" s="200">
        <v>0</v>
      </c>
      <c r="T207" s="201">
        <f>S207*H207</f>
        <v>0</v>
      </c>
      <c r="U207" s="34"/>
      <c r="V207" s="34"/>
      <c r="W207" s="34"/>
      <c r="X207" s="34"/>
      <c r="Y207" s="34"/>
      <c r="Z207" s="34"/>
      <c r="AA207" s="34"/>
      <c r="AB207" s="34"/>
      <c r="AC207" s="34"/>
      <c r="AD207" s="34"/>
      <c r="AE207" s="34"/>
      <c r="AR207" s="202" t="s">
        <v>1501</v>
      </c>
      <c r="AT207" s="202" t="s">
        <v>170</v>
      </c>
      <c r="AU207" s="202" t="s">
        <v>84</v>
      </c>
      <c r="AY207" s="17" t="s">
        <v>167</v>
      </c>
      <c r="BE207" s="203">
        <f>IF(N207="základní",J207,0)</f>
        <v>0</v>
      </c>
      <c r="BF207" s="203">
        <f>IF(N207="snížená",J207,0)</f>
        <v>0</v>
      </c>
      <c r="BG207" s="203">
        <f>IF(N207="zákl. přenesená",J207,0)</f>
        <v>0</v>
      </c>
      <c r="BH207" s="203">
        <f>IF(N207="sníž. přenesená",J207,0)</f>
        <v>0</v>
      </c>
      <c r="BI207" s="203">
        <f>IF(N207="nulová",J207,0)</f>
        <v>0</v>
      </c>
      <c r="BJ207" s="17" t="s">
        <v>82</v>
      </c>
      <c r="BK207" s="203">
        <f>ROUND(I207*H207,2)</f>
        <v>0</v>
      </c>
      <c r="BL207" s="17" t="s">
        <v>1501</v>
      </c>
      <c r="BM207" s="202" t="s">
        <v>2259</v>
      </c>
    </row>
    <row r="208" spans="1:65" s="2" customFormat="1">
      <c r="A208" s="34"/>
      <c r="B208" s="35"/>
      <c r="C208" s="36"/>
      <c r="D208" s="204" t="s">
        <v>177</v>
      </c>
      <c r="E208" s="36"/>
      <c r="F208" s="205" t="s">
        <v>2260</v>
      </c>
      <c r="G208" s="36"/>
      <c r="H208" s="36"/>
      <c r="I208" s="206"/>
      <c r="J208" s="36"/>
      <c r="K208" s="36"/>
      <c r="L208" s="39"/>
      <c r="M208" s="207"/>
      <c r="N208" s="208"/>
      <c r="O208" s="71"/>
      <c r="P208" s="71"/>
      <c r="Q208" s="71"/>
      <c r="R208" s="71"/>
      <c r="S208" s="71"/>
      <c r="T208" s="72"/>
      <c r="U208" s="34"/>
      <c r="V208" s="34"/>
      <c r="W208" s="34"/>
      <c r="X208" s="34"/>
      <c r="Y208" s="34"/>
      <c r="Z208" s="34"/>
      <c r="AA208" s="34"/>
      <c r="AB208" s="34"/>
      <c r="AC208" s="34"/>
      <c r="AD208" s="34"/>
      <c r="AE208" s="34"/>
      <c r="AT208" s="17" t="s">
        <v>177</v>
      </c>
      <c r="AU208" s="17" t="s">
        <v>84</v>
      </c>
    </row>
    <row r="209" spans="1:65" s="14" customFormat="1">
      <c r="B209" s="220"/>
      <c r="C209" s="221"/>
      <c r="D209" s="211" t="s">
        <v>179</v>
      </c>
      <c r="E209" s="222" t="s">
        <v>1</v>
      </c>
      <c r="F209" s="223" t="s">
        <v>84</v>
      </c>
      <c r="G209" s="221"/>
      <c r="H209" s="224">
        <v>2</v>
      </c>
      <c r="I209" s="225"/>
      <c r="J209" s="221"/>
      <c r="K209" s="221"/>
      <c r="L209" s="226"/>
      <c r="M209" s="227"/>
      <c r="N209" s="228"/>
      <c r="O209" s="228"/>
      <c r="P209" s="228"/>
      <c r="Q209" s="228"/>
      <c r="R209" s="228"/>
      <c r="S209" s="228"/>
      <c r="T209" s="229"/>
      <c r="AT209" s="230" t="s">
        <v>179</v>
      </c>
      <c r="AU209" s="230" t="s">
        <v>84</v>
      </c>
      <c r="AV209" s="14" t="s">
        <v>84</v>
      </c>
      <c r="AW209" s="14" t="s">
        <v>31</v>
      </c>
      <c r="AX209" s="14" t="s">
        <v>75</v>
      </c>
      <c r="AY209" s="230" t="s">
        <v>167</v>
      </c>
    </row>
    <row r="210" spans="1:65" s="2" customFormat="1" ht="16.45" customHeight="1">
      <c r="A210" s="34"/>
      <c r="B210" s="35"/>
      <c r="C210" s="191" t="s">
        <v>393</v>
      </c>
      <c r="D210" s="191" t="s">
        <v>170</v>
      </c>
      <c r="E210" s="192" t="s">
        <v>2261</v>
      </c>
      <c r="F210" s="193" t="s">
        <v>2262</v>
      </c>
      <c r="G210" s="194" t="s">
        <v>274</v>
      </c>
      <c r="H210" s="195">
        <v>2</v>
      </c>
      <c r="I210" s="196"/>
      <c r="J210" s="197">
        <f>ROUND(I210*H210,2)</f>
        <v>0</v>
      </c>
      <c r="K210" s="193" t="s">
        <v>174</v>
      </c>
      <c r="L210" s="39"/>
      <c r="M210" s="198" t="s">
        <v>1</v>
      </c>
      <c r="N210" s="199" t="s">
        <v>40</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1501</v>
      </c>
      <c r="AT210" s="202" t="s">
        <v>170</v>
      </c>
      <c r="AU210" s="202" t="s">
        <v>84</v>
      </c>
      <c r="AY210" s="17" t="s">
        <v>167</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1501</v>
      </c>
      <c r="BM210" s="202" t="s">
        <v>2263</v>
      </c>
    </row>
    <row r="211" spans="1:65" s="2" customFormat="1">
      <c r="A211" s="34"/>
      <c r="B211" s="35"/>
      <c r="C211" s="36"/>
      <c r="D211" s="204" t="s">
        <v>177</v>
      </c>
      <c r="E211" s="36"/>
      <c r="F211" s="205" t="s">
        <v>2264</v>
      </c>
      <c r="G211" s="36"/>
      <c r="H211" s="36"/>
      <c r="I211" s="206"/>
      <c r="J211" s="36"/>
      <c r="K211" s="36"/>
      <c r="L211" s="39"/>
      <c r="M211" s="207"/>
      <c r="N211" s="208"/>
      <c r="O211" s="71"/>
      <c r="P211" s="71"/>
      <c r="Q211" s="71"/>
      <c r="R211" s="71"/>
      <c r="S211" s="71"/>
      <c r="T211" s="72"/>
      <c r="U211" s="34"/>
      <c r="V211" s="34"/>
      <c r="W211" s="34"/>
      <c r="X211" s="34"/>
      <c r="Y211" s="34"/>
      <c r="Z211" s="34"/>
      <c r="AA211" s="34"/>
      <c r="AB211" s="34"/>
      <c r="AC211" s="34"/>
      <c r="AD211" s="34"/>
      <c r="AE211" s="34"/>
      <c r="AT211" s="17" t="s">
        <v>177</v>
      </c>
      <c r="AU211" s="17" t="s">
        <v>84</v>
      </c>
    </row>
    <row r="212" spans="1:65" s="14" customFormat="1">
      <c r="B212" s="220"/>
      <c r="C212" s="221"/>
      <c r="D212" s="211" t="s">
        <v>179</v>
      </c>
      <c r="E212" s="222" t="s">
        <v>1</v>
      </c>
      <c r="F212" s="223" t="s">
        <v>84</v>
      </c>
      <c r="G212" s="221"/>
      <c r="H212" s="224">
        <v>2</v>
      </c>
      <c r="I212" s="225"/>
      <c r="J212" s="221"/>
      <c r="K212" s="221"/>
      <c r="L212" s="226"/>
      <c r="M212" s="227"/>
      <c r="N212" s="228"/>
      <c r="O212" s="228"/>
      <c r="P212" s="228"/>
      <c r="Q212" s="228"/>
      <c r="R212" s="228"/>
      <c r="S212" s="228"/>
      <c r="T212" s="229"/>
      <c r="AT212" s="230" t="s">
        <v>179</v>
      </c>
      <c r="AU212" s="230" t="s">
        <v>84</v>
      </c>
      <c r="AV212" s="14" t="s">
        <v>84</v>
      </c>
      <c r="AW212" s="14" t="s">
        <v>31</v>
      </c>
      <c r="AX212" s="14" t="s">
        <v>75</v>
      </c>
      <c r="AY212" s="230" t="s">
        <v>167</v>
      </c>
    </row>
    <row r="213" spans="1:65" s="2" customFormat="1" ht="16.45" customHeight="1">
      <c r="A213" s="34"/>
      <c r="B213" s="35"/>
      <c r="C213" s="191" t="s">
        <v>400</v>
      </c>
      <c r="D213" s="191" t="s">
        <v>170</v>
      </c>
      <c r="E213" s="192" t="s">
        <v>2265</v>
      </c>
      <c r="F213" s="193" t="s">
        <v>2266</v>
      </c>
      <c r="G213" s="194" t="s">
        <v>274</v>
      </c>
      <c r="H213" s="195">
        <v>24</v>
      </c>
      <c r="I213" s="196"/>
      <c r="J213" s="197">
        <f>ROUND(I213*H213,2)</f>
        <v>0</v>
      </c>
      <c r="K213" s="193" t="s">
        <v>174</v>
      </c>
      <c r="L213" s="39"/>
      <c r="M213" s="198" t="s">
        <v>1</v>
      </c>
      <c r="N213" s="199" t="s">
        <v>40</v>
      </c>
      <c r="O213" s="71"/>
      <c r="P213" s="200">
        <f>O213*H213</f>
        <v>0</v>
      </c>
      <c r="Q213" s="200">
        <v>0</v>
      </c>
      <c r="R213" s="200">
        <f>Q213*H213</f>
        <v>0</v>
      </c>
      <c r="S213" s="200">
        <v>0</v>
      </c>
      <c r="T213" s="201">
        <f>S213*H213</f>
        <v>0</v>
      </c>
      <c r="U213" s="34"/>
      <c r="V213" s="34"/>
      <c r="W213" s="34"/>
      <c r="X213" s="34"/>
      <c r="Y213" s="34"/>
      <c r="Z213" s="34"/>
      <c r="AA213" s="34"/>
      <c r="AB213" s="34"/>
      <c r="AC213" s="34"/>
      <c r="AD213" s="34"/>
      <c r="AE213" s="34"/>
      <c r="AR213" s="202" t="s">
        <v>1501</v>
      </c>
      <c r="AT213" s="202" t="s">
        <v>170</v>
      </c>
      <c r="AU213" s="202" t="s">
        <v>84</v>
      </c>
      <c r="AY213" s="17" t="s">
        <v>167</v>
      </c>
      <c r="BE213" s="203">
        <f>IF(N213="základní",J213,0)</f>
        <v>0</v>
      </c>
      <c r="BF213" s="203">
        <f>IF(N213="snížená",J213,0)</f>
        <v>0</v>
      </c>
      <c r="BG213" s="203">
        <f>IF(N213="zákl. přenesená",J213,0)</f>
        <v>0</v>
      </c>
      <c r="BH213" s="203">
        <f>IF(N213="sníž. přenesená",J213,0)</f>
        <v>0</v>
      </c>
      <c r="BI213" s="203">
        <f>IF(N213="nulová",J213,0)</f>
        <v>0</v>
      </c>
      <c r="BJ213" s="17" t="s">
        <v>82</v>
      </c>
      <c r="BK213" s="203">
        <f>ROUND(I213*H213,2)</f>
        <v>0</v>
      </c>
      <c r="BL213" s="17" t="s">
        <v>1501</v>
      </c>
      <c r="BM213" s="202" t="s">
        <v>2267</v>
      </c>
    </row>
    <row r="214" spans="1:65" s="2" customFormat="1">
      <c r="A214" s="34"/>
      <c r="B214" s="35"/>
      <c r="C214" s="36"/>
      <c r="D214" s="204" t="s">
        <v>177</v>
      </c>
      <c r="E214" s="36"/>
      <c r="F214" s="205" t="s">
        <v>2268</v>
      </c>
      <c r="G214" s="36"/>
      <c r="H214" s="36"/>
      <c r="I214" s="206"/>
      <c r="J214" s="36"/>
      <c r="K214" s="36"/>
      <c r="L214" s="39"/>
      <c r="M214" s="207"/>
      <c r="N214" s="208"/>
      <c r="O214" s="71"/>
      <c r="P214" s="71"/>
      <c r="Q214" s="71"/>
      <c r="R214" s="71"/>
      <c r="S214" s="71"/>
      <c r="T214" s="72"/>
      <c r="U214" s="34"/>
      <c r="V214" s="34"/>
      <c r="W214" s="34"/>
      <c r="X214" s="34"/>
      <c r="Y214" s="34"/>
      <c r="Z214" s="34"/>
      <c r="AA214" s="34"/>
      <c r="AB214" s="34"/>
      <c r="AC214" s="34"/>
      <c r="AD214" s="34"/>
      <c r="AE214" s="34"/>
      <c r="AT214" s="17" t="s">
        <v>177</v>
      </c>
      <c r="AU214" s="17" t="s">
        <v>84</v>
      </c>
    </row>
    <row r="215" spans="1:65" s="14" customFormat="1">
      <c r="B215" s="220"/>
      <c r="C215" s="221"/>
      <c r="D215" s="211" t="s">
        <v>179</v>
      </c>
      <c r="E215" s="222" t="s">
        <v>1</v>
      </c>
      <c r="F215" s="223" t="s">
        <v>331</v>
      </c>
      <c r="G215" s="221"/>
      <c r="H215" s="224">
        <v>24</v>
      </c>
      <c r="I215" s="225"/>
      <c r="J215" s="221"/>
      <c r="K215" s="221"/>
      <c r="L215" s="226"/>
      <c r="M215" s="227"/>
      <c r="N215" s="228"/>
      <c r="O215" s="228"/>
      <c r="P215" s="228"/>
      <c r="Q215" s="228"/>
      <c r="R215" s="228"/>
      <c r="S215" s="228"/>
      <c r="T215" s="229"/>
      <c r="AT215" s="230" t="s">
        <v>179</v>
      </c>
      <c r="AU215" s="230" t="s">
        <v>84</v>
      </c>
      <c r="AV215" s="14" t="s">
        <v>84</v>
      </c>
      <c r="AW215" s="14" t="s">
        <v>31</v>
      </c>
      <c r="AX215" s="14" t="s">
        <v>75</v>
      </c>
      <c r="AY215" s="230" t="s">
        <v>167</v>
      </c>
    </row>
    <row r="216" spans="1:65" s="2" customFormat="1" ht="16.45" customHeight="1">
      <c r="A216" s="34"/>
      <c r="B216" s="35"/>
      <c r="C216" s="191" t="s">
        <v>406</v>
      </c>
      <c r="D216" s="191" t="s">
        <v>170</v>
      </c>
      <c r="E216" s="192" t="s">
        <v>2269</v>
      </c>
      <c r="F216" s="193" t="s">
        <v>2270</v>
      </c>
      <c r="G216" s="194" t="s">
        <v>274</v>
      </c>
      <c r="H216" s="195">
        <v>24</v>
      </c>
      <c r="I216" s="196"/>
      <c r="J216" s="197">
        <f>ROUND(I216*H216,2)</f>
        <v>0</v>
      </c>
      <c r="K216" s="193" t="s">
        <v>174</v>
      </c>
      <c r="L216" s="39"/>
      <c r="M216" s="198" t="s">
        <v>1</v>
      </c>
      <c r="N216" s="199" t="s">
        <v>40</v>
      </c>
      <c r="O216" s="71"/>
      <c r="P216" s="200">
        <f>O216*H216</f>
        <v>0</v>
      </c>
      <c r="Q216" s="200">
        <v>0</v>
      </c>
      <c r="R216" s="200">
        <f>Q216*H216</f>
        <v>0</v>
      </c>
      <c r="S216" s="200">
        <v>0</v>
      </c>
      <c r="T216" s="201">
        <f>S216*H216</f>
        <v>0</v>
      </c>
      <c r="U216" s="34"/>
      <c r="V216" s="34"/>
      <c r="W216" s="34"/>
      <c r="X216" s="34"/>
      <c r="Y216" s="34"/>
      <c r="Z216" s="34"/>
      <c r="AA216" s="34"/>
      <c r="AB216" s="34"/>
      <c r="AC216" s="34"/>
      <c r="AD216" s="34"/>
      <c r="AE216" s="34"/>
      <c r="AR216" s="202" t="s">
        <v>1501</v>
      </c>
      <c r="AT216" s="202" t="s">
        <v>170</v>
      </c>
      <c r="AU216" s="202" t="s">
        <v>84</v>
      </c>
      <c r="AY216" s="17" t="s">
        <v>167</v>
      </c>
      <c r="BE216" s="203">
        <f>IF(N216="základní",J216,0)</f>
        <v>0</v>
      </c>
      <c r="BF216" s="203">
        <f>IF(N216="snížená",J216,0)</f>
        <v>0</v>
      </c>
      <c r="BG216" s="203">
        <f>IF(N216="zákl. přenesená",J216,0)</f>
        <v>0</v>
      </c>
      <c r="BH216" s="203">
        <f>IF(N216="sníž. přenesená",J216,0)</f>
        <v>0</v>
      </c>
      <c r="BI216" s="203">
        <f>IF(N216="nulová",J216,0)</f>
        <v>0</v>
      </c>
      <c r="BJ216" s="17" t="s">
        <v>82</v>
      </c>
      <c r="BK216" s="203">
        <f>ROUND(I216*H216,2)</f>
        <v>0</v>
      </c>
      <c r="BL216" s="17" t="s">
        <v>1501</v>
      </c>
      <c r="BM216" s="202" t="s">
        <v>2271</v>
      </c>
    </row>
    <row r="217" spans="1:65" s="2" customFormat="1">
      <c r="A217" s="34"/>
      <c r="B217" s="35"/>
      <c r="C217" s="36"/>
      <c r="D217" s="204" t="s">
        <v>177</v>
      </c>
      <c r="E217" s="36"/>
      <c r="F217" s="205" t="s">
        <v>2272</v>
      </c>
      <c r="G217" s="36"/>
      <c r="H217" s="36"/>
      <c r="I217" s="206"/>
      <c r="J217" s="36"/>
      <c r="K217" s="36"/>
      <c r="L217" s="39"/>
      <c r="M217" s="207"/>
      <c r="N217" s="208"/>
      <c r="O217" s="71"/>
      <c r="P217" s="71"/>
      <c r="Q217" s="71"/>
      <c r="R217" s="71"/>
      <c r="S217" s="71"/>
      <c r="T217" s="72"/>
      <c r="U217" s="34"/>
      <c r="V217" s="34"/>
      <c r="W217" s="34"/>
      <c r="X217" s="34"/>
      <c r="Y217" s="34"/>
      <c r="Z217" s="34"/>
      <c r="AA217" s="34"/>
      <c r="AB217" s="34"/>
      <c r="AC217" s="34"/>
      <c r="AD217" s="34"/>
      <c r="AE217" s="34"/>
      <c r="AT217" s="17" t="s">
        <v>177</v>
      </c>
      <c r="AU217" s="17" t="s">
        <v>84</v>
      </c>
    </row>
    <row r="218" spans="1:65" s="14" customFormat="1">
      <c r="B218" s="220"/>
      <c r="C218" s="221"/>
      <c r="D218" s="211" t="s">
        <v>179</v>
      </c>
      <c r="E218" s="222" t="s">
        <v>1</v>
      </c>
      <c r="F218" s="223" t="s">
        <v>331</v>
      </c>
      <c r="G218" s="221"/>
      <c r="H218" s="224">
        <v>24</v>
      </c>
      <c r="I218" s="225"/>
      <c r="J218" s="221"/>
      <c r="K218" s="221"/>
      <c r="L218" s="226"/>
      <c r="M218" s="227"/>
      <c r="N218" s="228"/>
      <c r="O218" s="228"/>
      <c r="P218" s="228"/>
      <c r="Q218" s="228"/>
      <c r="R218" s="228"/>
      <c r="S218" s="228"/>
      <c r="T218" s="229"/>
      <c r="AT218" s="230" t="s">
        <v>179</v>
      </c>
      <c r="AU218" s="230" t="s">
        <v>84</v>
      </c>
      <c r="AV218" s="14" t="s">
        <v>84</v>
      </c>
      <c r="AW218" s="14" t="s">
        <v>31</v>
      </c>
      <c r="AX218" s="14" t="s">
        <v>75</v>
      </c>
      <c r="AY218" s="230" t="s">
        <v>167</v>
      </c>
    </row>
    <row r="219" spans="1:65" s="2" customFormat="1" ht="21.8" customHeight="1">
      <c r="A219" s="34"/>
      <c r="B219" s="35"/>
      <c r="C219" s="191" t="s">
        <v>414</v>
      </c>
      <c r="D219" s="191" t="s">
        <v>170</v>
      </c>
      <c r="E219" s="192" t="s">
        <v>2273</v>
      </c>
      <c r="F219" s="193" t="s">
        <v>2274</v>
      </c>
      <c r="G219" s="194" t="s">
        <v>274</v>
      </c>
      <c r="H219" s="195">
        <v>12</v>
      </c>
      <c r="I219" s="196"/>
      <c r="J219" s="197">
        <f>ROUND(I219*H219,2)</f>
        <v>0</v>
      </c>
      <c r="K219" s="193" t="s">
        <v>174</v>
      </c>
      <c r="L219" s="39"/>
      <c r="M219" s="198" t="s">
        <v>1</v>
      </c>
      <c r="N219" s="199" t="s">
        <v>40</v>
      </c>
      <c r="O219" s="71"/>
      <c r="P219" s="200">
        <f>O219*H219</f>
        <v>0</v>
      </c>
      <c r="Q219" s="200">
        <v>0</v>
      </c>
      <c r="R219" s="200">
        <f>Q219*H219</f>
        <v>0</v>
      </c>
      <c r="S219" s="200">
        <v>0</v>
      </c>
      <c r="T219" s="201">
        <f>S219*H219</f>
        <v>0</v>
      </c>
      <c r="U219" s="34"/>
      <c r="V219" s="34"/>
      <c r="W219" s="34"/>
      <c r="X219" s="34"/>
      <c r="Y219" s="34"/>
      <c r="Z219" s="34"/>
      <c r="AA219" s="34"/>
      <c r="AB219" s="34"/>
      <c r="AC219" s="34"/>
      <c r="AD219" s="34"/>
      <c r="AE219" s="34"/>
      <c r="AR219" s="202" t="s">
        <v>1501</v>
      </c>
      <c r="AT219" s="202" t="s">
        <v>170</v>
      </c>
      <c r="AU219" s="202" t="s">
        <v>84</v>
      </c>
      <c r="AY219" s="17" t="s">
        <v>167</v>
      </c>
      <c r="BE219" s="203">
        <f>IF(N219="základní",J219,0)</f>
        <v>0</v>
      </c>
      <c r="BF219" s="203">
        <f>IF(N219="snížená",J219,0)</f>
        <v>0</v>
      </c>
      <c r="BG219" s="203">
        <f>IF(N219="zákl. přenesená",J219,0)</f>
        <v>0</v>
      </c>
      <c r="BH219" s="203">
        <f>IF(N219="sníž. přenesená",J219,0)</f>
        <v>0</v>
      </c>
      <c r="BI219" s="203">
        <f>IF(N219="nulová",J219,0)</f>
        <v>0</v>
      </c>
      <c r="BJ219" s="17" t="s">
        <v>82</v>
      </c>
      <c r="BK219" s="203">
        <f>ROUND(I219*H219,2)</f>
        <v>0</v>
      </c>
      <c r="BL219" s="17" t="s">
        <v>1501</v>
      </c>
      <c r="BM219" s="202" t="s">
        <v>2275</v>
      </c>
    </row>
    <row r="220" spans="1:65" s="2" customFormat="1">
      <c r="A220" s="34"/>
      <c r="B220" s="35"/>
      <c r="C220" s="36"/>
      <c r="D220" s="204" t="s">
        <v>177</v>
      </c>
      <c r="E220" s="36"/>
      <c r="F220" s="205" t="s">
        <v>2276</v>
      </c>
      <c r="G220" s="36"/>
      <c r="H220" s="36"/>
      <c r="I220" s="206"/>
      <c r="J220" s="36"/>
      <c r="K220" s="36"/>
      <c r="L220" s="39"/>
      <c r="M220" s="207"/>
      <c r="N220" s="208"/>
      <c r="O220" s="71"/>
      <c r="P220" s="71"/>
      <c r="Q220" s="71"/>
      <c r="R220" s="71"/>
      <c r="S220" s="71"/>
      <c r="T220" s="72"/>
      <c r="U220" s="34"/>
      <c r="V220" s="34"/>
      <c r="W220" s="34"/>
      <c r="X220" s="34"/>
      <c r="Y220" s="34"/>
      <c r="Z220" s="34"/>
      <c r="AA220" s="34"/>
      <c r="AB220" s="34"/>
      <c r="AC220" s="34"/>
      <c r="AD220" s="34"/>
      <c r="AE220" s="34"/>
      <c r="AT220" s="17" t="s">
        <v>177</v>
      </c>
      <c r="AU220" s="17" t="s">
        <v>84</v>
      </c>
    </row>
    <row r="221" spans="1:65" s="14" customFormat="1">
      <c r="B221" s="220"/>
      <c r="C221" s="221"/>
      <c r="D221" s="211" t="s">
        <v>179</v>
      </c>
      <c r="E221" s="222" t="s">
        <v>1</v>
      </c>
      <c r="F221" s="223" t="s">
        <v>253</v>
      </c>
      <c r="G221" s="221"/>
      <c r="H221" s="224">
        <v>12</v>
      </c>
      <c r="I221" s="225"/>
      <c r="J221" s="221"/>
      <c r="K221" s="221"/>
      <c r="L221" s="226"/>
      <c r="M221" s="227"/>
      <c r="N221" s="228"/>
      <c r="O221" s="228"/>
      <c r="P221" s="228"/>
      <c r="Q221" s="228"/>
      <c r="R221" s="228"/>
      <c r="S221" s="228"/>
      <c r="T221" s="229"/>
      <c r="AT221" s="230" t="s">
        <v>179</v>
      </c>
      <c r="AU221" s="230" t="s">
        <v>84</v>
      </c>
      <c r="AV221" s="14" t="s">
        <v>84</v>
      </c>
      <c r="AW221" s="14" t="s">
        <v>31</v>
      </c>
      <c r="AX221" s="14" t="s">
        <v>75</v>
      </c>
      <c r="AY221" s="230" t="s">
        <v>167</v>
      </c>
    </row>
    <row r="222" spans="1:65" s="2" customFormat="1" ht="21.8" customHeight="1">
      <c r="A222" s="34"/>
      <c r="B222" s="35"/>
      <c r="C222" s="232" t="s">
        <v>418</v>
      </c>
      <c r="D222" s="232" t="s">
        <v>254</v>
      </c>
      <c r="E222" s="233" t="s">
        <v>2277</v>
      </c>
      <c r="F222" s="234" t="s">
        <v>2278</v>
      </c>
      <c r="G222" s="235" t="s">
        <v>1202</v>
      </c>
      <c r="H222" s="236">
        <v>24</v>
      </c>
      <c r="I222" s="237"/>
      <c r="J222" s="238">
        <f>ROUND(I222*H222,2)</f>
        <v>0</v>
      </c>
      <c r="K222" s="234" t="s">
        <v>1</v>
      </c>
      <c r="L222" s="239"/>
      <c r="M222" s="240" t="s">
        <v>1</v>
      </c>
      <c r="N222" s="241" t="s">
        <v>40</v>
      </c>
      <c r="O222" s="71"/>
      <c r="P222" s="200">
        <f>O222*H222</f>
        <v>0</v>
      </c>
      <c r="Q222" s="200">
        <v>0</v>
      </c>
      <c r="R222" s="200">
        <f>Q222*H222</f>
        <v>0</v>
      </c>
      <c r="S222" s="200">
        <v>0</v>
      </c>
      <c r="T222" s="201">
        <f>S222*H222</f>
        <v>0</v>
      </c>
      <c r="U222" s="34"/>
      <c r="V222" s="34"/>
      <c r="W222" s="34"/>
      <c r="X222" s="34"/>
      <c r="Y222" s="34"/>
      <c r="Z222" s="34"/>
      <c r="AA222" s="34"/>
      <c r="AB222" s="34"/>
      <c r="AC222" s="34"/>
      <c r="AD222" s="34"/>
      <c r="AE222" s="34"/>
      <c r="AR222" s="202" t="s">
        <v>1501</v>
      </c>
      <c r="AT222" s="202" t="s">
        <v>254</v>
      </c>
      <c r="AU222" s="202" t="s">
        <v>84</v>
      </c>
      <c r="AY222" s="17" t="s">
        <v>167</v>
      </c>
      <c r="BE222" s="203">
        <f>IF(N222="základní",J222,0)</f>
        <v>0</v>
      </c>
      <c r="BF222" s="203">
        <f>IF(N222="snížená",J222,0)</f>
        <v>0</v>
      </c>
      <c r="BG222" s="203">
        <f>IF(N222="zákl. přenesená",J222,0)</f>
        <v>0</v>
      </c>
      <c r="BH222" s="203">
        <f>IF(N222="sníž. přenesená",J222,0)</f>
        <v>0</v>
      </c>
      <c r="BI222" s="203">
        <f>IF(N222="nulová",J222,0)</f>
        <v>0</v>
      </c>
      <c r="BJ222" s="17" t="s">
        <v>82</v>
      </c>
      <c r="BK222" s="203">
        <f>ROUND(I222*H222,2)</f>
        <v>0</v>
      </c>
      <c r="BL222" s="17" t="s">
        <v>1501</v>
      </c>
      <c r="BM222" s="202" t="s">
        <v>2279</v>
      </c>
    </row>
    <row r="223" spans="1:65" s="14" customFormat="1">
      <c r="B223" s="220"/>
      <c r="C223" s="221"/>
      <c r="D223" s="211" t="s">
        <v>179</v>
      </c>
      <c r="E223" s="222" t="s">
        <v>1</v>
      </c>
      <c r="F223" s="223" t="s">
        <v>331</v>
      </c>
      <c r="G223" s="221"/>
      <c r="H223" s="224">
        <v>24</v>
      </c>
      <c r="I223" s="225"/>
      <c r="J223" s="221"/>
      <c r="K223" s="221"/>
      <c r="L223" s="226"/>
      <c r="M223" s="227"/>
      <c r="N223" s="228"/>
      <c r="O223" s="228"/>
      <c r="P223" s="228"/>
      <c r="Q223" s="228"/>
      <c r="R223" s="228"/>
      <c r="S223" s="228"/>
      <c r="T223" s="229"/>
      <c r="AT223" s="230" t="s">
        <v>179</v>
      </c>
      <c r="AU223" s="230" t="s">
        <v>84</v>
      </c>
      <c r="AV223" s="14" t="s">
        <v>84</v>
      </c>
      <c r="AW223" s="14" t="s">
        <v>31</v>
      </c>
      <c r="AX223" s="14" t="s">
        <v>75</v>
      </c>
      <c r="AY223" s="230" t="s">
        <v>167</v>
      </c>
    </row>
    <row r="224" spans="1:65" s="2" customFormat="1" ht="24.3" customHeight="1">
      <c r="A224" s="34"/>
      <c r="B224" s="35"/>
      <c r="C224" s="232" t="s">
        <v>423</v>
      </c>
      <c r="D224" s="232" t="s">
        <v>254</v>
      </c>
      <c r="E224" s="233" t="s">
        <v>2280</v>
      </c>
      <c r="F224" s="234" t="s">
        <v>2281</v>
      </c>
      <c r="G224" s="235" t="s">
        <v>1202</v>
      </c>
      <c r="H224" s="236">
        <v>24</v>
      </c>
      <c r="I224" s="237"/>
      <c r="J224" s="238">
        <f>ROUND(I224*H224,2)</f>
        <v>0</v>
      </c>
      <c r="K224" s="234" t="s">
        <v>1</v>
      </c>
      <c r="L224" s="239"/>
      <c r="M224" s="240" t="s">
        <v>1</v>
      </c>
      <c r="N224" s="241" t="s">
        <v>40</v>
      </c>
      <c r="O224" s="71"/>
      <c r="P224" s="200">
        <f>O224*H224</f>
        <v>0</v>
      </c>
      <c r="Q224" s="200">
        <v>0</v>
      </c>
      <c r="R224" s="200">
        <f>Q224*H224</f>
        <v>0</v>
      </c>
      <c r="S224" s="200">
        <v>0</v>
      </c>
      <c r="T224" s="201">
        <f>S224*H224</f>
        <v>0</v>
      </c>
      <c r="U224" s="34"/>
      <c r="V224" s="34"/>
      <c r="W224" s="34"/>
      <c r="X224" s="34"/>
      <c r="Y224" s="34"/>
      <c r="Z224" s="34"/>
      <c r="AA224" s="34"/>
      <c r="AB224" s="34"/>
      <c r="AC224" s="34"/>
      <c r="AD224" s="34"/>
      <c r="AE224" s="34"/>
      <c r="AR224" s="202" t="s">
        <v>1501</v>
      </c>
      <c r="AT224" s="202" t="s">
        <v>254</v>
      </c>
      <c r="AU224" s="202" t="s">
        <v>84</v>
      </c>
      <c r="AY224" s="17" t="s">
        <v>167</v>
      </c>
      <c r="BE224" s="203">
        <f>IF(N224="základní",J224,0)</f>
        <v>0</v>
      </c>
      <c r="BF224" s="203">
        <f>IF(N224="snížená",J224,0)</f>
        <v>0</v>
      </c>
      <c r="BG224" s="203">
        <f>IF(N224="zákl. přenesená",J224,0)</f>
        <v>0</v>
      </c>
      <c r="BH224" s="203">
        <f>IF(N224="sníž. přenesená",J224,0)</f>
        <v>0</v>
      </c>
      <c r="BI224" s="203">
        <f>IF(N224="nulová",J224,0)</f>
        <v>0</v>
      </c>
      <c r="BJ224" s="17" t="s">
        <v>82</v>
      </c>
      <c r="BK224" s="203">
        <f>ROUND(I224*H224,2)</f>
        <v>0</v>
      </c>
      <c r="BL224" s="17" t="s">
        <v>1501</v>
      </c>
      <c r="BM224" s="202" t="s">
        <v>2282</v>
      </c>
    </row>
    <row r="225" spans="1:65" s="14" customFormat="1">
      <c r="B225" s="220"/>
      <c r="C225" s="221"/>
      <c r="D225" s="211" t="s">
        <v>179</v>
      </c>
      <c r="E225" s="222" t="s">
        <v>1</v>
      </c>
      <c r="F225" s="223" t="s">
        <v>331</v>
      </c>
      <c r="G225" s="221"/>
      <c r="H225" s="224">
        <v>24</v>
      </c>
      <c r="I225" s="225"/>
      <c r="J225" s="221"/>
      <c r="K225" s="221"/>
      <c r="L225" s="226"/>
      <c r="M225" s="227"/>
      <c r="N225" s="228"/>
      <c r="O225" s="228"/>
      <c r="P225" s="228"/>
      <c r="Q225" s="228"/>
      <c r="R225" s="228"/>
      <c r="S225" s="228"/>
      <c r="T225" s="229"/>
      <c r="AT225" s="230" t="s">
        <v>179</v>
      </c>
      <c r="AU225" s="230" t="s">
        <v>84</v>
      </c>
      <c r="AV225" s="14" t="s">
        <v>84</v>
      </c>
      <c r="AW225" s="14" t="s">
        <v>31</v>
      </c>
      <c r="AX225" s="14" t="s">
        <v>75</v>
      </c>
      <c r="AY225" s="230" t="s">
        <v>167</v>
      </c>
    </row>
    <row r="226" spans="1:65" s="2" customFormat="1" ht="16.45" customHeight="1">
      <c r="A226" s="34"/>
      <c r="B226" s="35"/>
      <c r="C226" s="232" t="s">
        <v>428</v>
      </c>
      <c r="D226" s="232" t="s">
        <v>254</v>
      </c>
      <c r="E226" s="233" t="s">
        <v>2283</v>
      </c>
      <c r="F226" s="234" t="s">
        <v>2284</v>
      </c>
      <c r="G226" s="235" t="s">
        <v>1202</v>
      </c>
      <c r="H226" s="236">
        <v>1</v>
      </c>
      <c r="I226" s="237"/>
      <c r="J226" s="238">
        <f>ROUND(I226*H226,2)</f>
        <v>0</v>
      </c>
      <c r="K226" s="234" t="s">
        <v>1</v>
      </c>
      <c r="L226" s="239"/>
      <c r="M226" s="240" t="s">
        <v>1</v>
      </c>
      <c r="N226" s="241" t="s">
        <v>40</v>
      </c>
      <c r="O226" s="71"/>
      <c r="P226" s="200">
        <f>O226*H226</f>
        <v>0</v>
      </c>
      <c r="Q226" s="200">
        <v>0</v>
      </c>
      <c r="R226" s="200">
        <f>Q226*H226</f>
        <v>0</v>
      </c>
      <c r="S226" s="200">
        <v>0</v>
      </c>
      <c r="T226" s="201">
        <f>S226*H226</f>
        <v>0</v>
      </c>
      <c r="U226" s="34"/>
      <c r="V226" s="34"/>
      <c r="W226" s="34"/>
      <c r="X226" s="34"/>
      <c r="Y226" s="34"/>
      <c r="Z226" s="34"/>
      <c r="AA226" s="34"/>
      <c r="AB226" s="34"/>
      <c r="AC226" s="34"/>
      <c r="AD226" s="34"/>
      <c r="AE226" s="34"/>
      <c r="AR226" s="202" t="s">
        <v>1501</v>
      </c>
      <c r="AT226" s="202" t="s">
        <v>254</v>
      </c>
      <c r="AU226" s="202" t="s">
        <v>84</v>
      </c>
      <c r="AY226" s="17" t="s">
        <v>167</v>
      </c>
      <c r="BE226" s="203">
        <f>IF(N226="základní",J226,0)</f>
        <v>0</v>
      </c>
      <c r="BF226" s="203">
        <f>IF(N226="snížená",J226,0)</f>
        <v>0</v>
      </c>
      <c r="BG226" s="203">
        <f>IF(N226="zákl. přenesená",J226,0)</f>
        <v>0</v>
      </c>
      <c r="BH226" s="203">
        <f>IF(N226="sníž. přenesená",J226,0)</f>
        <v>0</v>
      </c>
      <c r="BI226" s="203">
        <f>IF(N226="nulová",J226,0)</f>
        <v>0</v>
      </c>
      <c r="BJ226" s="17" t="s">
        <v>82</v>
      </c>
      <c r="BK226" s="203">
        <f>ROUND(I226*H226,2)</f>
        <v>0</v>
      </c>
      <c r="BL226" s="17" t="s">
        <v>1501</v>
      </c>
      <c r="BM226" s="202" t="s">
        <v>2285</v>
      </c>
    </row>
    <row r="227" spans="1:65" s="14" customFormat="1">
      <c r="B227" s="220"/>
      <c r="C227" s="221"/>
      <c r="D227" s="211" t="s">
        <v>179</v>
      </c>
      <c r="E227" s="222" t="s">
        <v>1</v>
      </c>
      <c r="F227" s="223" t="s">
        <v>82</v>
      </c>
      <c r="G227" s="221"/>
      <c r="H227" s="224">
        <v>1</v>
      </c>
      <c r="I227" s="225"/>
      <c r="J227" s="221"/>
      <c r="K227" s="221"/>
      <c r="L227" s="226"/>
      <c r="M227" s="227"/>
      <c r="N227" s="228"/>
      <c r="O227" s="228"/>
      <c r="P227" s="228"/>
      <c r="Q227" s="228"/>
      <c r="R227" s="228"/>
      <c r="S227" s="228"/>
      <c r="T227" s="229"/>
      <c r="AT227" s="230" t="s">
        <v>179</v>
      </c>
      <c r="AU227" s="230" t="s">
        <v>84</v>
      </c>
      <c r="AV227" s="14" t="s">
        <v>84</v>
      </c>
      <c r="AW227" s="14" t="s">
        <v>31</v>
      </c>
      <c r="AX227" s="14" t="s">
        <v>75</v>
      </c>
      <c r="AY227" s="230" t="s">
        <v>167</v>
      </c>
    </row>
    <row r="228" spans="1:65" s="2" customFormat="1" ht="24.3" customHeight="1">
      <c r="A228" s="34"/>
      <c r="B228" s="35"/>
      <c r="C228" s="232" t="s">
        <v>435</v>
      </c>
      <c r="D228" s="232" t="s">
        <v>254</v>
      </c>
      <c r="E228" s="233" t="s">
        <v>2286</v>
      </c>
      <c r="F228" s="234" t="s">
        <v>2287</v>
      </c>
      <c r="G228" s="235" t="s">
        <v>1202</v>
      </c>
      <c r="H228" s="236">
        <v>2</v>
      </c>
      <c r="I228" s="237"/>
      <c r="J228" s="238">
        <f>ROUND(I228*H228,2)</f>
        <v>0</v>
      </c>
      <c r="K228" s="234" t="s">
        <v>1</v>
      </c>
      <c r="L228" s="239"/>
      <c r="M228" s="240" t="s">
        <v>1</v>
      </c>
      <c r="N228" s="241" t="s">
        <v>40</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1501</v>
      </c>
      <c r="AT228" s="202" t="s">
        <v>254</v>
      </c>
      <c r="AU228" s="202" t="s">
        <v>84</v>
      </c>
      <c r="AY228" s="17" t="s">
        <v>167</v>
      </c>
      <c r="BE228" s="203">
        <f>IF(N228="základní",J228,0)</f>
        <v>0</v>
      </c>
      <c r="BF228" s="203">
        <f>IF(N228="snížená",J228,0)</f>
        <v>0</v>
      </c>
      <c r="BG228" s="203">
        <f>IF(N228="zákl. přenesená",J228,0)</f>
        <v>0</v>
      </c>
      <c r="BH228" s="203">
        <f>IF(N228="sníž. přenesená",J228,0)</f>
        <v>0</v>
      </c>
      <c r="BI228" s="203">
        <f>IF(N228="nulová",J228,0)</f>
        <v>0</v>
      </c>
      <c r="BJ228" s="17" t="s">
        <v>82</v>
      </c>
      <c r="BK228" s="203">
        <f>ROUND(I228*H228,2)</f>
        <v>0</v>
      </c>
      <c r="BL228" s="17" t="s">
        <v>1501</v>
      </c>
      <c r="BM228" s="202" t="s">
        <v>2288</v>
      </c>
    </row>
    <row r="229" spans="1:65" s="14" customFormat="1">
      <c r="B229" s="220"/>
      <c r="C229" s="221"/>
      <c r="D229" s="211" t="s">
        <v>179</v>
      </c>
      <c r="E229" s="222" t="s">
        <v>1</v>
      </c>
      <c r="F229" s="223" t="s">
        <v>84</v>
      </c>
      <c r="G229" s="221"/>
      <c r="H229" s="224">
        <v>2</v>
      </c>
      <c r="I229" s="225"/>
      <c r="J229" s="221"/>
      <c r="K229" s="221"/>
      <c r="L229" s="226"/>
      <c r="M229" s="227"/>
      <c r="N229" s="228"/>
      <c r="O229" s="228"/>
      <c r="P229" s="228"/>
      <c r="Q229" s="228"/>
      <c r="R229" s="228"/>
      <c r="S229" s="228"/>
      <c r="T229" s="229"/>
      <c r="AT229" s="230" t="s">
        <v>179</v>
      </c>
      <c r="AU229" s="230" t="s">
        <v>84</v>
      </c>
      <c r="AV229" s="14" t="s">
        <v>84</v>
      </c>
      <c r="AW229" s="14" t="s">
        <v>31</v>
      </c>
      <c r="AX229" s="14" t="s">
        <v>75</v>
      </c>
      <c r="AY229" s="230" t="s">
        <v>167</v>
      </c>
    </row>
    <row r="230" spans="1:65" s="2" customFormat="1" ht="33.049999999999997" customHeight="1">
      <c r="A230" s="34"/>
      <c r="B230" s="35"/>
      <c r="C230" s="232" t="s">
        <v>442</v>
      </c>
      <c r="D230" s="232" t="s">
        <v>254</v>
      </c>
      <c r="E230" s="233" t="s">
        <v>2289</v>
      </c>
      <c r="F230" s="234" t="s">
        <v>2290</v>
      </c>
      <c r="G230" s="235" t="s">
        <v>1202</v>
      </c>
      <c r="H230" s="236">
        <v>8</v>
      </c>
      <c r="I230" s="237"/>
      <c r="J230" s="238">
        <f>ROUND(I230*H230,2)</f>
        <v>0</v>
      </c>
      <c r="K230" s="234" t="s">
        <v>1</v>
      </c>
      <c r="L230" s="239"/>
      <c r="M230" s="240" t="s">
        <v>1</v>
      </c>
      <c r="N230" s="241" t="s">
        <v>40</v>
      </c>
      <c r="O230" s="71"/>
      <c r="P230" s="200">
        <f>O230*H230</f>
        <v>0</v>
      </c>
      <c r="Q230" s="200">
        <v>0</v>
      </c>
      <c r="R230" s="200">
        <f>Q230*H230</f>
        <v>0</v>
      </c>
      <c r="S230" s="200">
        <v>0</v>
      </c>
      <c r="T230" s="201">
        <f>S230*H230</f>
        <v>0</v>
      </c>
      <c r="U230" s="34"/>
      <c r="V230" s="34"/>
      <c r="W230" s="34"/>
      <c r="X230" s="34"/>
      <c r="Y230" s="34"/>
      <c r="Z230" s="34"/>
      <c r="AA230" s="34"/>
      <c r="AB230" s="34"/>
      <c r="AC230" s="34"/>
      <c r="AD230" s="34"/>
      <c r="AE230" s="34"/>
      <c r="AR230" s="202" t="s">
        <v>1501</v>
      </c>
      <c r="AT230" s="202" t="s">
        <v>254</v>
      </c>
      <c r="AU230" s="202" t="s">
        <v>84</v>
      </c>
      <c r="AY230" s="17" t="s">
        <v>167</v>
      </c>
      <c r="BE230" s="203">
        <f>IF(N230="základní",J230,0)</f>
        <v>0</v>
      </c>
      <c r="BF230" s="203">
        <f>IF(N230="snížená",J230,0)</f>
        <v>0</v>
      </c>
      <c r="BG230" s="203">
        <f>IF(N230="zákl. přenesená",J230,0)</f>
        <v>0</v>
      </c>
      <c r="BH230" s="203">
        <f>IF(N230="sníž. přenesená",J230,0)</f>
        <v>0</v>
      </c>
      <c r="BI230" s="203">
        <f>IF(N230="nulová",J230,0)</f>
        <v>0</v>
      </c>
      <c r="BJ230" s="17" t="s">
        <v>82</v>
      </c>
      <c r="BK230" s="203">
        <f>ROUND(I230*H230,2)</f>
        <v>0</v>
      </c>
      <c r="BL230" s="17" t="s">
        <v>1501</v>
      </c>
      <c r="BM230" s="202" t="s">
        <v>2291</v>
      </c>
    </row>
    <row r="231" spans="1:65" s="14" customFormat="1">
      <c r="B231" s="220"/>
      <c r="C231" s="221"/>
      <c r="D231" s="211" t="s">
        <v>179</v>
      </c>
      <c r="E231" s="222" t="s">
        <v>1</v>
      </c>
      <c r="F231" s="223" t="s">
        <v>225</v>
      </c>
      <c r="G231" s="221"/>
      <c r="H231" s="224">
        <v>8</v>
      </c>
      <c r="I231" s="225"/>
      <c r="J231" s="221"/>
      <c r="K231" s="221"/>
      <c r="L231" s="226"/>
      <c r="M231" s="227"/>
      <c r="N231" s="228"/>
      <c r="O231" s="228"/>
      <c r="P231" s="228"/>
      <c r="Q231" s="228"/>
      <c r="R231" s="228"/>
      <c r="S231" s="228"/>
      <c r="T231" s="229"/>
      <c r="AT231" s="230" t="s">
        <v>179</v>
      </c>
      <c r="AU231" s="230" t="s">
        <v>84</v>
      </c>
      <c r="AV231" s="14" t="s">
        <v>84</v>
      </c>
      <c r="AW231" s="14" t="s">
        <v>31</v>
      </c>
      <c r="AX231" s="14" t="s">
        <v>75</v>
      </c>
      <c r="AY231" s="230" t="s">
        <v>167</v>
      </c>
    </row>
    <row r="232" spans="1:65" s="2" customFormat="1" ht="16.45" customHeight="1">
      <c r="A232" s="34"/>
      <c r="B232" s="35"/>
      <c r="C232" s="232" t="s">
        <v>448</v>
      </c>
      <c r="D232" s="232" t="s">
        <v>254</v>
      </c>
      <c r="E232" s="233" t="s">
        <v>2292</v>
      </c>
      <c r="F232" s="234" t="s">
        <v>2293</v>
      </c>
      <c r="G232" s="235" t="s">
        <v>1202</v>
      </c>
      <c r="H232" s="236">
        <v>10</v>
      </c>
      <c r="I232" s="237"/>
      <c r="J232" s="238">
        <f>ROUND(I232*H232,2)</f>
        <v>0</v>
      </c>
      <c r="K232" s="234" t="s">
        <v>1</v>
      </c>
      <c r="L232" s="239"/>
      <c r="M232" s="240" t="s">
        <v>1</v>
      </c>
      <c r="N232" s="241" t="s">
        <v>40</v>
      </c>
      <c r="O232" s="71"/>
      <c r="P232" s="200">
        <f>O232*H232</f>
        <v>0</v>
      </c>
      <c r="Q232" s="200">
        <v>0</v>
      </c>
      <c r="R232" s="200">
        <f>Q232*H232</f>
        <v>0</v>
      </c>
      <c r="S232" s="200">
        <v>0</v>
      </c>
      <c r="T232" s="201">
        <f>S232*H232</f>
        <v>0</v>
      </c>
      <c r="U232" s="34"/>
      <c r="V232" s="34"/>
      <c r="W232" s="34"/>
      <c r="X232" s="34"/>
      <c r="Y232" s="34"/>
      <c r="Z232" s="34"/>
      <c r="AA232" s="34"/>
      <c r="AB232" s="34"/>
      <c r="AC232" s="34"/>
      <c r="AD232" s="34"/>
      <c r="AE232" s="34"/>
      <c r="AR232" s="202" t="s">
        <v>1501</v>
      </c>
      <c r="AT232" s="202" t="s">
        <v>254</v>
      </c>
      <c r="AU232" s="202" t="s">
        <v>84</v>
      </c>
      <c r="AY232" s="17" t="s">
        <v>167</v>
      </c>
      <c r="BE232" s="203">
        <f>IF(N232="základní",J232,0)</f>
        <v>0</v>
      </c>
      <c r="BF232" s="203">
        <f>IF(N232="snížená",J232,0)</f>
        <v>0</v>
      </c>
      <c r="BG232" s="203">
        <f>IF(N232="zákl. přenesená",J232,0)</f>
        <v>0</v>
      </c>
      <c r="BH232" s="203">
        <f>IF(N232="sníž. přenesená",J232,0)</f>
        <v>0</v>
      </c>
      <c r="BI232" s="203">
        <f>IF(N232="nulová",J232,0)</f>
        <v>0</v>
      </c>
      <c r="BJ232" s="17" t="s">
        <v>82</v>
      </c>
      <c r="BK232" s="203">
        <f>ROUND(I232*H232,2)</f>
        <v>0</v>
      </c>
      <c r="BL232" s="17" t="s">
        <v>1501</v>
      </c>
      <c r="BM232" s="202" t="s">
        <v>2294</v>
      </c>
    </row>
    <row r="233" spans="1:65" s="14" customFormat="1">
      <c r="B233" s="220"/>
      <c r="C233" s="221"/>
      <c r="D233" s="211" t="s">
        <v>179</v>
      </c>
      <c r="E233" s="222" t="s">
        <v>1</v>
      </c>
      <c r="F233" s="223" t="s">
        <v>239</v>
      </c>
      <c r="G233" s="221"/>
      <c r="H233" s="224">
        <v>10</v>
      </c>
      <c r="I233" s="225"/>
      <c r="J233" s="221"/>
      <c r="K233" s="221"/>
      <c r="L233" s="226"/>
      <c r="M233" s="227"/>
      <c r="N233" s="228"/>
      <c r="O233" s="228"/>
      <c r="P233" s="228"/>
      <c r="Q233" s="228"/>
      <c r="R233" s="228"/>
      <c r="S233" s="228"/>
      <c r="T233" s="229"/>
      <c r="AT233" s="230" t="s">
        <v>179</v>
      </c>
      <c r="AU233" s="230" t="s">
        <v>84</v>
      </c>
      <c r="AV233" s="14" t="s">
        <v>84</v>
      </c>
      <c r="AW233" s="14" t="s">
        <v>31</v>
      </c>
      <c r="AX233" s="14" t="s">
        <v>75</v>
      </c>
      <c r="AY233" s="230" t="s">
        <v>167</v>
      </c>
    </row>
    <row r="234" spans="1:65" s="12" customFormat="1" ht="25.85" customHeight="1">
      <c r="B234" s="175"/>
      <c r="C234" s="176"/>
      <c r="D234" s="177" t="s">
        <v>74</v>
      </c>
      <c r="E234" s="178" t="s">
        <v>81</v>
      </c>
      <c r="F234" s="178" t="s">
        <v>2295</v>
      </c>
      <c r="G234" s="176"/>
      <c r="H234" s="176"/>
      <c r="I234" s="179"/>
      <c r="J234" s="180">
        <f>BK234</f>
        <v>0</v>
      </c>
      <c r="K234" s="176"/>
      <c r="L234" s="181"/>
      <c r="M234" s="182"/>
      <c r="N234" s="183"/>
      <c r="O234" s="183"/>
      <c r="P234" s="184">
        <f>SUM(P235:P263)</f>
        <v>0</v>
      </c>
      <c r="Q234" s="183"/>
      <c r="R234" s="184">
        <f>SUM(R235:R263)</f>
        <v>0</v>
      </c>
      <c r="S234" s="183"/>
      <c r="T234" s="185">
        <f>SUM(T235:T263)</f>
        <v>0</v>
      </c>
      <c r="AR234" s="186" t="s">
        <v>82</v>
      </c>
      <c r="AT234" s="187" t="s">
        <v>74</v>
      </c>
      <c r="AU234" s="187" t="s">
        <v>75</v>
      </c>
      <c r="AY234" s="186" t="s">
        <v>167</v>
      </c>
      <c r="BK234" s="188">
        <f>SUM(BK235:BK263)</f>
        <v>0</v>
      </c>
    </row>
    <row r="235" spans="1:65" s="2" customFormat="1" ht="16.45" customHeight="1">
      <c r="A235" s="34"/>
      <c r="B235" s="35"/>
      <c r="C235" s="232" t="s">
        <v>455</v>
      </c>
      <c r="D235" s="232" t="s">
        <v>254</v>
      </c>
      <c r="E235" s="233" t="s">
        <v>2296</v>
      </c>
      <c r="F235" s="234" t="s">
        <v>2163</v>
      </c>
      <c r="G235" s="235" t="s">
        <v>1202</v>
      </c>
      <c r="H235" s="236">
        <v>1</v>
      </c>
      <c r="I235" s="237"/>
      <c r="J235" s="238">
        <f>ROUND(I235*H235,2)</f>
        <v>0</v>
      </c>
      <c r="K235" s="234" t="s">
        <v>1</v>
      </c>
      <c r="L235" s="239"/>
      <c r="M235" s="240" t="s">
        <v>1</v>
      </c>
      <c r="N235" s="241" t="s">
        <v>40</v>
      </c>
      <c r="O235" s="71"/>
      <c r="P235" s="200">
        <f>O235*H235</f>
        <v>0</v>
      </c>
      <c r="Q235" s="200">
        <v>0</v>
      </c>
      <c r="R235" s="200">
        <f>Q235*H235</f>
        <v>0</v>
      </c>
      <c r="S235" s="200">
        <v>0</v>
      </c>
      <c r="T235" s="201">
        <f>S235*H235</f>
        <v>0</v>
      </c>
      <c r="U235" s="34"/>
      <c r="V235" s="34"/>
      <c r="W235" s="34"/>
      <c r="X235" s="34"/>
      <c r="Y235" s="34"/>
      <c r="Z235" s="34"/>
      <c r="AA235" s="34"/>
      <c r="AB235" s="34"/>
      <c r="AC235" s="34"/>
      <c r="AD235" s="34"/>
      <c r="AE235" s="34"/>
      <c r="AR235" s="202" t="s">
        <v>1501</v>
      </c>
      <c r="AT235" s="202" t="s">
        <v>254</v>
      </c>
      <c r="AU235" s="202" t="s">
        <v>82</v>
      </c>
      <c r="AY235" s="17" t="s">
        <v>167</v>
      </c>
      <c r="BE235" s="203">
        <f>IF(N235="základní",J235,0)</f>
        <v>0</v>
      </c>
      <c r="BF235" s="203">
        <f>IF(N235="snížená",J235,0)</f>
        <v>0</v>
      </c>
      <c r="BG235" s="203">
        <f>IF(N235="zákl. přenesená",J235,0)</f>
        <v>0</v>
      </c>
      <c r="BH235" s="203">
        <f>IF(N235="sníž. přenesená",J235,0)</f>
        <v>0</v>
      </c>
      <c r="BI235" s="203">
        <f>IF(N235="nulová",J235,0)</f>
        <v>0</v>
      </c>
      <c r="BJ235" s="17" t="s">
        <v>82</v>
      </c>
      <c r="BK235" s="203">
        <f>ROUND(I235*H235,2)</f>
        <v>0</v>
      </c>
      <c r="BL235" s="17" t="s">
        <v>1501</v>
      </c>
      <c r="BM235" s="202" t="s">
        <v>2297</v>
      </c>
    </row>
    <row r="236" spans="1:65" s="14" customFormat="1">
      <c r="B236" s="220"/>
      <c r="C236" s="221"/>
      <c r="D236" s="211" t="s">
        <v>179</v>
      </c>
      <c r="E236" s="222" t="s">
        <v>1</v>
      </c>
      <c r="F236" s="223" t="s">
        <v>82</v>
      </c>
      <c r="G236" s="221"/>
      <c r="H236" s="224">
        <v>1</v>
      </c>
      <c r="I236" s="225"/>
      <c r="J236" s="221"/>
      <c r="K236" s="221"/>
      <c r="L236" s="226"/>
      <c r="M236" s="227"/>
      <c r="N236" s="228"/>
      <c r="O236" s="228"/>
      <c r="P236" s="228"/>
      <c r="Q236" s="228"/>
      <c r="R236" s="228"/>
      <c r="S236" s="228"/>
      <c r="T236" s="229"/>
      <c r="AT236" s="230" t="s">
        <v>179</v>
      </c>
      <c r="AU236" s="230" t="s">
        <v>82</v>
      </c>
      <c r="AV236" s="14" t="s">
        <v>84</v>
      </c>
      <c r="AW236" s="14" t="s">
        <v>31</v>
      </c>
      <c r="AX236" s="14" t="s">
        <v>75</v>
      </c>
      <c r="AY236" s="230" t="s">
        <v>167</v>
      </c>
    </row>
    <row r="237" spans="1:65" s="2" customFormat="1" ht="24.3" customHeight="1">
      <c r="A237" s="34"/>
      <c r="B237" s="35"/>
      <c r="C237" s="191" t="s">
        <v>466</v>
      </c>
      <c r="D237" s="191" t="s">
        <v>170</v>
      </c>
      <c r="E237" s="192" t="s">
        <v>2168</v>
      </c>
      <c r="F237" s="193" t="s">
        <v>2169</v>
      </c>
      <c r="G237" s="194" t="s">
        <v>274</v>
      </c>
      <c r="H237" s="195">
        <v>1</v>
      </c>
      <c r="I237" s="196"/>
      <c r="J237" s="197">
        <f>ROUND(I237*H237,2)</f>
        <v>0</v>
      </c>
      <c r="K237" s="193" t="s">
        <v>174</v>
      </c>
      <c r="L237" s="39"/>
      <c r="M237" s="198" t="s">
        <v>1</v>
      </c>
      <c r="N237" s="199" t="s">
        <v>40</v>
      </c>
      <c r="O237" s="71"/>
      <c r="P237" s="200">
        <f>O237*H237</f>
        <v>0</v>
      </c>
      <c r="Q237" s="200">
        <v>0</v>
      </c>
      <c r="R237" s="200">
        <f>Q237*H237</f>
        <v>0</v>
      </c>
      <c r="S237" s="200">
        <v>0</v>
      </c>
      <c r="T237" s="201">
        <f>S237*H237</f>
        <v>0</v>
      </c>
      <c r="U237" s="34"/>
      <c r="V237" s="34"/>
      <c r="W237" s="34"/>
      <c r="X237" s="34"/>
      <c r="Y237" s="34"/>
      <c r="Z237" s="34"/>
      <c r="AA237" s="34"/>
      <c r="AB237" s="34"/>
      <c r="AC237" s="34"/>
      <c r="AD237" s="34"/>
      <c r="AE237" s="34"/>
      <c r="AR237" s="202" t="s">
        <v>1501</v>
      </c>
      <c r="AT237" s="202" t="s">
        <v>170</v>
      </c>
      <c r="AU237" s="202" t="s">
        <v>82</v>
      </c>
      <c r="AY237" s="17" t="s">
        <v>167</v>
      </c>
      <c r="BE237" s="203">
        <f>IF(N237="základní",J237,0)</f>
        <v>0</v>
      </c>
      <c r="BF237" s="203">
        <f>IF(N237="snížená",J237,0)</f>
        <v>0</v>
      </c>
      <c r="BG237" s="203">
        <f>IF(N237="zákl. přenesená",J237,0)</f>
        <v>0</v>
      </c>
      <c r="BH237" s="203">
        <f>IF(N237="sníž. přenesená",J237,0)</f>
        <v>0</v>
      </c>
      <c r="BI237" s="203">
        <f>IF(N237="nulová",J237,0)</f>
        <v>0</v>
      </c>
      <c r="BJ237" s="17" t="s">
        <v>82</v>
      </c>
      <c r="BK237" s="203">
        <f>ROUND(I237*H237,2)</f>
        <v>0</v>
      </c>
      <c r="BL237" s="17" t="s">
        <v>1501</v>
      </c>
      <c r="BM237" s="202" t="s">
        <v>2298</v>
      </c>
    </row>
    <row r="238" spans="1:65" s="2" customFormat="1">
      <c r="A238" s="34"/>
      <c r="B238" s="35"/>
      <c r="C238" s="36"/>
      <c r="D238" s="204" t="s">
        <v>177</v>
      </c>
      <c r="E238" s="36"/>
      <c r="F238" s="205" t="s">
        <v>2171</v>
      </c>
      <c r="G238" s="36"/>
      <c r="H238" s="36"/>
      <c r="I238" s="206"/>
      <c r="J238" s="36"/>
      <c r="K238" s="36"/>
      <c r="L238" s="39"/>
      <c r="M238" s="207"/>
      <c r="N238" s="208"/>
      <c r="O238" s="71"/>
      <c r="P238" s="71"/>
      <c r="Q238" s="71"/>
      <c r="R238" s="71"/>
      <c r="S238" s="71"/>
      <c r="T238" s="72"/>
      <c r="U238" s="34"/>
      <c r="V238" s="34"/>
      <c r="W238" s="34"/>
      <c r="X238" s="34"/>
      <c r="Y238" s="34"/>
      <c r="Z238" s="34"/>
      <c r="AA238" s="34"/>
      <c r="AB238" s="34"/>
      <c r="AC238" s="34"/>
      <c r="AD238" s="34"/>
      <c r="AE238" s="34"/>
      <c r="AT238" s="17" t="s">
        <v>177</v>
      </c>
      <c r="AU238" s="17" t="s">
        <v>82</v>
      </c>
    </row>
    <row r="239" spans="1:65" s="14" customFormat="1">
      <c r="B239" s="220"/>
      <c r="C239" s="221"/>
      <c r="D239" s="211" t="s">
        <v>179</v>
      </c>
      <c r="E239" s="222" t="s">
        <v>1</v>
      </c>
      <c r="F239" s="223" t="s">
        <v>82</v>
      </c>
      <c r="G239" s="221"/>
      <c r="H239" s="224">
        <v>1</v>
      </c>
      <c r="I239" s="225"/>
      <c r="J239" s="221"/>
      <c r="K239" s="221"/>
      <c r="L239" s="226"/>
      <c r="M239" s="227"/>
      <c r="N239" s="228"/>
      <c r="O239" s="228"/>
      <c r="P239" s="228"/>
      <c r="Q239" s="228"/>
      <c r="R239" s="228"/>
      <c r="S239" s="228"/>
      <c r="T239" s="229"/>
      <c r="AT239" s="230" t="s">
        <v>179</v>
      </c>
      <c r="AU239" s="230" t="s">
        <v>82</v>
      </c>
      <c r="AV239" s="14" t="s">
        <v>84</v>
      </c>
      <c r="AW239" s="14" t="s">
        <v>31</v>
      </c>
      <c r="AX239" s="14" t="s">
        <v>75</v>
      </c>
      <c r="AY239" s="230" t="s">
        <v>167</v>
      </c>
    </row>
    <row r="240" spans="1:65" s="2" customFormat="1" ht="21.8" customHeight="1">
      <c r="A240" s="34"/>
      <c r="B240" s="35"/>
      <c r="C240" s="232" t="s">
        <v>474</v>
      </c>
      <c r="D240" s="232" t="s">
        <v>254</v>
      </c>
      <c r="E240" s="233" t="s">
        <v>2299</v>
      </c>
      <c r="F240" s="234" t="s">
        <v>2173</v>
      </c>
      <c r="G240" s="235" t="s">
        <v>1202</v>
      </c>
      <c r="H240" s="236">
        <v>3</v>
      </c>
      <c r="I240" s="237"/>
      <c r="J240" s="238">
        <f>ROUND(I240*H240,2)</f>
        <v>0</v>
      </c>
      <c r="K240" s="234" t="s">
        <v>1</v>
      </c>
      <c r="L240" s="239"/>
      <c r="M240" s="240" t="s">
        <v>1</v>
      </c>
      <c r="N240" s="241" t="s">
        <v>40</v>
      </c>
      <c r="O240" s="71"/>
      <c r="P240" s="200">
        <f>O240*H240</f>
        <v>0</v>
      </c>
      <c r="Q240" s="200">
        <v>0</v>
      </c>
      <c r="R240" s="200">
        <f>Q240*H240</f>
        <v>0</v>
      </c>
      <c r="S240" s="200">
        <v>0</v>
      </c>
      <c r="T240" s="201">
        <f>S240*H240</f>
        <v>0</v>
      </c>
      <c r="U240" s="34"/>
      <c r="V240" s="34"/>
      <c r="W240" s="34"/>
      <c r="X240" s="34"/>
      <c r="Y240" s="34"/>
      <c r="Z240" s="34"/>
      <c r="AA240" s="34"/>
      <c r="AB240" s="34"/>
      <c r="AC240" s="34"/>
      <c r="AD240" s="34"/>
      <c r="AE240" s="34"/>
      <c r="AR240" s="202" t="s">
        <v>1501</v>
      </c>
      <c r="AT240" s="202" t="s">
        <v>254</v>
      </c>
      <c r="AU240" s="202" t="s">
        <v>82</v>
      </c>
      <c r="AY240" s="17" t="s">
        <v>167</v>
      </c>
      <c r="BE240" s="203">
        <f>IF(N240="základní",J240,0)</f>
        <v>0</v>
      </c>
      <c r="BF240" s="203">
        <f>IF(N240="snížená",J240,0)</f>
        <v>0</v>
      </c>
      <c r="BG240" s="203">
        <f>IF(N240="zákl. přenesená",J240,0)</f>
        <v>0</v>
      </c>
      <c r="BH240" s="203">
        <f>IF(N240="sníž. přenesená",J240,0)</f>
        <v>0</v>
      </c>
      <c r="BI240" s="203">
        <f>IF(N240="nulová",J240,0)</f>
        <v>0</v>
      </c>
      <c r="BJ240" s="17" t="s">
        <v>82</v>
      </c>
      <c r="BK240" s="203">
        <f>ROUND(I240*H240,2)</f>
        <v>0</v>
      </c>
      <c r="BL240" s="17" t="s">
        <v>1501</v>
      </c>
      <c r="BM240" s="202" t="s">
        <v>2300</v>
      </c>
    </row>
    <row r="241" spans="1:65" s="14" customFormat="1">
      <c r="B241" s="220"/>
      <c r="C241" s="221"/>
      <c r="D241" s="211" t="s">
        <v>179</v>
      </c>
      <c r="E241" s="222" t="s">
        <v>1</v>
      </c>
      <c r="F241" s="223" t="s">
        <v>168</v>
      </c>
      <c r="G241" s="221"/>
      <c r="H241" s="224">
        <v>3</v>
      </c>
      <c r="I241" s="225"/>
      <c r="J241" s="221"/>
      <c r="K241" s="221"/>
      <c r="L241" s="226"/>
      <c r="M241" s="227"/>
      <c r="N241" s="228"/>
      <c r="O241" s="228"/>
      <c r="P241" s="228"/>
      <c r="Q241" s="228"/>
      <c r="R241" s="228"/>
      <c r="S241" s="228"/>
      <c r="T241" s="229"/>
      <c r="AT241" s="230" t="s">
        <v>179</v>
      </c>
      <c r="AU241" s="230" t="s">
        <v>82</v>
      </c>
      <c r="AV241" s="14" t="s">
        <v>84</v>
      </c>
      <c r="AW241" s="14" t="s">
        <v>31</v>
      </c>
      <c r="AX241" s="14" t="s">
        <v>75</v>
      </c>
      <c r="AY241" s="230" t="s">
        <v>167</v>
      </c>
    </row>
    <row r="242" spans="1:65" s="2" customFormat="1" ht="24.3" customHeight="1">
      <c r="A242" s="34"/>
      <c r="B242" s="35"/>
      <c r="C242" s="191" t="s">
        <v>479</v>
      </c>
      <c r="D242" s="191" t="s">
        <v>170</v>
      </c>
      <c r="E242" s="192" t="s">
        <v>2175</v>
      </c>
      <c r="F242" s="193" t="s">
        <v>2176</v>
      </c>
      <c r="G242" s="194" t="s">
        <v>186</v>
      </c>
      <c r="H242" s="195">
        <v>3</v>
      </c>
      <c r="I242" s="196"/>
      <c r="J242" s="197">
        <f>ROUND(I242*H242,2)</f>
        <v>0</v>
      </c>
      <c r="K242" s="193" t="s">
        <v>174</v>
      </c>
      <c r="L242" s="39"/>
      <c r="M242" s="198" t="s">
        <v>1</v>
      </c>
      <c r="N242" s="199" t="s">
        <v>40</v>
      </c>
      <c r="O242" s="71"/>
      <c r="P242" s="200">
        <f>O242*H242</f>
        <v>0</v>
      </c>
      <c r="Q242" s="200">
        <v>0</v>
      </c>
      <c r="R242" s="200">
        <f>Q242*H242</f>
        <v>0</v>
      </c>
      <c r="S242" s="200">
        <v>0</v>
      </c>
      <c r="T242" s="201">
        <f>S242*H242</f>
        <v>0</v>
      </c>
      <c r="U242" s="34"/>
      <c r="V242" s="34"/>
      <c r="W242" s="34"/>
      <c r="X242" s="34"/>
      <c r="Y242" s="34"/>
      <c r="Z242" s="34"/>
      <c r="AA242" s="34"/>
      <c r="AB242" s="34"/>
      <c r="AC242" s="34"/>
      <c r="AD242" s="34"/>
      <c r="AE242" s="34"/>
      <c r="AR242" s="202" t="s">
        <v>1501</v>
      </c>
      <c r="AT242" s="202" t="s">
        <v>170</v>
      </c>
      <c r="AU242" s="202" t="s">
        <v>82</v>
      </c>
      <c r="AY242" s="17" t="s">
        <v>167</v>
      </c>
      <c r="BE242" s="203">
        <f>IF(N242="základní",J242,0)</f>
        <v>0</v>
      </c>
      <c r="BF242" s="203">
        <f>IF(N242="snížená",J242,0)</f>
        <v>0</v>
      </c>
      <c r="BG242" s="203">
        <f>IF(N242="zákl. přenesená",J242,0)</f>
        <v>0</v>
      </c>
      <c r="BH242" s="203">
        <f>IF(N242="sníž. přenesená",J242,0)</f>
        <v>0</v>
      </c>
      <c r="BI242" s="203">
        <f>IF(N242="nulová",J242,0)</f>
        <v>0</v>
      </c>
      <c r="BJ242" s="17" t="s">
        <v>82</v>
      </c>
      <c r="BK242" s="203">
        <f>ROUND(I242*H242,2)</f>
        <v>0</v>
      </c>
      <c r="BL242" s="17" t="s">
        <v>1501</v>
      </c>
      <c r="BM242" s="202" t="s">
        <v>2301</v>
      </c>
    </row>
    <row r="243" spans="1:65" s="2" customFormat="1">
      <c r="A243" s="34"/>
      <c r="B243" s="35"/>
      <c r="C243" s="36"/>
      <c r="D243" s="204" t="s">
        <v>177</v>
      </c>
      <c r="E243" s="36"/>
      <c r="F243" s="205" t="s">
        <v>2178</v>
      </c>
      <c r="G243" s="36"/>
      <c r="H243" s="36"/>
      <c r="I243" s="206"/>
      <c r="J243" s="36"/>
      <c r="K243" s="36"/>
      <c r="L243" s="39"/>
      <c r="M243" s="207"/>
      <c r="N243" s="208"/>
      <c r="O243" s="71"/>
      <c r="P243" s="71"/>
      <c r="Q243" s="71"/>
      <c r="R243" s="71"/>
      <c r="S243" s="71"/>
      <c r="T243" s="72"/>
      <c r="U243" s="34"/>
      <c r="V243" s="34"/>
      <c r="W243" s="34"/>
      <c r="X243" s="34"/>
      <c r="Y243" s="34"/>
      <c r="Z243" s="34"/>
      <c r="AA243" s="34"/>
      <c r="AB243" s="34"/>
      <c r="AC243" s="34"/>
      <c r="AD243" s="34"/>
      <c r="AE243" s="34"/>
      <c r="AT243" s="17" t="s">
        <v>177</v>
      </c>
      <c r="AU243" s="17" t="s">
        <v>82</v>
      </c>
    </row>
    <row r="244" spans="1:65" s="14" customFormat="1">
      <c r="B244" s="220"/>
      <c r="C244" s="221"/>
      <c r="D244" s="211" t="s">
        <v>179</v>
      </c>
      <c r="E244" s="222" t="s">
        <v>1</v>
      </c>
      <c r="F244" s="223" t="s">
        <v>168</v>
      </c>
      <c r="G244" s="221"/>
      <c r="H244" s="224">
        <v>3</v>
      </c>
      <c r="I244" s="225"/>
      <c r="J244" s="221"/>
      <c r="K244" s="221"/>
      <c r="L244" s="226"/>
      <c r="M244" s="227"/>
      <c r="N244" s="228"/>
      <c r="O244" s="228"/>
      <c r="P244" s="228"/>
      <c r="Q244" s="228"/>
      <c r="R244" s="228"/>
      <c r="S244" s="228"/>
      <c r="T244" s="229"/>
      <c r="AT244" s="230" t="s">
        <v>179</v>
      </c>
      <c r="AU244" s="230" t="s">
        <v>82</v>
      </c>
      <c r="AV244" s="14" t="s">
        <v>84</v>
      </c>
      <c r="AW244" s="14" t="s">
        <v>31</v>
      </c>
      <c r="AX244" s="14" t="s">
        <v>75</v>
      </c>
      <c r="AY244" s="230" t="s">
        <v>167</v>
      </c>
    </row>
    <row r="245" spans="1:65" s="2" customFormat="1" ht="24.3" customHeight="1">
      <c r="A245" s="34"/>
      <c r="B245" s="35"/>
      <c r="C245" s="232" t="s">
        <v>485</v>
      </c>
      <c r="D245" s="232" t="s">
        <v>254</v>
      </c>
      <c r="E245" s="233" t="s">
        <v>2302</v>
      </c>
      <c r="F245" s="234" t="s">
        <v>2303</v>
      </c>
      <c r="G245" s="235" t="s">
        <v>186</v>
      </c>
      <c r="H245" s="236">
        <v>40</v>
      </c>
      <c r="I245" s="237"/>
      <c r="J245" s="238">
        <f>ROUND(I245*H245,2)</f>
        <v>0</v>
      </c>
      <c r="K245" s="234" t="s">
        <v>1</v>
      </c>
      <c r="L245" s="239"/>
      <c r="M245" s="240" t="s">
        <v>1</v>
      </c>
      <c r="N245" s="241" t="s">
        <v>40</v>
      </c>
      <c r="O245" s="71"/>
      <c r="P245" s="200">
        <f>O245*H245</f>
        <v>0</v>
      </c>
      <c r="Q245" s="200">
        <v>0</v>
      </c>
      <c r="R245" s="200">
        <f>Q245*H245</f>
        <v>0</v>
      </c>
      <c r="S245" s="200">
        <v>0</v>
      </c>
      <c r="T245" s="201">
        <f>S245*H245</f>
        <v>0</v>
      </c>
      <c r="U245" s="34"/>
      <c r="V245" s="34"/>
      <c r="W245" s="34"/>
      <c r="X245" s="34"/>
      <c r="Y245" s="34"/>
      <c r="Z245" s="34"/>
      <c r="AA245" s="34"/>
      <c r="AB245" s="34"/>
      <c r="AC245" s="34"/>
      <c r="AD245" s="34"/>
      <c r="AE245" s="34"/>
      <c r="AR245" s="202" t="s">
        <v>1501</v>
      </c>
      <c r="AT245" s="202" t="s">
        <v>254</v>
      </c>
      <c r="AU245" s="202" t="s">
        <v>82</v>
      </c>
      <c r="AY245" s="17" t="s">
        <v>167</v>
      </c>
      <c r="BE245" s="203">
        <f>IF(N245="základní",J245,0)</f>
        <v>0</v>
      </c>
      <c r="BF245" s="203">
        <f>IF(N245="snížená",J245,0)</f>
        <v>0</v>
      </c>
      <c r="BG245" s="203">
        <f>IF(N245="zákl. přenesená",J245,0)</f>
        <v>0</v>
      </c>
      <c r="BH245" s="203">
        <f>IF(N245="sníž. přenesená",J245,0)</f>
        <v>0</v>
      </c>
      <c r="BI245" s="203">
        <f>IF(N245="nulová",J245,0)</f>
        <v>0</v>
      </c>
      <c r="BJ245" s="17" t="s">
        <v>82</v>
      </c>
      <c r="BK245" s="203">
        <f>ROUND(I245*H245,2)</f>
        <v>0</v>
      </c>
      <c r="BL245" s="17" t="s">
        <v>1501</v>
      </c>
      <c r="BM245" s="202" t="s">
        <v>2304</v>
      </c>
    </row>
    <row r="246" spans="1:65" s="14" customFormat="1">
      <c r="B246" s="220"/>
      <c r="C246" s="221"/>
      <c r="D246" s="211" t="s">
        <v>179</v>
      </c>
      <c r="E246" s="222" t="s">
        <v>1</v>
      </c>
      <c r="F246" s="223" t="s">
        <v>442</v>
      </c>
      <c r="G246" s="221"/>
      <c r="H246" s="224">
        <v>40</v>
      </c>
      <c r="I246" s="225"/>
      <c r="J246" s="221"/>
      <c r="K246" s="221"/>
      <c r="L246" s="226"/>
      <c r="M246" s="227"/>
      <c r="N246" s="228"/>
      <c r="O246" s="228"/>
      <c r="P246" s="228"/>
      <c r="Q246" s="228"/>
      <c r="R246" s="228"/>
      <c r="S246" s="228"/>
      <c r="T246" s="229"/>
      <c r="AT246" s="230" t="s">
        <v>179</v>
      </c>
      <c r="AU246" s="230" t="s">
        <v>82</v>
      </c>
      <c r="AV246" s="14" t="s">
        <v>84</v>
      </c>
      <c r="AW246" s="14" t="s">
        <v>31</v>
      </c>
      <c r="AX246" s="14" t="s">
        <v>75</v>
      </c>
      <c r="AY246" s="230" t="s">
        <v>167</v>
      </c>
    </row>
    <row r="247" spans="1:65" s="2" customFormat="1" ht="21.8" customHeight="1">
      <c r="A247" s="34"/>
      <c r="B247" s="35"/>
      <c r="C247" s="191" t="s">
        <v>491</v>
      </c>
      <c r="D247" s="191" t="s">
        <v>170</v>
      </c>
      <c r="E247" s="192" t="s">
        <v>2305</v>
      </c>
      <c r="F247" s="193" t="s">
        <v>2306</v>
      </c>
      <c r="G247" s="194" t="s">
        <v>186</v>
      </c>
      <c r="H247" s="195">
        <v>40</v>
      </c>
      <c r="I247" s="196"/>
      <c r="J247" s="197">
        <f>ROUND(I247*H247,2)</f>
        <v>0</v>
      </c>
      <c r="K247" s="193" t="s">
        <v>174</v>
      </c>
      <c r="L247" s="39"/>
      <c r="M247" s="198" t="s">
        <v>1</v>
      </c>
      <c r="N247" s="199" t="s">
        <v>40</v>
      </c>
      <c r="O247" s="71"/>
      <c r="P247" s="200">
        <f>O247*H247</f>
        <v>0</v>
      </c>
      <c r="Q247" s="200">
        <v>0</v>
      </c>
      <c r="R247" s="200">
        <f>Q247*H247</f>
        <v>0</v>
      </c>
      <c r="S247" s="200">
        <v>0</v>
      </c>
      <c r="T247" s="201">
        <f>S247*H247</f>
        <v>0</v>
      </c>
      <c r="U247" s="34"/>
      <c r="V247" s="34"/>
      <c r="W247" s="34"/>
      <c r="X247" s="34"/>
      <c r="Y247" s="34"/>
      <c r="Z247" s="34"/>
      <c r="AA247" s="34"/>
      <c r="AB247" s="34"/>
      <c r="AC247" s="34"/>
      <c r="AD247" s="34"/>
      <c r="AE247" s="34"/>
      <c r="AR247" s="202" t="s">
        <v>1501</v>
      </c>
      <c r="AT247" s="202" t="s">
        <v>170</v>
      </c>
      <c r="AU247" s="202" t="s">
        <v>82</v>
      </c>
      <c r="AY247" s="17" t="s">
        <v>167</v>
      </c>
      <c r="BE247" s="203">
        <f>IF(N247="základní",J247,0)</f>
        <v>0</v>
      </c>
      <c r="BF247" s="203">
        <f>IF(N247="snížená",J247,0)</f>
        <v>0</v>
      </c>
      <c r="BG247" s="203">
        <f>IF(N247="zákl. přenesená",J247,0)</f>
        <v>0</v>
      </c>
      <c r="BH247" s="203">
        <f>IF(N247="sníž. přenesená",J247,0)</f>
        <v>0</v>
      </c>
      <c r="BI247" s="203">
        <f>IF(N247="nulová",J247,0)</f>
        <v>0</v>
      </c>
      <c r="BJ247" s="17" t="s">
        <v>82</v>
      </c>
      <c r="BK247" s="203">
        <f>ROUND(I247*H247,2)</f>
        <v>0</v>
      </c>
      <c r="BL247" s="17" t="s">
        <v>1501</v>
      </c>
      <c r="BM247" s="202" t="s">
        <v>2307</v>
      </c>
    </row>
    <row r="248" spans="1:65" s="2" customFormat="1">
      <c r="A248" s="34"/>
      <c r="B248" s="35"/>
      <c r="C248" s="36"/>
      <c r="D248" s="204" t="s">
        <v>177</v>
      </c>
      <c r="E248" s="36"/>
      <c r="F248" s="205" t="s">
        <v>2308</v>
      </c>
      <c r="G248" s="36"/>
      <c r="H248" s="36"/>
      <c r="I248" s="206"/>
      <c r="J248" s="36"/>
      <c r="K248" s="36"/>
      <c r="L248" s="39"/>
      <c r="M248" s="207"/>
      <c r="N248" s="208"/>
      <c r="O248" s="71"/>
      <c r="P248" s="71"/>
      <c r="Q248" s="71"/>
      <c r="R248" s="71"/>
      <c r="S248" s="71"/>
      <c r="T248" s="72"/>
      <c r="U248" s="34"/>
      <c r="V248" s="34"/>
      <c r="W248" s="34"/>
      <c r="X248" s="34"/>
      <c r="Y248" s="34"/>
      <c r="Z248" s="34"/>
      <c r="AA248" s="34"/>
      <c r="AB248" s="34"/>
      <c r="AC248" s="34"/>
      <c r="AD248" s="34"/>
      <c r="AE248" s="34"/>
      <c r="AT248" s="17" t="s">
        <v>177</v>
      </c>
      <c r="AU248" s="17" t="s">
        <v>82</v>
      </c>
    </row>
    <row r="249" spans="1:65" s="14" customFormat="1">
      <c r="B249" s="220"/>
      <c r="C249" s="221"/>
      <c r="D249" s="211" t="s">
        <v>179</v>
      </c>
      <c r="E249" s="222" t="s">
        <v>1</v>
      </c>
      <c r="F249" s="223" t="s">
        <v>442</v>
      </c>
      <c r="G249" s="221"/>
      <c r="H249" s="224">
        <v>40</v>
      </c>
      <c r="I249" s="225"/>
      <c r="J249" s="221"/>
      <c r="K249" s="221"/>
      <c r="L249" s="226"/>
      <c r="M249" s="227"/>
      <c r="N249" s="228"/>
      <c r="O249" s="228"/>
      <c r="P249" s="228"/>
      <c r="Q249" s="228"/>
      <c r="R249" s="228"/>
      <c r="S249" s="228"/>
      <c r="T249" s="229"/>
      <c r="AT249" s="230" t="s">
        <v>179</v>
      </c>
      <c r="AU249" s="230" t="s">
        <v>82</v>
      </c>
      <c r="AV249" s="14" t="s">
        <v>84</v>
      </c>
      <c r="AW249" s="14" t="s">
        <v>31</v>
      </c>
      <c r="AX249" s="14" t="s">
        <v>75</v>
      </c>
      <c r="AY249" s="230" t="s">
        <v>167</v>
      </c>
    </row>
    <row r="250" spans="1:65" s="2" customFormat="1" ht="16.45" customHeight="1">
      <c r="A250" s="34"/>
      <c r="B250" s="35"/>
      <c r="C250" s="232" t="s">
        <v>499</v>
      </c>
      <c r="D250" s="232" t="s">
        <v>254</v>
      </c>
      <c r="E250" s="233" t="s">
        <v>2309</v>
      </c>
      <c r="F250" s="234" t="s">
        <v>2310</v>
      </c>
      <c r="G250" s="235" t="s">
        <v>1202</v>
      </c>
      <c r="H250" s="236">
        <v>1</v>
      </c>
      <c r="I250" s="237"/>
      <c r="J250" s="238">
        <f>ROUND(I250*H250,2)</f>
        <v>0</v>
      </c>
      <c r="K250" s="234" t="s">
        <v>1</v>
      </c>
      <c r="L250" s="239"/>
      <c r="M250" s="240" t="s">
        <v>1</v>
      </c>
      <c r="N250" s="241" t="s">
        <v>40</v>
      </c>
      <c r="O250" s="71"/>
      <c r="P250" s="200">
        <f>O250*H250</f>
        <v>0</v>
      </c>
      <c r="Q250" s="200">
        <v>0</v>
      </c>
      <c r="R250" s="200">
        <f>Q250*H250</f>
        <v>0</v>
      </c>
      <c r="S250" s="200">
        <v>0</v>
      </c>
      <c r="T250" s="201">
        <f>S250*H250</f>
        <v>0</v>
      </c>
      <c r="U250" s="34"/>
      <c r="V250" s="34"/>
      <c r="W250" s="34"/>
      <c r="X250" s="34"/>
      <c r="Y250" s="34"/>
      <c r="Z250" s="34"/>
      <c r="AA250" s="34"/>
      <c r="AB250" s="34"/>
      <c r="AC250" s="34"/>
      <c r="AD250" s="34"/>
      <c r="AE250" s="34"/>
      <c r="AR250" s="202" t="s">
        <v>1501</v>
      </c>
      <c r="AT250" s="202" t="s">
        <v>254</v>
      </c>
      <c r="AU250" s="202" t="s">
        <v>82</v>
      </c>
      <c r="AY250" s="17" t="s">
        <v>167</v>
      </c>
      <c r="BE250" s="203">
        <f>IF(N250="základní",J250,0)</f>
        <v>0</v>
      </c>
      <c r="BF250" s="203">
        <f>IF(N250="snížená",J250,0)</f>
        <v>0</v>
      </c>
      <c r="BG250" s="203">
        <f>IF(N250="zákl. přenesená",J250,0)</f>
        <v>0</v>
      </c>
      <c r="BH250" s="203">
        <f>IF(N250="sníž. přenesená",J250,0)</f>
        <v>0</v>
      </c>
      <c r="BI250" s="203">
        <f>IF(N250="nulová",J250,0)</f>
        <v>0</v>
      </c>
      <c r="BJ250" s="17" t="s">
        <v>82</v>
      </c>
      <c r="BK250" s="203">
        <f>ROUND(I250*H250,2)</f>
        <v>0</v>
      </c>
      <c r="BL250" s="17" t="s">
        <v>1501</v>
      </c>
      <c r="BM250" s="202" t="s">
        <v>2311</v>
      </c>
    </row>
    <row r="251" spans="1:65" s="14" customFormat="1">
      <c r="B251" s="220"/>
      <c r="C251" s="221"/>
      <c r="D251" s="211" t="s">
        <v>179</v>
      </c>
      <c r="E251" s="222" t="s">
        <v>1</v>
      </c>
      <c r="F251" s="223" t="s">
        <v>82</v>
      </c>
      <c r="G251" s="221"/>
      <c r="H251" s="224">
        <v>1</v>
      </c>
      <c r="I251" s="225"/>
      <c r="J251" s="221"/>
      <c r="K251" s="221"/>
      <c r="L251" s="226"/>
      <c r="M251" s="227"/>
      <c r="N251" s="228"/>
      <c r="O251" s="228"/>
      <c r="P251" s="228"/>
      <c r="Q251" s="228"/>
      <c r="R251" s="228"/>
      <c r="S251" s="228"/>
      <c r="T251" s="229"/>
      <c r="AT251" s="230" t="s">
        <v>179</v>
      </c>
      <c r="AU251" s="230" t="s">
        <v>82</v>
      </c>
      <c r="AV251" s="14" t="s">
        <v>84</v>
      </c>
      <c r="AW251" s="14" t="s">
        <v>31</v>
      </c>
      <c r="AX251" s="14" t="s">
        <v>75</v>
      </c>
      <c r="AY251" s="230" t="s">
        <v>167</v>
      </c>
    </row>
    <row r="252" spans="1:65" s="2" customFormat="1" ht="16.45" customHeight="1">
      <c r="A252" s="34"/>
      <c r="B252" s="35"/>
      <c r="C252" s="191" t="s">
        <v>507</v>
      </c>
      <c r="D252" s="191" t="s">
        <v>170</v>
      </c>
      <c r="E252" s="192" t="s">
        <v>2312</v>
      </c>
      <c r="F252" s="193" t="s">
        <v>2313</v>
      </c>
      <c r="G252" s="194" t="s">
        <v>274</v>
      </c>
      <c r="H252" s="195">
        <v>1</v>
      </c>
      <c r="I252" s="196"/>
      <c r="J252" s="197">
        <f>ROUND(I252*H252,2)</f>
        <v>0</v>
      </c>
      <c r="K252" s="193" t="s">
        <v>174</v>
      </c>
      <c r="L252" s="39"/>
      <c r="M252" s="198" t="s">
        <v>1</v>
      </c>
      <c r="N252" s="199" t="s">
        <v>40</v>
      </c>
      <c r="O252" s="71"/>
      <c r="P252" s="200">
        <f>O252*H252</f>
        <v>0</v>
      </c>
      <c r="Q252" s="200">
        <v>0</v>
      </c>
      <c r="R252" s="200">
        <f>Q252*H252</f>
        <v>0</v>
      </c>
      <c r="S252" s="200">
        <v>0</v>
      </c>
      <c r="T252" s="201">
        <f>S252*H252</f>
        <v>0</v>
      </c>
      <c r="U252" s="34"/>
      <c r="V252" s="34"/>
      <c r="W252" s="34"/>
      <c r="X252" s="34"/>
      <c r="Y252" s="34"/>
      <c r="Z252" s="34"/>
      <c r="AA252" s="34"/>
      <c r="AB252" s="34"/>
      <c r="AC252" s="34"/>
      <c r="AD252" s="34"/>
      <c r="AE252" s="34"/>
      <c r="AR252" s="202" t="s">
        <v>1501</v>
      </c>
      <c r="AT252" s="202" t="s">
        <v>170</v>
      </c>
      <c r="AU252" s="202" t="s">
        <v>82</v>
      </c>
      <c r="AY252" s="17" t="s">
        <v>167</v>
      </c>
      <c r="BE252" s="203">
        <f>IF(N252="základní",J252,0)</f>
        <v>0</v>
      </c>
      <c r="BF252" s="203">
        <f>IF(N252="snížená",J252,0)</f>
        <v>0</v>
      </c>
      <c r="BG252" s="203">
        <f>IF(N252="zákl. přenesená",J252,0)</f>
        <v>0</v>
      </c>
      <c r="BH252" s="203">
        <f>IF(N252="sníž. přenesená",J252,0)</f>
        <v>0</v>
      </c>
      <c r="BI252" s="203">
        <f>IF(N252="nulová",J252,0)</f>
        <v>0</v>
      </c>
      <c r="BJ252" s="17" t="s">
        <v>82</v>
      </c>
      <c r="BK252" s="203">
        <f>ROUND(I252*H252,2)</f>
        <v>0</v>
      </c>
      <c r="BL252" s="17" t="s">
        <v>1501</v>
      </c>
      <c r="BM252" s="202" t="s">
        <v>2314</v>
      </c>
    </row>
    <row r="253" spans="1:65" s="2" customFormat="1">
      <c r="A253" s="34"/>
      <c r="B253" s="35"/>
      <c r="C253" s="36"/>
      <c r="D253" s="204" t="s">
        <v>177</v>
      </c>
      <c r="E253" s="36"/>
      <c r="F253" s="205" t="s">
        <v>2315</v>
      </c>
      <c r="G253" s="36"/>
      <c r="H253" s="36"/>
      <c r="I253" s="206"/>
      <c r="J253" s="36"/>
      <c r="K253" s="36"/>
      <c r="L253" s="39"/>
      <c r="M253" s="207"/>
      <c r="N253" s="208"/>
      <c r="O253" s="71"/>
      <c r="P253" s="71"/>
      <c r="Q253" s="71"/>
      <c r="R253" s="71"/>
      <c r="S253" s="71"/>
      <c r="T253" s="72"/>
      <c r="U253" s="34"/>
      <c r="V253" s="34"/>
      <c r="W253" s="34"/>
      <c r="X253" s="34"/>
      <c r="Y253" s="34"/>
      <c r="Z253" s="34"/>
      <c r="AA253" s="34"/>
      <c r="AB253" s="34"/>
      <c r="AC253" s="34"/>
      <c r="AD253" s="34"/>
      <c r="AE253" s="34"/>
      <c r="AT253" s="17" t="s">
        <v>177</v>
      </c>
      <c r="AU253" s="17" t="s">
        <v>82</v>
      </c>
    </row>
    <row r="254" spans="1:65" s="14" customFormat="1">
      <c r="B254" s="220"/>
      <c r="C254" s="221"/>
      <c r="D254" s="211" t="s">
        <v>179</v>
      </c>
      <c r="E254" s="222" t="s">
        <v>1</v>
      </c>
      <c r="F254" s="223" t="s">
        <v>82</v>
      </c>
      <c r="G254" s="221"/>
      <c r="H254" s="224">
        <v>1</v>
      </c>
      <c r="I254" s="225"/>
      <c r="J254" s="221"/>
      <c r="K254" s="221"/>
      <c r="L254" s="226"/>
      <c r="M254" s="227"/>
      <c r="N254" s="228"/>
      <c r="O254" s="228"/>
      <c r="P254" s="228"/>
      <c r="Q254" s="228"/>
      <c r="R254" s="228"/>
      <c r="S254" s="228"/>
      <c r="T254" s="229"/>
      <c r="AT254" s="230" t="s">
        <v>179</v>
      </c>
      <c r="AU254" s="230" t="s">
        <v>82</v>
      </c>
      <c r="AV254" s="14" t="s">
        <v>84</v>
      </c>
      <c r="AW254" s="14" t="s">
        <v>31</v>
      </c>
      <c r="AX254" s="14" t="s">
        <v>75</v>
      </c>
      <c r="AY254" s="230" t="s">
        <v>167</v>
      </c>
    </row>
    <row r="255" spans="1:65" s="2" customFormat="1" ht="16.45" customHeight="1">
      <c r="A255" s="34"/>
      <c r="B255" s="35"/>
      <c r="C255" s="232" t="s">
        <v>513</v>
      </c>
      <c r="D255" s="232" t="s">
        <v>254</v>
      </c>
      <c r="E255" s="233" t="s">
        <v>2316</v>
      </c>
      <c r="F255" s="234" t="s">
        <v>2317</v>
      </c>
      <c r="G255" s="235" t="s">
        <v>1202</v>
      </c>
      <c r="H255" s="236">
        <v>1</v>
      </c>
      <c r="I255" s="237"/>
      <c r="J255" s="238">
        <f>ROUND(I255*H255,2)</f>
        <v>0</v>
      </c>
      <c r="K255" s="234" t="s">
        <v>1</v>
      </c>
      <c r="L255" s="239"/>
      <c r="M255" s="240" t="s">
        <v>1</v>
      </c>
      <c r="N255" s="241" t="s">
        <v>40</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1501</v>
      </c>
      <c r="AT255" s="202" t="s">
        <v>254</v>
      </c>
      <c r="AU255" s="202" t="s">
        <v>82</v>
      </c>
      <c r="AY255" s="17" t="s">
        <v>167</v>
      </c>
      <c r="BE255" s="203">
        <f>IF(N255="základní",J255,0)</f>
        <v>0</v>
      </c>
      <c r="BF255" s="203">
        <f>IF(N255="snížená",J255,0)</f>
        <v>0</v>
      </c>
      <c r="BG255" s="203">
        <f>IF(N255="zákl. přenesená",J255,0)</f>
        <v>0</v>
      </c>
      <c r="BH255" s="203">
        <f>IF(N255="sníž. přenesená",J255,0)</f>
        <v>0</v>
      </c>
      <c r="BI255" s="203">
        <f>IF(N255="nulová",J255,0)</f>
        <v>0</v>
      </c>
      <c r="BJ255" s="17" t="s">
        <v>82</v>
      </c>
      <c r="BK255" s="203">
        <f>ROUND(I255*H255,2)</f>
        <v>0</v>
      </c>
      <c r="BL255" s="17" t="s">
        <v>1501</v>
      </c>
      <c r="BM255" s="202" t="s">
        <v>2318</v>
      </c>
    </row>
    <row r="256" spans="1:65" s="14" customFormat="1">
      <c r="B256" s="220"/>
      <c r="C256" s="221"/>
      <c r="D256" s="211" t="s">
        <v>179</v>
      </c>
      <c r="E256" s="222" t="s">
        <v>1</v>
      </c>
      <c r="F256" s="223" t="s">
        <v>82</v>
      </c>
      <c r="G256" s="221"/>
      <c r="H256" s="224">
        <v>1</v>
      </c>
      <c r="I256" s="225"/>
      <c r="J256" s="221"/>
      <c r="K256" s="221"/>
      <c r="L256" s="226"/>
      <c r="M256" s="227"/>
      <c r="N256" s="228"/>
      <c r="O256" s="228"/>
      <c r="P256" s="228"/>
      <c r="Q256" s="228"/>
      <c r="R256" s="228"/>
      <c r="S256" s="228"/>
      <c r="T256" s="229"/>
      <c r="AT256" s="230" t="s">
        <v>179</v>
      </c>
      <c r="AU256" s="230" t="s">
        <v>82</v>
      </c>
      <c r="AV256" s="14" t="s">
        <v>84</v>
      </c>
      <c r="AW256" s="14" t="s">
        <v>31</v>
      </c>
      <c r="AX256" s="14" t="s">
        <v>75</v>
      </c>
      <c r="AY256" s="230" t="s">
        <v>167</v>
      </c>
    </row>
    <row r="257" spans="1:65" s="2" customFormat="1" ht="16.45" customHeight="1">
      <c r="A257" s="34"/>
      <c r="B257" s="35"/>
      <c r="C257" s="232" t="s">
        <v>518</v>
      </c>
      <c r="D257" s="232" t="s">
        <v>254</v>
      </c>
      <c r="E257" s="233" t="s">
        <v>2319</v>
      </c>
      <c r="F257" s="234" t="s">
        <v>2320</v>
      </c>
      <c r="G257" s="235" t="s">
        <v>1202</v>
      </c>
      <c r="H257" s="236">
        <v>1</v>
      </c>
      <c r="I257" s="237"/>
      <c r="J257" s="238">
        <f>ROUND(I257*H257,2)</f>
        <v>0</v>
      </c>
      <c r="K257" s="234" t="s">
        <v>1</v>
      </c>
      <c r="L257" s="239"/>
      <c r="M257" s="240" t="s">
        <v>1</v>
      </c>
      <c r="N257" s="241" t="s">
        <v>40</v>
      </c>
      <c r="O257" s="71"/>
      <c r="P257" s="200">
        <f>O257*H257</f>
        <v>0</v>
      </c>
      <c r="Q257" s="200">
        <v>0</v>
      </c>
      <c r="R257" s="200">
        <f>Q257*H257</f>
        <v>0</v>
      </c>
      <c r="S257" s="200">
        <v>0</v>
      </c>
      <c r="T257" s="201">
        <f>S257*H257</f>
        <v>0</v>
      </c>
      <c r="U257" s="34"/>
      <c r="V257" s="34"/>
      <c r="W257" s="34"/>
      <c r="X257" s="34"/>
      <c r="Y257" s="34"/>
      <c r="Z257" s="34"/>
      <c r="AA257" s="34"/>
      <c r="AB257" s="34"/>
      <c r="AC257" s="34"/>
      <c r="AD257" s="34"/>
      <c r="AE257" s="34"/>
      <c r="AR257" s="202" t="s">
        <v>1501</v>
      </c>
      <c r="AT257" s="202" t="s">
        <v>254</v>
      </c>
      <c r="AU257" s="202" t="s">
        <v>82</v>
      </c>
      <c r="AY257" s="17" t="s">
        <v>167</v>
      </c>
      <c r="BE257" s="203">
        <f>IF(N257="základní",J257,0)</f>
        <v>0</v>
      </c>
      <c r="BF257" s="203">
        <f>IF(N257="snížená",J257,0)</f>
        <v>0</v>
      </c>
      <c r="BG257" s="203">
        <f>IF(N257="zákl. přenesená",J257,0)</f>
        <v>0</v>
      </c>
      <c r="BH257" s="203">
        <f>IF(N257="sníž. přenesená",J257,0)</f>
        <v>0</v>
      </c>
      <c r="BI257" s="203">
        <f>IF(N257="nulová",J257,0)</f>
        <v>0</v>
      </c>
      <c r="BJ257" s="17" t="s">
        <v>82</v>
      </c>
      <c r="BK257" s="203">
        <f>ROUND(I257*H257,2)</f>
        <v>0</v>
      </c>
      <c r="BL257" s="17" t="s">
        <v>1501</v>
      </c>
      <c r="BM257" s="202" t="s">
        <v>2321</v>
      </c>
    </row>
    <row r="258" spans="1:65" s="14" customFormat="1">
      <c r="B258" s="220"/>
      <c r="C258" s="221"/>
      <c r="D258" s="211" t="s">
        <v>179</v>
      </c>
      <c r="E258" s="222" t="s">
        <v>1</v>
      </c>
      <c r="F258" s="223" t="s">
        <v>82</v>
      </c>
      <c r="G258" s="221"/>
      <c r="H258" s="224">
        <v>1</v>
      </c>
      <c r="I258" s="225"/>
      <c r="J258" s="221"/>
      <c r="K258" s="221"/>
      <c r="L258" s="226"/>
      <c r="M258" s="227"/>
      <c r="N258" s="228"/>
      <c r="O258" s="228"/>
      <c r="P258" s="228"/>
      <c r="Q258" s="228"/>
      <c r="R258" s="228"/>
      <c r="S258" s="228"/>
      <c r="T258" s="229"/>
      <c r="AT258" s="230" t="s">
        <v>179</v>
      </c>
      <c r="AU258" s="230" t="s">
        <v>82</v>
      </c>
      <c r="AV258" s="14" t="s">
        <v>84</v>
      </c>
      <c r="AW258" s="14" t="s">
        <v>31</v>
      </c>
      <c r="AX258" s="14" t="s">
        <v>75</v>
      </c>
      <c r="AY258" s="230" t="s">
        <v>167</v>
      </c>
    </row>
    <row r="259" spans="1:65" s="2" customFormat="1" ht="21.8" customHeight="1">
      <c r="A259" s="34"/>
      <c r="B259" s="35"/>
      <c r="C259" s="232" t="s">
        <v>523</v>
      </c>
      <c r="D259" s="232" t="s">
        <v>254</v>
      </c>
      <c r="E259" s="233" t="s">
        <v>2322</v>
      </c>
      <c r="F259" s="234" t="s">
        <v>2323</v>
      </c>
      <c r="G259" s="235" t="s">
        <v>1202</v>
      </c>
      <c r="H259" s="236">
        <v>1</v>
      </c>
      <c r="I259" s="237"/>
      <c r="J259" s="238">
        <f>ROUND(I259*H259,2)</f>
        <v>0</v>
      </c>
      <c r="K259" s="234" t="s">
        <v>1</v>
      </c>
      <c r="L259" s="239"/>
      <c r="M259" s="240" t="s">
        <v>1</v>
      </c>
      <c r="N259" s="241" t="s">
        <v>40</v>
      </c>
      <c r="O259" s="71"/>
      <c r="P259" s="200">
        <f>O259*H259</f>
        <v>0</v>
      </c>
      <c r="Q259" s="200">
        <v>0</v>
      </c>
      <c r="R259" s="200">
        <f>Q259*H259</f>
        <v>0</v>
      </c>
      <c r="S259" s="200">
        <v>0</v>
      </c>
      <c r="T259" s="201">
        <f>S259*H259</f>
        <v>0</v>
      </c>
      <c r="U259" s="34"/>
      <c r="V259" s="34"/>
      <c r="W259" s="34"/>
      <c r="X259" s="34"/>
      <c r="Y259" s="34"/>
      <c r="Z259" s="34"/>
      <c r="AA259" s="34"/>
      <c r="AB259" s="34"/>
      <c r="AC259" s="34"/>
      <c r="AD259" s="34"/>
      <c r="AE259" s="34"/>
      <c r="AR259" s="202" t="s">
        <v>1501</v>
      </c>
      <c r="AT259" s="202" t="s">
        <v>254</v>
      </c>
      <c r="AU259" s="202" t="s">
        <v>82</v>
      </c>
      <c r="AY259" s="17" t="s">
        <v>167</v>
      </c>
      <c r="BE259" s="203">
        <f>IF(N259="základní",J259,0)</f>
        <v>0</v>
      </c>
      <c r="BF259" s="203">
        <f>IF(N259="snížená",J259,0)</f>
        <v>0</v>
      </c>
      <c r="BG259" s="203">
        <f>IF(N259="zákl. přenesená",J259,0)</f>
        <v>0</v>
      </c>
      <c r="BH259" s="203">
        <f>IF(N259="sníž. přenesená",J259,0)</f>
        <v>0</v>
      </c>
      <c r="BI259" s="203">
        <f>IF(N259="nulová",J259,0)</f>
        <v>0</v>
      </c>
      <c r="BJ259" s="17" t="s">
        <v>82</v>
      </c>
      <c r="BK259" s="203">
        <f>ROUND(I259*H259,2)</f>
        <v>0</v>
      </c>
      <c r="BL259" s="17" t="s">
        <v>1501</v>
      </c>
      <c r="BM259" s="202" t="s">
        <v>2324</v>
      </c>
    </row>
    <row r="260" spans="1:65" s="14" customFormat="1">
      <c r="B260" s="220"/>
      <c r="C260" s="221"/>
      <c r="D260" s="211" t="s">
        <v>179</v>
      </c>
      <c r="E260" s="222" t="s">
        <v>1</v>
      </c>
      <c r="F260" s="223" t="s">
        <v>82</v>
      </c>
      <c r="G260" s="221"/>
      <c r="H260" s="224">
        <v>1</v>
      </c>
      <c r="I260" s="225"/>
      <c r="J260" s="221"/>
      <c r="K260" s="221"/>
      <c r="L260" s="226"/>
      <c r="M260" s="227"/>
      <c r="N260" s="228"/>
      <c r="O260" s="228"/>
      <c r="P260" s="228"/>
      <c r="Q260" s="228"/>
      <c r="R260" s="228"/>
      <c r="S260" s="228"/>
      <c r="T260" s="229"/>
      <c r="AT260" s="230" t="s">
        <v>179</v>
      </c>
      <c r="AU260" s="230" t="s">
        <v>82</v>
      </c>
      <c r="AV260" s="14" t="s">
        <v>84</v>
      </c>
      <c r="AW260" s="14" t="s">
        <v>31</v>
      </c>
      <c r="AX260" s="14" t="s">
        <v>75</v>
      </c>
      <c r="AY260" s="230" t="s">
        <v>167</v>
      </c>
    </row>
    <row r="261" spans="1:65" s="2" customFormat="1" ht="16.45" customHeight="1">
      <c r="A261" s="34"/>
      <c r="B261" s="35"/>
      <c r="C261" s="191" t="s">
        <v>530</v>
      </c>
      <c r="D261" s="191" t="s">
        <v>170</v>
      </c>
      <c r="E261" s="192" t="s">
        <v>2325</v>
      </c>
      <c r="F261" s="193" t="s">
        <v>2326</v>
      </c>
      <c r="G261" s="194" t="s">
        <v>274</v>
      </c>
      <c r="H261" s="195">
        <v>1</v>
      </c>
      <c r="I261" s="196"/>
      <c r="J261" s="197">
        <f>ROUND(I261*H261,2)</f>
        <v>0</v>
      </c>
      <c r="K261" s="193" t="s">
        <v>174</v>
      </c>
      <c r="L261" s="39"/>
      <c r="M261" s="198" t="s">
        <v>1</v>
      </c>
      <c r="N261" s="199" t="s">
        <v>40</v>
      </c>
      <c r="O261" s="71"/>
      <c r="P261" s="200">
        <f>O261*H261</f>
        <v>0</v>
      </c>
      <c r="Q261" s="200">
        <v>0</v>
      </c>
      <c r="R261" s="200">
        <f>Q261*H261</f>
        <v>0</v>
      </c>
      <c r="S261" s="200">
        <v>0</v>
      </c>
      <c r="T261" s="201">
        <f>S261*H261</f>
        <v>0</v>
      </c>
      <c r="U261" s="34"/>
      <c r="V261" s="34"/>
      <c r="W261" s="34"/>
      <c r="X261" s="34"/>
      <c r="Y261" s="34"/>
      <c r="Z261" s="34"/>
      <c r="AA261" s="34"/>
      <c r="AB261" s="34"/>
      <c r="AC261" s="34"/>
      <c r="AD261" s="34"/>
      <c r="AE261" s="34"/>
      <c r="AR261" s="202" t="s">
        <v>1501</v>
      </c>
      <c r="AT261" s="202" t="s">
        <v>170</v>
      </c>
      <c r="AU261" s="202" t="s">
        <v>82</v>
      </c>
      <c r="AY261" s="17" t="s">
        <v>167</v>
      </c>
      <c r="BE261" s="203">
        <f>IF(N261="základní",J261,0)</f>
        <v>0</v>
      </c>
      <c r="BF261" s="203">
        <f>IF(N261="snížená",J261,0)</f>
        <v>0</v>
      </c>
      <c r="BG261" s="203">
        <f>IF(N261="zákl. přenesená",J261,0)</f>
        <v>0</v>
      </c>
      <c r="BH261" s="203">
        <f>IF(N261="sníž. přenesená",J261,0)</f>
        <v>0</v>
      </c>
      <c r="BI261" s="203">
        <f>IF(N261="nulová",J261,0)</f>
        <v>0</v>
      </c>
      <c r="BJ261" s="17" t="s">
        <v>82</v>
      </c>
      <c r="BK261" s="203">
        <f>ROUND(I261*H261,2)</f>
        <v>0</v>
      </c>
      <c r="BL261" s="17" t="s">
        <v>1501</v>
      </c>
      <c r="BM261" s="202" t="s">
        <v>2327</v>
      </c>
    </row>
    <row r="262" spans="1:65" s="2" customFormat="1">
      <c r="A262" s="34"/>
      <c r="B262" s="35"/>
      <c r="C262" s="36"/>
      <c r="D262" s="204" t="s">
        <v>177</v>
      </c>
      <c r="E262" s="36"/>
      <c r="F262" s="205" t="s">
        <v>2328</v>
      </c>
      <c r="G262" s="36"/>
      <c r="H262" s="36"/>
      <c r="I262" s="206"/>
      <c r="J262" s="36"/>
      <c r="K262" s="36"/>
      <c r="L262" s="39"/>
      <c r="M262" s="207"/>
      <c r="N262" s="208"/>
      <c r="O262" s="71"/>
      <c r="P262" s="71"/>
      <c r="Q262" s="71"/>
      <c r="R262" s="71"/>
      <c r="S262" s="71"/>
      <c r="T262" s="72"/>
      <c r="U262" s="34"/>
      <c r="V262" s="34"/>
      <c r="W262" s="34"/>
      <c r="X262" s="34"/>
      <c r="Y262" s="34"/>
      <c r="Z262" s="34"/>
      <c r="AA262" s="34"/>
      <c r="AB262" s="34"/>
      <c r="AC262" s="34"/>
      <c r="AD262" s="34"/>
      <c r="AE262" s="34"/>
      <c r="AT262" s="17" t="s">
        <v>177</v>
      </c>
      <c r="AU262" s="17" t="s">
        <v>82</v>
      </c>
    </row>
    <row r="263" spans="1:65" s="14" customFormat="1">
      <c r="B263" s="220"/>
      <c r="C263" s="221"/>
      <c r="D263" s="211" t="s">
        <v>179</v>
      </c>
      <c r="E263" s="222" t="s">
        <v>1</v>
      </c>
      <c r="F263" s="223" t="s">
        <v>82</v>
      </c>
      <c r="G263" s="221"/>
      <c r="H263" s="224">
        <v>1</v>
      </c>
      <c r="I263" s="225"/>
      <c r="J263" s="221"/>
      <c r="K263" s="221"/>
      <c r="L263" s="226"/>
      <c r="M263" s="227"/>
      <c r="N263" s="228"/>
      <c r="O263" s="228"/>
      <c r="P263" s="228"/>
      <c r="Q263" s="228"/>
      <c r="R263" s="228"/>
      <c r="S263" s="228"/>
      <c r="T263" s="229"/>
      <c r="AT263" s="230" t="s">
        <v>179</v>
      </c>
      <c r="AU263" s="230" t="s">
        <v>82</v>
      </c>
      <c r="AV263" s="14" t="s">
        <v>84</v>
      </c>
      <c r="AW263" s="14" t="s">
        <v>31</v>
      </c>
      <c r="AX263" s="14" t="s">
        <v>75</v>
      </c>
      <c r="AY263" s="230" t="s">
        <v>167</v>
      </c>
    </row>
    <row r="264" spans="1:65" s="12" customFormat="1" ht="25.85" customHeight="1">
      <c r="B264" s="175"/>
      <c r="C264" s="176"/>
      <c r="D264" s="177" t="s">
        <v>74</v>
      </c>
      <c r="E264" s="178" t="s">
        <v>2329</v>
      </c>
      <c r="F264" s="178" t="s">
        <v>2330</v>
      </c>
      <c r="G264" s="176"/>
      <c r="H264" s="176"/>
      <c r="I264" s="179"/>
      <c r="J264" s="180">
        <f>BK264</f>
        <v>0</v>
      </c>
      <c r="K264" s="176"/>
      <c r="L264" s="181"/>
      <c r="M264" s="182"/>
      <c r="N264" s="183"/>
      <c r="O264" s="183"/>
      <c r="P264" s="184">
        <f>SUM(P265:P266)</f>
        <v>0</v>
      </c>
      <c r="Q264" s="183"/>
      <c r="R264" s="184">
        <f>SUM(R265:R266)</f>
        <v>0</v>
      </c>
      <c r="S264" s="183"/>
      <c r="T264" s="185">
        <f>SUM(T265:T266)</f>
        <v>0</v>
      </c>
      <c r="AR264" s="186" t="s">
        <v>82</v>
      </c>
      <c r="AT264" s="187" t="s">
        <v>74</v>
      </c>
      <c r="AU264" s="187" t="s">
        <v>75</v>
      </c>
      <c r="AY264" s="186" t="s">
        <v>167</v>
      </c>
      <c r="BK264" s="188">
        <f>SUM(BK265:BK266)</f>
        <v>0</v>
      </c>
    </row>
    <row r="265" spans="1:65" s="2" customFormat="1" ht="16.45" customHeight="1">
      <c r="A265" s="34"/>
      <c r="B265" s="35"/>
      <c r="C265" s="191" t="s">
        <v>535</v>
      </c>
      <c r="D265" s="191" t="s">
        <v>170</v>
      </c>
      <c r="E265" s="192" t="s">
        <v>2331</v>
      </c>
      <c r="F265" s="193" t="s">
        <v>2332</v>
      </c>
      <c r="G265" s="194" t="s">
        <v>1202</v>
      </c>
      <c r="H265" s="195">
        <v>1</v>
      </c>
      <c r="I265" s="196"/>
      <c r="J265" s="197">
        <f>ROUND(I265*H265,2)</f>
        <v>0</v>
      </c>
      <c r="K265" s="193" t="s">
        <v>1</v>
      </c>
      <c r="L265" s="39"/>
      <c r="M265" s="198" t="s">
        <v>1</v>
      </c>
      <c r="N265" s="199" t="s">
        <v>40</v>
      </c>
      <c r="O265" s="71"/>
      <c r="P265" s="200">
        <f>O265*H265</f>
        <v>0</v>
      </c>
      <c r="Q265" s="200">
        <v>0</v>
      </c>
      <c r="R265" s="200">
        <f>Q265*H265</f>
        <v>0</v>
      </c>
      <c r="S265" s="200">
        <v>0</v>
      </c>
      <c r="T265" s="201">
        <f>S265*H265</f>
        <v>0</v>
      </c>
      <c r="U265" s="34"/>
      <c r="V265" s="34"/>
      <c r="W265" s="34"/>
      <c r="X265" s="34"/>
      <c r="Y265" s="34"/>
      <c r="Z265" s="34"/>
      <c r="AA265" s="34"/>
      <c r="AB265" s="34"/>
      <c r="AC265" s="34"/>
      <c r="AD265" s="34"/>
      <c r="AE265" s="34"/>
      <c r="AR265" s="202" t="s">
        <v>175</v>
      </c>
      <c r="AT265" s="202" t="s">
        <v>170</v>
      </c>
      <c r="AU265" s="202" t="s">
        <v>82</v>
      </c>
      <c r="AY265" s="17" t="s">
        <v>167</v>
      </c>
      <c r="BE265" s="203">
        <f>IF(N265="základní",J265,0)</f>
        <v>0</v>
      </c>
      <c r="BF265" s="203">
        <f>IF(N265="snížená",J265,0)</f>
        <v>0</v>
      </c>
      <c r="BG265" s="203">
        <f>IF(N265="zákl. přenesená",J265,0)</f>
        <v>0</v>
      </c>
      <c r="BH265" s="203">
        <f>IF(N265="sníž. přenesená",J265,0)</f>
        <v>0</v>
      </c>
      <c r="BI265" s="203">
        <f>IF(N265="nulová",J265,0)</f>
        <v>0</v>
      </c>
      <c r="BJ265" s="17" t="s">
        <v>82</v>
      </c>
      <c r="BK265" s="203">
        <f>ROUND(I265*H265,2)</f>
        <v>0</v>
      </c>
      <c r="BL265" s="17" t="s">
        <v>175</v>
      </c>
      <c r="BM265" s="202" t="s">
        <v>2333</v>
      </c>
    </row>
    <row r="266" spans="1:65" s="14" customFormat="1">
      <c r="B266" s="220"/>
      <c r="C266" s="221"/>
      <c r="D266" s="211" t="s">
        <v>179</v>
      </c>
      <c r="E266" s="222" t="s">
        <v>1</v>
      </c>
      <c r="F266" s="223" t="s">
        <v>82</v>
      </c>
      <c r="G266" s="221"/>
      <c r="H266" s="224">
        <v>1</v>
      </c>
      <c r="I266" s="225"/>
      <c r="J266" s="221"/>
      <c r="K266" s="221"/>
      <c r="L266" s="226"/>
      <c r="M266" s="227"/>
      <c r="N266" s="228"/>
      <c r="O266" s="228"/>
      <c r="P266" s="228"/>
      <c r="Q266" s="228"/>
      <c r="R266" s="228"/>
      <c r="S266" s="228"/>
      <c r="T266" s="229"/>
      <c r="AT266" s="230" t="s">
        <v>179</v>
      </c>
      <c r="AU266" s="230" t="s">
        <v>82</v>
      </c>
      <c r="AV266" s="14" t="s">
        <v>84</v>
      </c>
      <c r="AW266" s="14" t="s">
        <v>31</v>
      </c>
      <c r="AX266" s="14" t="s">
        <v>75</v>
      </c>
      <c r="AY266" s="230" t="s">
        <v>167</v>
      </c>
    </row>
    <row r="267" spans="1:65" s="12" customFormat="1" ht="25.85" customHeight="1">
      <c r="B267" s="175"/>
      <c r="C267" s="176"/>
      <c r="D267" s="177" t="s">
        <v>74</v>
      </c>
      <c r="E267" s="178" t="s">
        <v>2334</v>
      </c>
      <c r="F267" s="178" t="s">
        <v>2335</v>
      </c>
      <c r="G267" s="176"/>
      <c r="H267" s="176"/>
      <c r="I267" s="179"/>
      <c r="J267" s="180">
        <f>BK267</f>
        <v>0</v>
      </c>
      <c r="K267" s="176"/>
      <c r="L267" s="181"/>
      <c r="M267" s="182"/>
      <c r="N267" s="183"/>
      <c r="O267" s="183"/>
      <c r="P267" s="184">
        <f>SUM(P268:P280)</f>
        <v>0</v>
      </c>
      <c r="Q267" s="183"/>
      <c r="R267" s="184">
        <f>SUM(R268:R280)</f>
        <v>0</v>
      </c>
      <c r="S267" s="183"/>
      <c r="T267" s="185">
        <f>SUM(T268:T280)</f>
        <v>0</v>
      </c>
      <c r="AR267" s="186" t="s">
        <v>82</v>
      </c>
      <c r="AT267" s="187" t="s">
        <v>74</v>
      </c>
      <c r="AU267" s="187" t="s">
        <v>75</v>
      </c>
      <c r="AY267" s="186" t="s">
        <v>167</v>
      </c>
      <c r="BK267" s="188">
        <f>SUM(BK268:BK280)</f>
        <v>0</v>
      </c>
    </row>
    <row r="268" spans="1:65" s="2" customFormat="1" ht="55.6" customHeight="1">
      <c r="A268" s="34"/>
      <c r="B268" s="35"/>
      <c r="C268" s="232" t="s">
        <v>541</v>
      </c>
      <c r="D268" s="232" t="s">
        <v>254</v>
      </c>
      <c r="E268" s="233" t="s">
        <v>2336</v>
      </c>
      <c r="F268" s="234" t="s">
        <v>2337</v>
      </c>
      <c r="G268" s="235" t="s">
        <v>1202</v>
      </c>
      <c r="H268" s="236">
        <v>1</v>
      </c>
      <c r="I268" s="237"/>
      <c r="J268" s="238">
        <f>ROUND(I268*H268,2)</f>
        <v>0</v>
      </c>
      <c r="K268" s="234" t="s">
        <v>1</v>
      </c>
      <c r="L268" s="239"/>
      <c r="M268" s="240" t="s">
        <v>1</v>
      </c>
      <c r="N268" s="241" t="s">
        <v>40</v>
      </c>
      <c r="O268" s="71"/>
      <c r="P268" s="200">
        <f>O268*H268</f>
        <v>0</v>
      </c>
      <c r="Q268" s="200">
        <v>0</v>
      </c>
      <c r="R268" s="200">
        <f>Q268*H268</f>
        <v>0</v>
      </c>
      <c r="S268" s="200">
        <v>0</v>
      </c>
      <c r="T268" s="201">
        <f>S268*H268</f>
        <v>0</v>
      </c>
      <c r="U268" s="34"/>
      <c r="V268" s="34"/>
      <c r="W268" s="34"/>
      <c r="X268" s="34"/>
      <c r="Y268" s="34"/>
      <c r="Z268" s="34"/>
      <c r="AA268" s="34"/>
      <c r="AB268" s="34"/>
      <c r="AC268" s="34"/>
      <c r="AD268" s="34"/>
      <c r="AE268" s="34"/>
      <c r="AR268" s="202" t="s">
        <v>225</v>
      </c>
      <c r="AT268" s="202" t="s">
        <v>254</v>
      </c>
      <c r="AU268" s="202" t="s">
        <v>82</v>
      </c>
      <c r="AY268" s="17" t="s">
        <v>167</v>
      </c>
      <c r="BE268" s="203">
        <f>IF(N268="základní",J268,0)</f>
        <v>0</v>
      </c>
      <c r="BF268" s="203">
        <f>IF(N268="snížená",J268,0)</f>
        <v>0</v>
      </c>
      <c r="BG268" s="203">
        <f>IF(N268="zákl. přenesená",J268,0)</f>
        <v>0</v>
      </c>
      <c r="BH268" s="203">
        <f>IF(N268="sníž. přenesená",J268,0)</f>
        <v>0</v>
      </c>
      <c r="BI268" s="203">
        <f>IF(N268="nulová",J268,0)</f>
        <v>0</v>
      </c>
      <c r="BJ268" s="17" t="s">
        <v>82</v>
      </c>
      <c r="BK268" s="203">
        <f>ROUND(I268*H268,2)</f>
        <v>0</v>
      </c>
      <c r="BL268" s="17" t="s">
        <v>175</v>
      </c>
      <c r="BM268" s="202" t="s">
        <v>2338</v>
      </c>
    </row>
    <row r="269" spans="1:65" s="14" customFormat="1">
      <c r="B269" s="220"/>
      <c r="C269" s="221"/>
      <c r="D269" s="211" t="s">
        <v>179</v>
      </c>
      <c r="E269" s="222" t="s">
        <v>1</v>
      </c>
      <c r="F269" s="223" t="s">
        <v>82</v>
      </c>
      <c r="G269" s="221"/>
      <c r="H269" s="224">
        <v>1</v>
      </c>
      <c r="I269" s="225"/>
      <c r="J269" s="221"/>
      <c r="K269" s="221"/>
      <c r="L269" s="226"/>
      <c r="M269" s="227"/>
      <c r="N269" s="228"/>
      <c r="O269" s="228"/>
      <c r="P269" s="228"/>
      <c r="Q269" s="228"/>
      <c r="R269" s="228"/>
      <c r="S269" s="228"/>
      <c r="T269" s="229"/>
      <c r="AT269" s="230" t="s">
        <v>179</v>
      </c>
      <c r="AU269" s="230" t="s">
        <v>82</v>
      </c>
      <c r="AV269" s="14" t="s">
        <v>84</v>
      </c>
      <c r="AW269" s="14" t="s">
        <v>31</v>
      </c>
      <c r="AX269" s="14" t="s">
        <v>75</v>
      </c>
      <c r="AY269" s="230" t="s">
        <v>167</v>
      </c>
    </row>
    <row r="270" spans="1:65" s="2" customFormat="1" ht="16.45" customHeight="1">
      <c r="A270" s="34"/>
      <c r="B270" s="35"/>
      <c r="C270" s="191" t="s">
        <v>548</v>
      </c>
      <c r="D270" s="191" t="s">
        <v>170</v>
      </c>
      <c r="E270" s="192" t="s">
        <v>2339</v>
      </c>
      <c r="F270" s="193" t="s">
        <v>2340</v>
      </c>
      <c r="G270" s="194" t="s">
        <v>274</v>
      </c>
      <c r="H270" s="195">
        <v>1</v>
      </c>
      <c r="I270" s="196"/>
      <c r="J270" s="197">
        <f>ROUND(I270*H270,2)</f>
        <v>0</v>
      </c>
      <c r="K270" s="193" t="s">
        <v>174</v>
      </c>
      <c r="L270" s="39"/>
      <c r="M270" s="198" t="s">
        <v>1</v>
      </c>
      <c r="N270" s="199" t="s">
        <v>40</v>
      </c>
      <c r="O270" s="71"/>
      <c r="P270" s="200">
        <f>O270*H270</f>
        <v>0</v>
      </c>
      <c r="Q270" s="200">
        <v>0</v>
      </c>
      <c r="R270" s="200">
        <f>Q270*H270</f>
        <v>0</v>
      </c>
      <c r="S270" s="200">
        <v>0</v>
      </c>
      <c r="T270" s="201">
        <f>S270*H270</f>
        <v>0</v>
      </c>
      <c r="U270" s="34"/>
      <c r="V270" s="34"/>
      <c r="W270" s="34"/>
      <c r="X270" s="34"/>
      <c r="Y270" s="34"/>
      <c r="Z270" s="34"/>
      <c r="AA270" s="34"/>
      <c r="AB270" s="34"/>
      <c r="AC270" s="34"/>
      <c r="AD270" s="34"/>
      <c r="AE270" s="34"/>
      <c r="AR270" s="202" t="s">
        <v>175</v>
      </c>
      <c r="AT270" s="202" t="s">
        <v>170</v>
      </c>
      <c r="AU270" s="202" t="s">
        <v>82</v>
      </c>
      <c r="AY270" s="17" t="s">
        <v>167</v>
      </c>
      <c r="BE270" s="203">
        <f>IF(N270="základní",J270,0)</f>
        <v>0</v>
      </c>
      <c r="BF270" s="203">
        <f>IF(N270="snížená",J270,0)</f>
        <v>0</v>
      </c>
      <c r="BG270" s="203">
        <f>IF(N270="zákl. přenesená",J270,0)</f>
        <v>0</v>
      </c>
      <c r="BH270" s="203">
        <f>IF(N270="sníž. přenesená",J270,0)</f>
        <v>0</v>
      </c>
      <c r="BI270" s="203">
        <f>IF(N270="nulová",J270,0)</f>
        <v>0</v>
      </c>
      <c r="BJ270" s="17" t="s">
        <v>82</v>
      </c>
      <c r="BK270" s="203">
        <f>ROUND(I270*H270,2)</f>
        <v>0</v>
      </c>
      <c r="BL270" s="17" t="s">
        <v>175</v>
      </c>
      <c r="BM270" s="202" t="s">
        <v>2341</v>
      </c>
    </row>
    <row r="271" spans="1:65" s="2" customFormat="1">
      <c r="A271" s="34"/>
      <c r="B271" s="35"/>
      <c r="C271" s="36"/>
      <c r="D271" s="204" t="s">
        <v>177</v>
      </c>
      <c r="E271" s="36"/>
      <c r="F271" s="205" t="s">
        <v>2342</v>
      </c>
      <c r="G271" s="36"/>
      <c r="H271" s="36"/>
      <c r="I271" s="206"/>
      <c r="J271" s="36"/>
      <c r="K271" s="36"/>
      <c r="L271" s="39"/>
      <c r="M271" s="207"/>
      <c r="N271" s="208"/>
      <c r="O271" s="71"/>
      <c r="P271" s="71"/>
      <c r="Q271" s="71"/>
      <c r="R271" s="71"/>
      <c r="S271" s="71"/>
      <c r="T271" s="72"/>
      <c r="U271" s="34"/>
      <c r="V271" s="34"/>
      <c r="W271" s="34"/>
      <c r="X271" s="34"/>
      <c r="Y271" s="34"/>
      <c r="Z271" s="34"/>
      <c r="AA271" s="34"/>
      <c r="AB271" s="34"/>
      <c r="AC271" s="34"/>
      <c r="AD271" s="34"/>
      <c r="AE271" s="34"/>
      <c r="AT271" s="17" t="s">
        <v>177</v>
      </c>
      <c r="AU271" s="17" t="s">
        <v>82</v>
      </c>
    </row>
    <row r="272" spans="1:65" s="14" customFormat="1">
      <c r="B272" s="220"/>
      <c r="C272" s="221"/>
      <c r="D272" s="211" t="s">
        <v>179</v>
      </c>
      <c r="E272" s="222" t="s">
        <v>1</v>
      </c>
      <c r="F272" s="223" t="s">
        <v>82</v>
      </c>
      <c r="G272" s="221"/>
      <c r="H272" s="224">
        <v>1</v>
      </c>
      <c r="I272" s="225"/>
      <c r="J272" s="221"/>
      <c r="K272" s="221"/>
      <c r="L272" s="226"/>
      <c r="M272" s="227"/>
      <c r="N272" s="228"/>
      <c r="O272" s="228"/>
      <c r="P272" s="228"/>
      <c r="Q272" s="228"/>
      <c r="R272" s="228"/>
      <c r="S272" s="228"/>
      <c r="T272" s="229"/>
      <c r="AT272" s="230" t="s">
        <v>179</v>
      </c>
      <c r="AU272" s="230" t="s">
        <v>82</v>
      </c>
      <c r="AV272" s="14" t="s">
        <v>84</v>
      </c>
      <c r="AW272" s="14" t="s">
        <v>31</v>
      </c>
      <c r="AX272" s="14" t="s">
        <v>75</v>
      </c>
      <c r="AY272" s="230" t="s">
        <v>167</v>
      </c>
    </row>
    <row r="273" spans="1:65" s="2" customFormat="1" ht="16.45" customHeight="1">
      <c r="A273" s="34"/>
      <c r="B273" s="35"/>
      <c r="C273" s="191" t="s">
        <v>555</v>
      </c>
      <c r="D273" s="191" t="s">
        <v>170</v>
      </c>
      <c r="E273" s="192" t="s">
        <v>2343</v>
      </c>
      <c r="F273" s="193" t="s">
        <v>2344</v>
      </c>
      <c r="G273" s="194" t="s">
        <v>274</v>
      </c>
      <c r="H273" s="195">
        <v>1</v>
      </c>
      <c r="I273" s="196"/>
      <c r="J273" s="197">
        <f>ROUND(I273*H273,2)</f>
        <v>0</v>
      </c>
      <c r="K273" s="193" t="s">
        <v>174</v>
      </c>
      <c r="L273" s="39"/>
      <c r="M273" s="198" t="s">
        <v>1</v>
      </c>
      <c r="N273" s="199" t="s">
        <v>40</v>
      </c>
      <c r="O273" s="71"/>
      <c r="P273" s="200">
        <f>O273*H273</f>
        <v>0</v>
      </c>
      <c r="Q273" s="200">
        <v>0</v>
      </c>
      <c r="R273" s="200">
        <f>Q273*H273</f>
        <v>0</v>
      </c>
      <c r="S273" s="200">
        <v>0</v>
      </c>
      <c r="T273" s="201">
        <f>S273*H273</f>
        <v>0</v>
      </c>
      <c r="U273" s="34"/>
      <c r="V273" s="34"/>
      <c r="W273" s="34"/>
      <c r="X273" s="34"/>
      <c r="Y273" s="34"/>
      <c r="Z273" s="34"/>
      <c r="AA273" s="34"/>
      <c r="AB273" s="34"/>
      <c r="AC273" s="34"/>
      <c r="AD273" s="34"/>
      <c r="AE273" s="34"/>
      <c r="AR273" s="202" t="s">
        <v>175</v>
      </c>
      <c r="AT273" s="202" t="s">
        <v>170</v>
      </c>
      <c r="AU273" s="202" t="s">
        <v>82</v>
      </c>
      <c r="AY273" s="17" t="s">
        <v>167</v>
      </c>
      <c r="BE273" s="203">
        <f>IF(N273="základní",J273,0)</f>
        <v>0</v>
      </c>
      <c r="BF273" s="203">
        <f>IF(N273="snížená",J273,0)</f>
        <v>0</v>
      </c>
      <c r="BG273" s="203">
        <f>IF(N273="zákl. přenesená",J273,0)</f>
        <v>0</v>
      </c>
      <c r="BH273" s="203">
        <f>IF(N273="sníž. přenesená",J273,0)</f>
        <v>0</v>
      </c>
      <c r="BI273" s="203">
        <f>IF(N273="nulová",J273,0)</f>
        <v>0</v>
      </c>
      <c r="BJ273" s="17" t="s">
        <v>82</v>
      </c>
      <c r="BK273" s="203">
        <f>ROUND(I273*H273,2)</f>
        <v>0</v>
      </c>
      <c r="BL273" s="17" t="s">
        <v>175</v>
      </c>
      <c r="BM273" s="202" t="s">
        <v>2345</v>
      </c>
    </row>
    <row r="274" spans="1:65" s="2" customFormat="1">
      <c r="A274" s="34"/>
      <c r="B274" s="35"/>
      <c r="C274" s="36"/>
      <c r="D274" s="204" t="s">
        <v>177</v>
      </c>
      <c r="E274" s="36"/>
      <c r="F274" s="205" t="s">
        <v>2346</v>
      </c>
      <c r="G274" s="36"/>
      <c r="H274" s="36"/>
      <c r="I274" s="206"/>
      <c r="J274" s="36"/>
      <c r="K274" s="36"/>
      <c r="L274" s="39"/>
      <c r="M274" s="207"/>
      <c r="N274" s="208"/>
      <c r="O274" s="71"/>
      <c r="P274" s="71"/>
      <c r="Q274" s="71"/>
      <c r="R274" s="71"/>
      <c r="S274" s="71"/>
      <c r="T274" s="72"/>
      <c r="U274" s="34"/>
      <c r="V274" s="34"/>
      <c r="W274" s="34"/>
      <c r="X274" s="34"/>
      <c r="Y274" s="34"/>
      <c r="Z274" s="34"/>
      <c r="AA274" s="34"/>
      <c r="AB274" s="34"/>
      <c r="AC274" s="34"/>
      <c r="AD274" s="34"/>
      <c r="AE274" s="34"/>
      <c r="AT274" s="17" t="s">
        <v>177</v>
      </c>
      <c r="AU274" s="17" t="s">
        <v>82</v>
      </c>
    </row>
    <row r="275" spans="1:65" s="14" customFormat="1">
      <c r="B275" s="220"/>
      <c r="C275" s="221"/>
      <c r="D275" s="211" t="s">
        <v>179</v>
      </c>
      <c r="E275" s="222" t="s">
        <v>1</v>
      </c>
      <c r="F275" s="223" t="s">
        <v>82</v>
      </c>
      <c r="G275" s="221"/>
      <c r="H275" s="224">
        <v>1</v>
      </c>
      <c r="I275" s="225"/>
      <c r="J275" s="221"/>
      <c r="K275" s="221"/>
      <c r="L275" s="226"/>
      <c r="M275" s="227"/>
      <c r="N275" s="228"/>
      <c r="O275" s="228"/>
      <c r="P275" s="228"/>
      <c r="Q275" s="228"/>
      <c r="R275" s="228"/>
      <c r="S275" s="228"/>
      <c r="T275" s="229"/>
      <c r="AT275" s="230" t="s">
        <v>179</v>
      </c>
      <c r="AU275" s="230" t="s">
        <v>82</v>
      </c>
      <c r="AV275" s="14" t="s">
        <v>84</v>
      </c>
      <c r="AW275" s="14" t="s">
        <v>31</v>
      </c>
      <c r="AX275" s="14" t="s">
        <v>75</v>
      </c>
      <c r="AY275" s="230" t="s">
        <v>167</v>
      </c>
    </row>
    <row r="276" spans="1:65" s="2" customFormat="1" ht="16.45" customHeight="1">
      <c r="A276" s="34"/>
      <c r="B276" s="35"/>
      <c r="C276" s="191" t="s">
        <v>561</v>
      </c>
      <c r="D276" s="191" t="s">
        <v>170</v>
      </c>
      <c r="E276" s="192" t="s">
        <v>2347</v>
      </c>
      <c r="F276" s="193" t="s">
        <v>2348</v>
      </c>
      <c r="G276" s="194" t="s">
        <v>274</v>
      </c>
      <c r="H276" s="195">
        <v>1</v>
      </c>
      <c r="I276" s="196"/>
      <c r="J276" s="197">
        <f>ROUND(I276*H276,2)</f>
        <v>0</v>
      </c>
      <c r="K276" s="193" t="s">
        <v>174</v>
      </c>
      <c r="L276" s="39"/>
      <c r="M276" s="198" t="s">
        <v>1</v>
      </c>
      <c r="N276" s="199" t="s">
        <v>40</v>
      </c>
      <c r="O276" s="71"/>
      <c r="P276" s="200">
        <f>O276*H276</f>
        <v>0</v>
      </c>
      <c r="Q276" s="200">
        <v>0</v>
      </c>
      <c r="R276" s="200">
        <f>Q276*H276</f>
        <v>0</v>
      </c>
      <c r="S276" s="200">
        <v>0</v>
      </c>
      <c r="T276" s="201">
        <f>S276*H276</f>
        <v>0</v>
      </c>
      <c r="U276" s="34"/>
      <c r="V276" s="34"/>
      <c r="W276" s="34"/>
      <c r="X276" s="34"/>
      <c r="Y276" s="34"/>
      <c r="Z276" s="34"/>
      <c r="AA276" s="34"/>
      <c r="AB276" s="34"/>
      <c r="AC276" s="34"/>
      <c r="AD276" s="34"/>
      <c r="AE276" s="34"/>
      <c r="AR276" s="202" t="s">
        <v>175</v>
      </c>
      <c r="AT276" s="202" t="s">
        <v>170</v>
      </c>
      <c r="AU276" s="202" t="s">
        <v>82</v>
      </c>
      <c r="AY276" s="17" t="s">
        <v>167</v>
      </c>
      <c r="BE276" s="203">
        <f>IF(N276="základní",J276,0)</f>
        <v>0</v>
      </c>
      <c r="BF276" s="203">
        <f>IF(N276="snížená",J276,0)</f>
        <v>0</v>
      </c>
      <c r="BG276" s="203">
        <f>IF(N276="zákl. přenesená",J276,0)</f>
        <v>0</v>
      </c>
      <c r="BH276" s="203">
        <f>IF(N276="sníž. přenesená",J276,0)</f>
        <v>0</v>
      </c>
      <c r="BI276" s="203">
        <f>IF(N276="nulová",J276,0)</f>
        <v>0</v>
      </c>
      <c r="BJ276" s="17" t="s">
        <v>82</v>
      </c>
      <c r="BK276" s="203">
        <f>ROUND(I276*H276,2)</f>
        <v>0</v>
      </c>
      <c r="BL276" s="17" t="s">
        <v>175</v>
      </c>
      <c r="BM276" s="202" t="s">
        <v>2349</v>
      </c>
    </row>
    <row r="277" spans="1:65" s="2" customFormat="1">
      <c r="A277" s="34"/>
      <c r="B277" s="35"/>
      <c r="C277" s="36"/>
      <c r="D277" s="204" t="s">
        <v>177</v>
      </c>
      <c r="E277" s="36"/>
      <c r="F277" s="205" t="s">
        <v>2350</v>
      </c>
      <c r="G277" s="36"/>
      <c r="H277" s="36"/>
      <c r="I277" s="206"/>
      <c r="J277" s="36"/>
      <c r="K277" s="36"/>
      <c r="L277" s="39"/>
      <c r="M277" s="207"/>
      <c r="N277" s="208"/>
      <c r="O277" s="71"/>
      <c r="P277" s="71"/>
      <c r="Q277" s="71"/>
      <c r="R277" s="71"/>
      <c r="S277" s="71"/>
      <c r="T277" s="72"/>
      <c r="U277" s="34"/>
      <c r="V277" s="34"/>
      <c r="W277" s="34"/>
      <c r="X277" s="34"/>
      <c r="Y277" s="34"/>
      <c r="Z277" s="34"/>
      <c r="AA277" s="34"/>
      <c r="AB277" s="34"/>
      <c r="AC277" s="34"/>
      <c r="AD277" s="34"/>
      <c r="AE277" s="34"/>
      <c r="AT277" s="17" t="s">
        <v>177</v>
      </c>
      <c r="AU277" s="17" t="s">
        <v>82</v>
      </c>
    </row>
    <row r="278" spans="1:65" s="14" customFormat="1">
      <c r="B278" s="220"/>
      <c r="C278" s="221"/>
      <c r="D278" s="211" t="s">
        <v>179</v>
      </c>
      <c r="E278" s="222" t="s">
        <v>1</v>
      </c>
      <c r="F278" s="223" t="s">
        <v>82</v>
      </c>
      <c r="G278" s="221"/>
      <c r="H278" s="224">
        <v>1</v>
      </c>
      <c r="I278" s="225"/>
      <c r="J278" s="221"/>
      <c r="K278" s="221"/>
      <c r="L278" s="226"/>
      <c r="M278" s="227"/>
      <c r="N278" s="228"/>
      <c r="O278" s="228"/>
      <c r="P278" s="228"/>
      <c r="Q278" s="228"/>
      <c r="R278" s="228"/>
      <c r="S278" s="228"/>
      <c r="T278" s="229"/>
      <c r="AT278" s="230" t="s">
        <v>179</v>
      </c>
      <c r="AU278" s="230" t="s">
        <v>82</v>
      </c>
      <c r="AV278" s="14" t="s">
        <v>84</v>
      </c>
      <c r="AW278" s="14" t="s">
        <v>31</v>
      </c>
      <c r="AX278" s="14" t="s">
        <v>75</v>
      </c>
      <c r="AY278" s="230" t="s">
        <v>167</v>
      </c>
    </row>
    <row r="279" spans="1:65" s="2" customFormat="1" ht="16.45" customHeight="1">
      <c r="A279" s="34"/>
      <c r="B279" s="35"/>
      <c r="C279" s="232" t="s">
        <v>567</v>
      </c>
      <c r="D279" s="232" t="s">
        <v>254</v>
      </c>
      <c r="E279" s="233" t="s">
        <v>2351</v>
      </c>
      <c r="F279" s="234" t="s">
        <v>2352</v>
      </c>
      <c r="G279" s="235" t="s">
        <v>1202</v>
      </c>
      <c r="H279" s="236">
        <v>1</v>
      </c>
      <c r="I279" s="237"/>
      <c r="J279" s="238">
        <f>ROUND(I279*H279,2)</f>
        <v>0</v>
      </c>
      <c r="K279" s="234" t="s">
        <v>1</v>
      </c>
      <c r="L279" s="239"/>
      <c r="M279" s="240" t="s">
        <v>1</v>
      </c>
      <c r="N279" s="241" t="s">
        <v>40</v>
      </c>
      <c r="O279" s="71"/>
      <c r="P279" s="200">
        <f>O279*H279</f>
        <v>0</v>
      </c>
      <c r="Q279" s="200">
        <v>0</v>
      </c>
      <c r="R279" s="200">
        <f>Q279*H279</f>
        <v>0</v>
      </c>
      <c r="S279" s="200">
        <v>0</v>
      </c>
      <c r="T279" s="201">
        <f>S279*H279</f>
        <v>0</v>
      </c>
      <c r="U279" s="34"/>
      <c r="V279" s="34"/>
      <c r="W279" s="34"/>
      <c r="X279" s="34"/>
      <c r="Y279" s="34"/>
      <c r="Z279" s="34"/>
      <c r="AA279" s="34"/>
      <c r="AB279" s="34"/>
      <c r="AC279" s="34"/>
      <c r="AD279" s="34"/>
      <c r="AE279" s="34"/>
      <c r="AR279" s="202" t="s">
        <v>1501</v>
      </c>
      <c r="AT279" s="202" t="s">
        <v>254</v>
      </c>
      <c r="AU279" s="202" t="s">
        <v>82</v>
      </c>
      <c r="AY279" s="17" t="s">
        <v>167</v>
      </c>
      <c r="BE279" s="203">
        <f>IF(N279="základní",J279,0)</f>
        <v>0</v>
      </c>
      <c r="BF279" s="203">
        <f>IF(N279="snížená",J279,0)</f>
        <v>0</v>
      </c>
      <c r="BG279" s="203">
        <f>IF(N279="zákl. přenesená",J279,0)</f>
        <v>0</v>
      </c>
      <c r="BH279" s="203">
        <f>IF(N279="sníž. přenesená",J279,0)</f>
        <v>0</v>
      </c>
      <c r="BI279" s="203">
        <f>IF(N279="nulová",J279,0)</f>
        <v>0</v>
      </c>
      <c r="BJ279" s="17" t="s">
        <v>82</v>
      </c>
      <c r="BK279" s="203">
        <f>ROUND(I279*H279,2)</f>
        <v>0</v>
      </c>
      <c r="BL279" s="17" t="s">
        <v>1501</v>
      </c>
      <c r="BM279" s="202" t="s">
        <v>2353</v>
      </c>
    </row>
    <row r="280" spans="1:65" s="14" customFormat="1">
      <c r="B280" s="220"/>
      <c r="C280" s="221"/>
      <c r="D280" s="211" t="s">
        <v>179</v>
      </c>
      <c r="E280" s="222" t="s">
        <v>1</v>
      </c>
      <c r="F280" s="223" t="s">
        <v>82</v>
      </c>
      <c r="G280" s="221"/>
      <c r="H280" s="224">
        <v>1</v>
      </c>
      <c r="I280" s="225"/>
      <c r="J280" s="221"/>
      <c r="K280" s="221"/>
      <c r="L280" s="226"/>
      <c r="M280" s="243"/>
      <c r="N280" s="244"/>
      <c r="O280" s="244"/>
      <c r="P280" s="244"/>
      <c r="Q280" s="244"/>
      <c r="R280" s="244"/>
      <c r="S280" s="244"/>
      <c r="T280" s="245"/>
      <c r="AT280" s="230" t="s">
        <v>179</v>
      </c>
      <c r="AU280" s="230" t="s">
        <v>82</v>
      </c>
      <c r="AV280" s="14" t="s">
        <v>84</v>
      </c>
      <c r="AW280" s="14" t="s">
        <v>31</v>
      </c>
      <c r="AX280" s="14" t="s">
        <v>75</v>
      </c>
      <c r="AY280" s="230" t="s">
        <v>167</v>
      </c>
    </row>
    <row r="281" spans="1:65" s="2" customFormat="1" ht="6.9" customHeight="1">
      <c r="A281" s="34"/>
      <c r="B281" s="54"/>
      <c r="C281" s="55"/>
      <c r="D281" s="55"/>
      <c r="E281" s="55"/>
      <c r="F281" s="55"/>
      <c r="G281" s="55"/>
      <c r="H281" s="55"/>
      <c r="I281" s="55"/>
      <c r="J281" s="55"/>
      <c r="K281" s="55"/>
      <c r="L281" s="39"/>
      <c r="M281" s="34"/>
      <c r="O281" s="34"/>
      <c r="P281" s="34"/>
      <c r="Q281" s="34"/>
      <c r="R281" s="34"/>
      <c r="S281" s="34"/>
      <c r="T281" s="34"/>
      <c r="U281" s="34"/>
      <c r="V281" s="34"/>
      <c r="W281" s="34"/>
      <c r="X281" s="34"/>
      <c r="Y281" s="34"/>
      <c r="Z281" s="34"/>
      <c r="AA281" s="34"/>
      <c r="AB281" s="34"/>
      <c r="AC281" s="34"/>
      <c r="AD281" s="34"/>
      <c r="AE281" s="34"/>
    </row>
  </sheetData>
  <sheetProtection algorithmName="SHA-512" hashValue="+6nPDHd59WCAcTOCCN3S3eJhktcmQYHJXCbePag2GmdkOlWq3yONmd0UwlvbUF4dHy6hJdQYIdbZk6BxED0drw==" saltValue="6T5aGLzwLbj8bg3MZI0uGQ9AoEew0ws9GlG8tvzyO3EgbVbz1O7uxrYiKukXScQyvNyQ7HNb10OsOVuyfoaLjA==" spinCount="100000" sheet="1" objects="1" scenarios="1" formatColumns="0" formatRows="0" autoFilter="0"/>
  <autoFilter ref="C126:K280"/>
  <mergeCells count="12">
    <mergeCell ref="E119:H119"/>
    <mergeCell ref="L2:V2"/>
    <mergeCell ref="E85:H85"/>
    <mergeCell ref="E87:H87"/>
    <mergeCell ref="E89:H89"/>
    <mergeCell ref="E115:H115"/>
    <mergeCell ref="E117:H117"/>
    <mergeCell ref="E7:H7"/>
    <mergeCell ref="E9:H9"/>
    <mergeCell ref="E11:H11"/>
    <mergeCell ref="E20:H20"/>
    <mergeCell ref="E29:H29"/>
  </mergeCells>
  <hyperlinks>
    <hyperlink ref="F134" r:id="rId1"/>
    <hyperlink ref="F141" r:id="rId2"/>
    <hyperlink ref="F148" r:id="rId3"/>
    <hyperlink ref="F153" r:id="rId4"/>
    <hyperlink ref="F158" r:id="rId5"/>
    <hyperlink ref="F163" r:id="rId6"/>
    <hyperlink ref="F166" r:id="rId7"/>
    <hyperlink ref="F169" r:id="rId8"/>
    <hyperlink ref="F174" r:id="rId9"/>
    <hyperlink ref="F179" r:id="rId10"/>
    <hyperlink ref="F187" r:id="rId11"/>
    <hyperlink ref="F192" r:id="rId12"/>
    <hyperlink ref="F199" r:id="rId13"/>
    <hyperlink ref="F202" r:id="rId14"/>
    <hyperlink ref="F208" r:id="rId15"/>
    <hyperlink ref="F211" r:id="rId16"/>
    <hyperlink ref="F214" r:id="rId17"/>
    <hyperlink ref="F217" r:id="rId18"/>
    <hyperlink ref="F220" r:id="rId19"/>
    <hyperlink ref="F238" r:id="rId20"/>
    <hyperlink ref="F243" r:id="rId21"/>
    <hyperlink ref="F248" r:id="rId22"/>
    <hyperlink ref="F253" r:id="rId23"/>
    <hyperlink ref="F262" r:id="rId24"/>
    <hyperlink ref="F271" r:id="rId25"/>
    <hyperlink ref="F274" r:id="rId26"/>
    <hyperlink ref="F277" r:id="rId27"/>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8"/>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107</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2354</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2131</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ROUND(J122,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ROUND((SUM(BE122:BE197)),  2)</f>
        <v>0</v>
      </c>
      <c r="G35" s="34"/>
      <c r="H35" s="34"/>
      <c r="I35" s="130">
        <v>0.21</v>
      </c>
      <c r="J35" s="129">
        <f>ROUND(((SUM(BE122:BE197))*I35),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ROUND((SUM(BF122:BF197)),  2)</f>
        <v>0</v>
      </c>
      <c r="G36" s="34"/>
      <c r="H36" s="34"/>
      <c r="I36" s="130">
        <v>0.15</v>
      </c>
      <c r="J36" s="129">
        <f>ROUND(((SUM(BF122:BF197))*I36),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ROUND((SUM(BG122:BG197)),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ROUND((SUM(BH122:BH197)),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ROUND((SUM(BI122:BI197)),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D1_01_4h3 - Elektrická požární signalizace</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Robert Frýba</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J122</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2355</v>
      </c>
      <c r="E99" s="156"/>
      <c r="F99" s="156"/>
      <c r="G99" s="156"/>
      <c r="H99" s="156"/>
      <c r="I99" s="156"/>
      <c r="J99" s="157">
        <f>J123</f>
        <v>0</v>
      </c>
      <c r="K99" s="154"/>
      <c r="L99" s="158"/>
    </row>
    <row r="100" spans="1:47" s="9" customFormat="1" ht="24.9" customHeight="1">
      <c r="B100" s="153"/>
      <c r="C100" s="154"/>
      <c r="D100" s="155" t="s">
        <v>2356</v>
      </c>
      <c r="E100" s="156"/>
      <c r="F100" s="156"/>
      <c r="G100" s="156"/>
      <c r="H100" s="156"/>
      <c r="I100" s="156"/>
      <c r="J100" s="157">
        <f>J180</f>
        <v>0</v>
      </c>
      <c r="K100" s="154"/>
      <c r="L100" s="158"/>
    </row>
    <row r="101" spans="1:47" s="2" customFormat="1" ht="21.8"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47" s="2" customFormat="1" ht="6.9"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47" s="2" customFormat="1" ht="6.9"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47" s="2" customFormat="1" ht="24.9" customHeight="1">
      <c r="A107" s="34"/>
      <c r="B107" s="35"/>
      <c r="C107" s="23" t="s">
        <v>152</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6.9"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2.05"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26.3" customHeight="1">
      <c r="A110" s="34"/>
      <c r="B110" s="35"/>
      <c r="C110" s="36"/>
      <c r="D110" s="36"/>
      <c r="E110" s="312" t="str">
        <f>E7</f>
        <v>Nemocnice Nové Město na Moravě - 2 ultrazvukové vyšetřovny na RDG</v>
      </c>
      <c r="F110" s="313"/>
      <c r="G110" s="313"/>
      <c r="H110" s="313"/>
      <c r="I110" s="36"/>
      <c r="J110" s="36"/>
      <c r="K110" s="36"/>
      <c r="L110" s="51"/>
      <c r="S110" s="34"/>
      <c r="T110" s="34"/>
      <c r="U110" s="34"/>
      <c r="V110" s="34"/>
      <c r="W110" s="34"/>
      <c r="X110" s="34"/>
      <c r="Y110" s="34"/>
      <c r="Z110" s="34"/>
      <c r="AA110" s="34"/>
      <c r="AB110" s="34"/>
      <c r="AC110" s="34"/>
      <c r="AD110" s="34"/>
      <c r="AE110" s="34"/>
    </row>
    <row r="111" spans="1:47" s="1" customFormat="1" ht="12.05" customHeight="1">
      <c r="B111" s="21"/>
      <c r="C111" s="29" t="s">
        <v>115</v>
      </c>
      <c r="D111" s="22"/>
      <c r="E111" s="22"/>
      <c r="F111" s="22"/>
      <c r="G111" s="22"/>
      <c r="H111" s="22"/>
      <c r="I111" s="22"/>
      <c r="J111" s="22"/>
      <c r="K111" s="22"/>
      <c r="L111" s="20"/>
    </row>
    <row r="112" spans="1:47" s="2" customFormat="1" ht="16.45" customHeight="1">
      <c r="A112" s="34"/>
      <c r="B112" s="35"/>
      <c r="C112" s="36"/>
      <c r="D112" s="36"/>
      <c r="E112" s="312" t="s">
        <v>116</v>
      </c>
      <c r="F112" s="311"/>
      <c r="G112" s="311"/>
      <c r="H112" s="311"/>
      <c r="I112" s="36"/>
      <c r="J112" s="36"/>
      <c r="K112" s="36"/>
      <c r="L112" s="51"/>
      <c r="S112" s="34"/>
      <c r="T112" s="34"/>
      <c r="U112" s="34"/>
      <c r="V112" s="34"/>
      <c r="W112" s="34"/>
      <c r="X112" s="34"/>
      <c r="Y112" s="34"/>
      <c r="Z112" s="34"/>
      <c r="AA112" s="34"/>
      <c r="AB112" s="34"/>
      <c r="AC112" s="34"/>
      <c r="AD112" s="34"/>
      <c r="AE112" s="34"/>
    </row>
    <row r="113" spans="1:65" s="2" customFormat="1" ht="12.05" customHeight="1">
      <c r="A113" s="34"/>
      <c r="B113" s="35"/>
      <c r="C113" s="29" t="s">
        <v>117</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45" customHeight="1">
      <c r="A114" s="34"/>
      <c r="B114" s="35"/>
      <c r="C114" s="36"/>
      <c r="D114" s="36"/>
      <c r="E114" s="294" t="str">
        <f>E11</f>
        <v>D1_01_4h3 - Elektrická požární signalizace</v>
      </c>
      <c r="F114" s="311"/>
      <c r="G114" s="311"/>
      <c r="H114" s="311"/>
      <c r="I114" s="36"/>
      <c r="J114" s="36"/>
      <c r="K114" s="36"/>
      <c r="L114" s="51"/>
      <c r="S114" s="34"/>
      <c r="T114" s="34"/>
      <c r="U114" s="34"/>
      <c r="V114" s="34"/>
      <c r="W114" s="34"/>
      <c r="X114" s="34"/>
      <c r="Y114" s="34"/>
      <c r="Z114" s="34"/>
      <c r="AA114" s="34"/>
      <c r="AB114" s="34"/>
      <c r="AC114" s="34"/>
      <c r="AD114" s="34"/>
      <c r="AE114" s="34"/>
    </row>
    <row r="115" spans="1:65" s="2" customFormat="1" ht="6.9"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2.05" customHeight="1">
      <c r="A116" s="34"/>
      <c r="B116" s="35"/>
      <c r="C116" s="29" t="s">
        <v>20</v>
      </c>
      <c r="D116" s="36"/>
      <c r="E116" s="36"/>
      <c r="F116" s="27" t="str">
        <f>F14</f>
        <v>Nové Město na Moravě</v>
      </c>
      <c r="G116" s="36"/>
      <c r="H116" s="36"/>
      <c r="I116" s="29" t="s">
        <v>22</v>
      </c>
      <c r="J116" s="66">
        <f>IF(J14="","",J14)</f>
        <v>0</v>
      </c>
      <c r="K116" s="36"/>
      <c r="L116" s="51"/>
      <c r="S116" s="34"/>
      <c r="T116" s="34"/>
      <c r="U116" s="34"/>
      <c r="V116" s="34"/>
      <c r="W116" s="34"/>
      <c r="X116" s="34"/>
      <c r="Y116" s="34"/>
      <c r="Z116" s="34"/>
      <c r="AA116" s="34"/>
      <c r="AB116" s="34"/>
      <c r="AC116" s="34"/>
      <c r="AD116" s="34"/>
      <c r="AE116" s="34"/>
    </row>
    <row r="117" spans="1:65" s="2" customFormat="1" ht="6.9"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25.7" customHeight="1">
      <c r="A118" s="34"/>
      <c r="B118" s="35"/>
      <c r="C118" s="29" t="s">
        <v>23</v>
      </c>
      <c r="D118" s="36"/>
      <c r="E118" s="36"/>
      <c r="F118" s="27" t="str">
        <f>E17</f>
        <v>Kraj Vysočina, Žižkova 57, Jihlava</v>
      </c>
      <c r="G118" s="36"/>
      <c r="H118" s="36"/>
      <c r="I118" s="29" t="s">
        <v>29</v>
      </c>
      <c r="J118" s="32" t="str">
        <f>E23</f>
        <v>Penta Projekt s.r.o., Mrštíkova 12, Jihlava</v>
      </c>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27</v>
      </c>
      <c r="D119" s="36"/>
      <c r="E119" s="36"/>
      <c r="F119" s="27" t="str">
        <f>IF(E20="","",E20)</f>
        <v>Vyplň údaj</v>
      </c>
      <c r="G119" s="36"/>
      <c r="H119" s="36"/>
      <c r="I119" s="29" t="s">
        <v>32</v>
      </c>
      <c r="J119" s="32" t="str">
        <f>E26</f>
        <v>Robert Frýba</v>
      </c>
      <c r="K119" s="36"/>
      <c r="L119" s="51"/>
      <c r="S119" s="34"/>
      <c r="T119" s="34"/>
      <c r="U119" s="34"/>
      <c r="V119" s="34"/>
      <c r="W119" s="34"/>
      <c r="X119" s="34"/>
      <c r="Y119" s="34"/>
      <c r="Z119" s="34"/>
      <c r="AA119" s="34"/>
      <c r="AB119" s="34"/>
      <c r="AC119" s="34"/>
      <c r="AD119" s="34"/>
      <c r="AE119" s="34"/>
    </row>
    <row r="120" spans="1:65" s="2" customFormat="1" ht="10.35"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11" customFormat="1" ht="29.3" customHeight="1">
      <c r="A121" s="164"/>
      <c r="B121" s="165"/>
      <c r="C121" s="166" t="s">
        <v>153</v>
      </c>
      <c r="D121" s="167" t="s">
        <v>60</v>
      </c>
      <c r="E121" s="167" t="s">
        <v>56</v>
      </c>
      <c r="F121" s="167" t="s">
        <v>57</v>
      </c>
      <c r="G121" s="167" t="s">
        <v>154</v>
      </c>
      <c r="H121" s="167" t="s">
        <v>155</v>
      </c>
      <c r="I121" s="167" t="s">
        <v>156</v>
      </c>
      <c r="J121" s="167" t="s">
        <v>121</v>
      </c>
      <c r="K121" s="168" t="s">
        <v>157</v>
      </c>
      <c r="L121" s="169"/>
      <c r="M121" s="75" t="s">
        <v>1</v>
      </c>
      <c r="N121" s="76" t="s">
        <v>39</v>
      </c>
      <c r="O121" s="76" t="s">
        <v>158</v>
      </c>
      <c r="P121" s="76" t="s">
        <v>159</v>
      </c>
      <c r="Q121" s="76" t="s">
        <v>160</v>
      </c>
      <c r="R121" s="76" t="s">
        <v>161</v>
      </c>
      <c r="S121" s="76" t="s">
        <v>162</v>
      </c>
      <c r="T121" s="77" t="s">
        <v>163</v>
      </c>
      <c r="U121" s="164"/>
      <c r="V121" s="164"/>
      <c r="W121" s="164"/>
      <c r="X121" s="164"/>
      <c r="Y121" s="164"/>
      <c r="Z121" s="164"/>
      <c r="AA121" s="164"/>
      <c r="AB121" s="164"/>
      <c r="AC121" s="164"/>
      <c r="AD121" s="164"/>
      <c r="AE121" s="164"/>
    </row>
    <row r="122" spans="1:65" s="2" customFormat="1" ht="22.85" customHeight="1">
      <c r="A122" s="34"/>
      <c r="B122" s="35"/>
      <c r="C122" s="82" t="s">
        <v>164</v>
      </c>
      <c r="D122" s="36"/>
      <c r="E122" s="36"/>
      <c r="F122" s="36"/>
      <c r="G122" s="36"/>
      <c r="H122" s="36"/>
      <c r="I122" s="36"/>
      <c r="J122" s="170">
        <f>BK122</f>
        <v>0</v>
      </c>
      <c r="K122" s="36"/>
      <c r="L122" s="39"/>
      <c r="M122" s="78"/>
      <c r="N122" s="171"/>
      <c r="O122" s="79"/>
      <c r="P122" s="172">
        <f>P123+P180</f>
        <v>0</v>
      </c>
      <c r="Q122" s="79"/>
      <c r="R122" s="172">
        <f>R123+R180</f>
        <v>0</v>
      </c>
      <c r="S122" s="79"/>
      <c r="T122" s="173">
        <f>T123+T180</f>
        <v>0</v>
      </c>
      <c r="U122" s="34"/>
      <c r="V122" s="34"/>
      <c r="W122" s="34"/>
      <c r="X122" s="34"/>
      <c r="Y122" s="34"/>
      <c r="Z122" s="34"/>
      <c r="AA122" s="34"/>
      <c r="AB122" s="34"/>
      <c r="AC122" s="34"/>
      <c r="AD122" s="34"/>
      <c r="AE122" s="34"/>
      <c r="AT122" s="17" t="s">
        <v>74</v>
      </c>
      <c r="AU122" s="17" t="s">
        <v>123</v>
      </c>
      <c r="BK122" s="174">
        <f>BK123+BK180</f>
        <v>0</v>
      </c>
    </row>
    <row r="123" spans="1:65" s="12" customFormat="1" ht="25.85" customHeight="1">
      <c r="B123" s="175"/>
      <c r="C123" s="176"/>
      <c r="D123" s="177" t="s">
        <v>74</v>
      </c>
      <c r="E123" s="178" t="s">
        <v>2357</v>
      </c>
      <c r="F123" s="178" t="s">
        <v>106</v>
      </c>
      <c r="G123" s="176"/>
      <c r="H123" s="176"/>
      <c r="I123" s="179"/>
      <c r="J123" s="180">
        <f>BK123</f>
        <v>0</v>
      </c>
      <c r="K123" s="176"/>
      <c r="L123" s="181"/>
      <c r="M123" s="182"/>
      <c r="N123" s="183"/>
      <c r="O123" s="183"/>
      <c r="P123" s="184">
        <f>SUM(P124:P179)</f>
        <v>0</v>
      </c>
      <c r="Q123" s="183"/>
      <c r="R123" s="184">
        <f>SUM(R124:R179)</f>
        <v>0</v>
      </c>
      <c r="S123" s="183"/>
      <c r="T123" s="185">
        <f>SUM(T124:T179)</f>
        <v>0</v>
      </c>
      <c r="AR123" s="186" t="s">
        <v>82</v>
      </c>
      <c r="AT123" s="187" t="s">
        <v>74</v>
      </c>
      <c r="AU123" s="187" t="s">
        <v>75</v>
      </c>
      <c r="AY123" s="186" t="s">
        <v>167</v>
      </c>
      <c r="BK123" s="188">
        <f>SUM(BK124:BK179)</f>
        <v>0</v>
      </c>
    </row>
    <row r="124" spans="1:65" s="2" customFormat="1" ht="24.3" customHeight="1">
      <c r="A124" s="34"/>
      <c r="B124" s="35"/>
      <c r="C124" s="191" t="s">
        <v>82</v>
      </c>
      <c r="D124" s="191" t="s">
        <v>170</v>
      </c>
      <c r="E124" s="192" t="s">
        <v>2358</v>
      </c>
      <c r="F124" s="193" t="s">
        <v>2359</v>
      </c>
      <c r="G124" s="194" t="s">
        <v>1202</v>
      </c>
      <c r="H124" s="195">
        <v>1</v>
      </c>
      <c r="I124" s="196"/>
      <c r="J124" s="197">
        <f>ROUND(I124*H124,2)</f>
        <v>0</v>
      </c>
      <c r="K124" s="193" t="s">
        <v>1</v>
      </c>
      <c r="L124" s="39"/>
      <c r="M124" s="198" t="s">
        <v>1</v>
      </c>
      <c r="N124" s="199" t="s">
        <v>40</v>
      </c>
      <c r="O124" s="71"/>
      <c r="P124" s="200">
        <f>O124*H124</f>
        <v>0</v>
      </c>
      <c r="Q124" s="200">
        <v>0</v>
      </c>
      <c r="R124" s="200">
        <f>Q124*H124</f>
        <v>0</v>
      </c>
      <c r="S124" s="200">
        <v>0</v>
      </c>
      <c r="T124" s="201">
        <f>S124*H124</f>
        <v>0</v>
      </c>
      <c r="U124" s="34"/>
      <c r="V124" s="34"/>
      <c r="W124" s="34"/>
      <c r="X124" s="34"/>
      <c r="Y124" s="34"/>
      <c r="Z124" s="34"/>
      <c r="AA124" s="34"/>
      <c r="AB124" s="34"/>
      <c r="AC124" s="34"/>
      <c r="AD124" s="34"/>
      <c r="AE124" s="34"/>
      <c r="AR124" s="202" t="s">
        <v>175</v>
      </c>
      <c r="AT124" s="202" t="s">
        <v>170</v>
      </c>
      <c r="AU124" s="202" t="s">
        <v>82</v>
      </c>
      <c r="AY124" s="17" t="s">
        <v>167</v>
      </c>
      <c r="BE124" s="203">
        <f>IF(N124="základní",J124,0)</f>
        <v>0</v>
      </c>
      <c r="BF124" s="203">
        <f>IF(N124="snížená",J124,0)</f>
        <v>0</v>
      </c>
      <c r="BG124" s="203">
        <f>IF(N124="zákl. přenesená",J124,0)</f>
        <v>0</v>
      </c>
      <c r="BH124" s="203">
        <f>IF(N124="sníž. přenesená",J124,0)</f>
        <v>0</v>
      </c>
      <c r="BI124" s="203">
        <f>IF(N124="nulová",J124,0)</f>
        <v>0</v>
      </c>
      <c r="BJ124" s="17" t="s">
        <v>82</v>
      </c>
      <c r="BK124" s="203">
        <f>ROUND(I124*H124,2)</f>
        <v>0</v>
      </c>
      <c r="BL124" s="17" t="s">
        <v>175</v>
      </c>
      <c r="BM124" s="202" t="s">
        <v>2360</v>
      </c>
    </row>
    <row r="125" spans="1:65" s="14" customFormat="1">
      <c r="B125" s="220"/>
      <c r="C125" s="221"/>
      <c r="D125" s="211" t="s">
        <v>179</v>
      </c>
      <c r="E125" s="222" t="s">
        <v>1</v>
      </c>
      <c r="F125" s="223" t="s">
        <v>82</v>
      </c>
      <c r="G125" s="221"/>
      <c r="H125" s="224">
        <v>1</v>
      </c>
      <c r="I125" s="225"/>
      <c r="J125" s="221"/>
      <c r="K125" s="221"/>
      <c r="L125" s="226"/>
      <c r="M125" s="227"/>
      <c r="N125" s="228"/>
      <c r="O125" s="228"/>
      <c r="P125" s="228"/>
      <c r="Q125" s="228"/>
      <c r="R125" s="228"/>
      <c r="S125" s="228"/>
      <c r="T125" s="229"/>
      <c r="AT125" s="230" t="s">
        <v>179</v>
      </c>
      <c r="AU125" s="230" t="s">
        <v>82</v>
      </c>
      <c r="AV125" s="14" t="s">
        <v>84</v>
      </c>
      <c r="AW125" s="14" t="s">
        <v>31</v>
      </c>
      <c r="AX125" s="14" t="s">
        <v>75</v>
      </c>
      <c r="AY125" s="230" t="s">
        <v>167</v>
      </c>
    </row>
    <row r="126" spans="1:65" s="2" customFormat="1" ht="24.3" customHeight="1">
      <c r="A126" s="34"/>
      <c r="B126" s="35"/>
      <c r="C126" s="232" t="s">
        <v>84</v>
      </c>
      <c r="D126" s="232" t="s">
        <v>254</v>
      </c>
      <c r="E126" s="233" t="s">
        <v>2361</v>
      </c>
      <c r="F126" s="234" t="s">
        <v>2362</v>
      </c>
      <c r="G126" s="235" t="s">
        <v>186</v>
      </c>
      <c r="H126" s="236">
        <v>70</v>
      </c>
      <c r="I126" s="237"/>
      <c r="J126" s="238">
        <f>ROUND(I126*H126,2)</f>
        <v>0</v>
      </c>
      <c r="K126" s="234" t="s">
        <v>1</v>
      </c>
      <c r="L126" s="239"/>
      <c r="M126" s="240" t="s">
        <v>1</v>
      </c>
      <c r="N126" s="241" t="s">
        <v>40</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225</v>
      </c>
      <c r="AT126" s="202" t="s">
        <v>254</v>
      </c>
      <c r="AU126" s="202" t="s">
        <v>82</v>
      </c>
      <c r="AY126" s="17" t="s">
        <v>167</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175</v>
      </c>
      <c r="BM126" s="202" t="s">
        <v>2363</v>
      </c>
    </row>
    <row r="127" spans="1:65" s="14" customFormat="1">
      <c r="B127" s="220"/>
      <c r="C127" s="221"/>
      <c r="D127" s="211" t="s">
        <v>179</v>
      </c>
      <c r="E127" s="222" t="s">
        <v>1</v>
      </c>
      <c r="F127" s="223" t="s">
        <v>631</v>
      </c>
      <c r="G127" s="221"/>
      <c r="H127" s="224">
        <v>70</v>
      </c>
      <c r="I127" s="225"/>
      <c r="J127" s="221"/>
      <c r="K127" s="221"/>
      <c r="L127" s="226"/>
      <c r="M127" s="227"/>
      <c r="N127" s="228"/>
      <c r="O127" s="228"/>
      <c r="P127" s="228"/>
      <c r="Q127" s="228"/>
      <c r="R127" s="228"/>
      <c r="S127" s="228"/>
      <c r="T127" s="229"/>
      <c r="AT127" s="230" t="s">
        <v>179</v>
      </c>
      <c r="AU127" s="230" t="s">
        <v>82</v>
      </c>
      <c r="AV127" s="14" t="s">
        <v>84</v>
      </c>
      <c r="AW127" s="14" t="s">
        <v>31</v>
      </c>
      <c r="AX127" s="14" t="s">
        <v>75</v>
      </c>
      <c r="AY127" s="230" t="s">
        <v>167</v>
      </c>
    </row>
    <row r="128" spans="1:65" s="2" customFormat="1" ht="24.3" customHeight="1">
      <c r="A128" s="34"/>
      <c r="B128" s="35"/>
      <c r="C128" s="232" t="s">
        <v>168</v>
      </c>
      <c r="D128" s="232" t="s">
        <v>254</v>
      </c>
      <c r="E128" s="233" t="s">
        <v>2364</v>
      </c>
      <c r="F128" s="234" t="s">
        <v>2365</v>
      </c>
      <c r="G128" s="235" t="s">
        <v>186</v>
      </c>
      <c r="H128" s="236">
        <v>10</v>
      </c>
      <c r="I128" s="237"/>
      <c r="J128" s="238">
        <f>ROUND(I128*H128,2)</f>
        <v>0</v>
      </c>
      <c r="K128" s="234" t="s">
        <v>1</v>
      </c>
      <c r="L128" s="239"/>
      <c r="M128" s="240" t="s">
        <v>1</v>
      </c>
      <c r="N128" s="241" t="s">
        <v>40</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225</v>
      </c>
      <c r="AT128" s="202" t="s">
        <v>254</v>
      </c>
      <c r="AU128" s="202" t="s">
        <v>82</v>
      </c>
      <c r="AY128" s="17" t="s">
        <v>167</v>
      </c>
      <c r="BE128" s="203">
        <f>IF(N128="základní",J128,0)</f>
        <v>0</v>
      </c>
      <c r="BF128" s="203">
        <f>IF(N128="snížená",J128,0)</f>
        <v>0</v>
      </c>
      <c r="BG128" s="203">
        <f>IF(N128="zákl. přenesená",J128,0)</f>
        <v>0</v>
      </c>
      <c r="BH128" s="203">
        <f>IF(N128="sníž. přenesená",J128,0)</f>
        <v>0</v>
      </c>
      <c r="BI128" s="203">
        <f>IF(N128="nulová",J128,0)</f>
        <v>0</v>
      </c>
      <c r="BJ128" s="17" t="s">
        <v>82</v>
      </c>
      <c r="BK128" s="203">
        <f>ROUND(I128*H128,2)</f>
        <v>0</v>
      </c>
      <c r="BL128" s="17" t="s">
        <v>175</v>
      </c>
      <c r="BM128" s="202" t="s">
        <v>2366</v>
      </c>
    </row>
    <row r="129" spans="1:65" s="14" customFormat="1">
      <c r="B129" s="220"/>
      <c r="C129" s="221"/>
      <c r="D129" s="211" t="s">
        <v>179</v>
      </c>
      <c r="E129" s="222" t="s">
        <v>1</v>
      </c>
      <c r="F129" s="223" t="s">
        <v>239</v>
      </c>
      <c r="G129" s="221"/>
      <c r="H129" s="224">
        <v>10</v>
      </c>
      <c r="I129" s="225"/>
      <c r="J129" s="221"/>
      <c r="K129" s="221"/>
      <c r="L129" s="226"/>
      <c r="M129" s="227"/>
      <c r="N129" s="228"/>
      <c r="O129" s="228"/>
      <c r="P129" s="228"/>
      <c r="Q129" s="228"/>
      <c r="R129" s="228"/>
      <c r="S129" s="228"/>
      <c r="T129" s="229"/>
      <c r="AT129" s="230" t="s">
        <v>179</v>
      </c>
      <c r="AU129" s="230" t="s">
        <v>82</v>
      </c>
      <c r="AV129" s="14" t="s">
        <v>84</v>
      </c>
      <c r="AW129" s="14" t="s">
        <v>31</v>
      </c>
      <c r="AX129" s="14" t="s">
        <v>75</v>
      </c>
      <c r="AY129" s="230" t="s">
        <v>167</v>
      </c>
    </row>
    <row r="130" spans="1:65" s="2" customFormat="1" ht="24.3" customHeight="1">
      <c r="A130" s="34"/>
      <c r="B130" s="35"/>
      <c r="C130" s="232" t="s">
        <v>175</v>
      </c>
      <c r="D130" s="232" t="s">
        <v>254</v>
      </c>
      <c r="E130" s="233" t="s">
        <v>2367</v>
      </c>
      <c r="F130" s="234" t="s">
        <v>2368</v>
      </c>
      <c r="G130" s="235" t="s">
        <v>186</v>
      </c>
      <c r="H130" s="236">
        <v>20</v>
      </c>
      <c r="I130" s="237"/>
      <c r="J130" s="238">
        <f>ROUND(I130*H130,2)</f>
        <v>0</v>
      </c>
      <c r="K130" s="234" t="s">
        <v>1</v>
      </c>
      <c r="L130" s="239"/>
      <c r="M130" s="240" t="s">
        <v>1</v>
      </c>
      <c r="N130" s="241" t="s">
        <v>40</v>
      </c>
      <c r="O130" s="71"/>
      <c r="P130" s="200">
        <f>O130*H130</f>
        <v>0</v>
      </c>
      <c r="Q130" s="200">
        <v>0</v>
      </c>
      <c r="R130" s="200">
        <f>Q130*H130</f>
        <v>0</v>
      </c>
      <c r="S130" s="200">
        <v>0</v>
      </c>
      <c r="T130" s="201">
        <f>S130*H130</f>
        <v>0</v>
      </c>
      <c r="U130" s="34"/>
      <c r="V130" s="34"/>
      <c r="W130" s="34"/>
      <c r="X130" s="34"/>
      <c r="Y130" s="34"/>
      <c r="Z130" s="34"/>
      <c r="AA130" s="34"/>
      <c r="AB130" s="34"/>
      <c r="AC130" s="34"/>
      <c r="AD130" s="34"/>
      <c r="AE130" s="34"/>
      <c r="AR130" s="202" t="s">
        <v>225</v>
      </c>
      <c r="AT130" s="202" t="s">
        <v>254</v>
      </c>
      <c r="AU130" s="202" t="s">
        <v>82</v>
      </c>
      <c r="AY130" s="17" t="s">
        <v>167</v>
      </c>
      <c r="BE130" s="203">
        <f>IF(N130="základní",J130,0)</f>
        <v>0</v>
      </c>
      <c r="BF130" s="203">
        <f>IF(N130="snížená",J130,0)</f>
        <v>0</v>
      </c>
      <c r="BG130" s="203">
        <f>IF(N130="zákl. přenesená",J130,0)</f>
        <v>0</v>
      </c>
      <c r="BH130" s="203">
        <f>IF(N130="sníž. přenesená",J130,0)</f>
        <v>0</v>
      </c>
      <c r="BI130" s="203">
        <f>IF(N130="nulová",J130,0)</f>
        <v>0</v>
      </c>
      <c r="BJ130" s="17" t="s">
        <v>82</v>
      </c>
      <c r="BK130" s="203">
        <f>ROUND(I130*H130,2)</f>
        <v>0</v>
      </c>
      <c r="BL130" s="17" t="s">
        <v>175</v>
      </c>
      <c r="BM130" s="202" t="s">
        <v>2369</v>
      </c>
    </row>
    <row r="131" spans="1:65" s="14" customFormat="1">
      <c r="B131" s="220"/>
      <c r="C131" s="221"/>
      <c r="D131" s="211" t="s">
        <v>179</v>
      </c>
      <c r="E131" s="222" t="s">
        <v>1</v>
      </c>
      <c r="F131" s="223" t="s">
        <v>308</v>
      </c>
      <c r="G131" s="221"/>
      <c r="H131" s="224">
        <v>20</v>
      </c>
      <c r="I131" s="225"/>
      <c r="J131" s="221"/>
      <c r="K131" s="221"/>
      <c r="L131" s="226"/>
      <c r="M131" s="227"/>
      <c r="N131" s="228"/>
      <c r="O131" s="228"/>
      <c r="P131" s="228"/>
      <c r="Q131" s="228"/>
      <c r="R131" s="228"/>
      <c r="S131" s="228"/>
      <c r="T131" s="229"/>
      <c r="AT131" s="230" t="s">
        <v>179</v>
      </c>
      <c r="AU131" s="230" t="s">
        <v>82</v>
      </c>
      <c r="AV131" s="14" t="s">
        <v>84</v>
      </c>
      <c r="AW131" s="14" t="s">
        <v>31</v>
      </c>
      <c r="AX131" s="14" t="s">
        <v>75</v>
      </c>
      <c r="AY131" s="230" t="s">
        <v>167</v>
      </c>
    </row>
    <row r="132" spans="1:65" s="2" customFormat="1" ht="21.8" customHeight="1">
      <c r="A132" s="34"/>
      <c r="B132" s="35"/>
      <c r="C132" s="191" t="s">
        <v>205</v>
      </c>
      <c r="D132" s="191" t="s">
        <v>170</v>
      </c>
      <c r="E132" s="192" t="s">
        <v>2305</v>
      </c>
      <c r="F132" s="193" t="s">
        <v>2306</v>
      </c>
      <c r="G132" s="194" t="s">
        <v>186</v>
      </c>
      <c r="H132" s="195">
        <v>100</v>
      </c>
      <c r="I132" s="196"/>
      <c r="J132" s="197">
        <f>ROUND(I132*H132,2)</f>
        <v>0</v>
      </c>
      <c r="K132" s="193" t="s">
        <v>174</v>
      </c>
      <c r="L132" s="39"/>
      <c r="M132" s="198" t="s">
        <v>1</v>
      </c>
      <c r="N132" s="199" t="s">
        <v>40</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175</v>
      </c>
      <c r="AT132" s="202" t="s">
        <v>170</v>
      </c>
      <c r="AU132" s="202" t="s">
        <v>82</v>
      </c>
      <c r="AY132" s="17" t="s">
        <v>167</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175</v>
      </c>
      <c r="BM132" s="202" t="s">
        <v>2370</v>
      </c>
    </row>
    <row r="133" spans="1:65" s="2" customFormat="1">
      <c r="A133" s="34"/>
      <c r="B133" s="35"/>
      <c r="C133" s="36"/>
      <c r="D133" s="204" t="s">
        <v>177</v>
      </c>
      <c r="E133" s="36"/>
      <c r="F133" s="205" t="s">
        <v>2308</v>
      </c>
      <c r="G133" s="36"/>
      <c r="H133" s="36"/>
      <c r="I133" s="206"/>
      <c r="J133" s="36"/>
      <c r="K133" s="36"/>
      <c r="L133" s="39"/>
      <c r="M133" s="207"/>
      <c r="N133" s="208"/>
      <c r="O133" s="71"/>
      <c r="P133" s="71"/>
      <c r="Q133" s="71"/>
      <c r="R133" s="71"/>
      <c r="S133" s="71"/>
      <c r="T133" s="72"/>
      <c r="U133" s="34"/>
      <c r="V133" s="34"/>
      <c r="W133" s="34"/>
      <c r="X133" s="34"/>
      <c r="Y133" s="34"/>
      <c r="Z133" s="34"/>
      <c r="AA133" s="34"/>
      <c r="AB133" s="34"/>
      <c r="AC133" s="34"/>
      <c r="AD133" s="34"/>
      <c r="AE133" s="34"/>
      <c r="AT133" s="17" t="s">
        <v>177</v>
      </c>
      <c r="AU133" s="17" t="s">
        <v>82</v>
      </c>
    </row>
    <row r="134" spans="1:65" s="14" customFormat="1">
      <c r="B134" s="220"/>
      <c r="C134" s="221"/>
      <c r="D134" s="211" t="s">
        <v>179</v>
      </c>
      <c r="E134" s="222" t="s">
        <v>1</v>
      </c>
      <c r="F134" s="223" t="s">
        <v>791</v>
      </c>
      <c r="G134" s="221"/>
      <c r="H134" s="224">
        <v>100</v>
      </c>
      <c r="I134" s="225"/>
      <c r="J134" s="221"/>
      <c r="K134" s="221"/>
      <c r="L134" s="226"/>
      <c r="M134" s="227"/>
      <c r="N134" s="228"/>
      <c r="O134" s="228"/>
      <c r="P134" s="228"/>
      <c r="Q134" s="228"/>
      <c r="R134" s="228"/>
      <c r="S134" s="228"/>
      <c r="T134" s="229"/>
      <c r="AT134" s="230" t="s">
        <v>179</v>
      </c>
      <c r="AU134" s="230" t="s">
        <v>82</v>
      </c>
      <c r="AV134" s="14" t="s">
        <v>84</v>
      </c>
      <c r="AW134" s="14" t="s">
        <v>31</v>
      </c>
      <c r="AX134" s="14" t="s">
        <v>75</v>
      </c>
      <c r="AY134" s="230" t="s">
        <v>167</v>
      </c>
    </row>
    <row r="135" spans="1:65" s="2" customFormat="1" ht="16.45" customHeight="1">
      <c r="A135" s="34"/>
      <c r="B135" s="35"/>
      <c r="C135" s="232" t="s">
        <v>195</v>
      </c>
      <c r="D135" s="232" t="s">
        <v>254</v>
      </c>
      <c r="E135" s="233" t="s">
        <v>2371</v>
      </c>
      <c r="F135" s="234" t="s">
        <v>2372</v>
      </c>
      <c r="G135" s="235" t="s">
        <v>1202</v>
      </c>
      <c r="H135" s="236">
        <v>300</v>
      </c>
      <c r="I135" s="237"/>
      <c r="J135" s="238">
        <f>ROUND(I135*H135,2)</f>
        <v>0</v>
      </c>
      <c r="K135" s="234" t="s">
        <v>1</v>
      </c>
      <c r="L135" s="239"/>
      <c r="M135" s="240" t="s">
        <v>1</v>
      </c>
      <c r="N135" s="241" t="s">
        <v>40</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225</v>
      </c>
      <c r="AT135" s="202" t="s">
        <v>254</v>
      </c>
      <c r="AU135" s="202" t="s">
        <v>82</v>
      </c>
      <c r="AY135" s="17" t="s">
        <v>167</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175</v>
      </c>
      <c r="BM135" s="202" t="s">
        <v>2373</v>
      </c>
    </row>
    <row r="136" spans="1:65" s="14" customFormat="1">
      <c r="B136" s="220"/>
      <c r="C136" s="221"/>
      <c r="D136" s="211" t="s">
        <v>179</v>
      </c>
      <c r="E136" s="222" t="s">
        <v>1</v>
      </c>
      <c r="F136" s="223" t="s">
        <v>2214</v>
      </c>
      <c r="G136" s="221"/>
      <c r="H136" s="224">
        <v>300</v>
      </c>
      <c r="I136" s="225"/>
      <c r="J136" s="221"/>
      <c r="K136" s="221"/>
      <c r="L136" s="226"/>
      <c r="M136" s="227"/>
      <c r="N136" s="228"/>
      <c r="O136" s="228"/>
      <c r="P136" s="228"/>
      <c r="Q136" s="228"/>
      <c r="R136" s="228"/>
      <c r="S136" s="228"/>
      <c r="T136" s="229"/>
      <c r="AT136" s="230" t="s">
        <v>179</v>
      </c>
      <c r="AU136" s="230" t="s">
        <v>82</v>
      </c>
      <c r="AV136" s="14" t="s">
        <v>84</v>
      </c>
      <c r="AW136" s="14" t="s">
        <v>31</v>
      </c>
      <c r="AX136" s="14" t="s">
        <v>75</v>
      </c>
      <c r="AY136" s="230" t="s">
        <v>167</v>
      </c>
    </row>
    <row r="137" spans="1:65" s="2" customFormat="1" ht="24.3" customHeight="1">
      <c r="A137" s="34"/>
      <c r="B137" s="35"/>
      <c r="C137" s="191" t="s">
        <v>217</v>
      </c>
      <c r="D137" s="191" t="s">
        <v>170</v>
      </c>
      <c r="E137" s="192" t="s">
        <v>2374</v>
      </c>
      <c r="F137" s="193" t="s">
        <v>2375</v>
      </c>
      <c r="G137" s="194" t="s">
        <v>274</v>
      </c>
      <c r="H137" s="195">
        <v>300</v>
      </c>
      <c r="I137" s="196"/>
      <c r="J137" s="197">
        <f>ROUND(I137*H137,2)</f>
        <v>0</v>
      </c>
      <c r="K137" s="193" t="s">
        <v>174</v>
      </c>
      <c r="L137" s="39"/>
      <c r="M137" s="198" t="s">
        <v>1</v>
      </c>
      <c r="N137" s="199" t="s">
        <v>40</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175</v>
      </c>
      <c r="AT137" s="202" t="s">
        <v>170</v>
      </c>
      <c r="AU137" s="202" t="s">
        <v>82</v>
      </c>
      <c r="AY137" s="17" t="s">
        <v>167</v>
      </c>
      <c r="BE137" s="203">
        <f>IF(N137="základní",J137,0)</f>
        <v>0</v>
      </c>
      <c r="BF137" s="203">
        <f>IF(N137="snížená",J137,0)</f>
        <v>0</v>
      </c>
      <c r="BG137" s="203">
        <f>IF(N137="zákl. přenesená",J137,0)</f>
        <v>0</v>
      </c>
      <c r="BH137" s="203">
        <f>IF(N137="sníž. přenesená",J137,0)</f>
        <v>0</v>
      </c>
      <c r="BI137" s="203">
        <f>IF(N137="nulová",J137,0)</f>
        <v>0</v>
      </c>
      <c r="BJ137" s="17" t="s">
        <v>82</v>
      </c>
      <c r="BK137" s="203">
        <f>ROUND(I137*H137,2)</f>
        <v>0</v>
      </c>
      <c r="BL137" s="17" t="s">
        <v>175</v>
      </c>
      <c r="BM137" s="202" t="s">
        <v>2376</v>
      </c>
    </row>
    <row r="138" spans="1:65" s="2" customFormat="1">
      <c r="A138" s="34"/>
      <c r="B138" s="35"/>
      <c r="C138" s="36"/>
      <c r="D138" s="204" t="s">
        <v>177</v>
      </c>
      <c r="E138" s="36"/>
      <c r="F138" s="205" t="s">
        <v>2377</v>
      </c>
      <c r="G138" s="36"/>
      <c r="H138" s="36"/>
      <c r="I138" s="206"/>
      <c r="J138" s="36"/>
      <c r="K138" s="36"/>
      <c r="L138" s="39"/>
      <c r="M138" s="207"/>
      <c r="N138" s="208"/>
      <c r="O138" s="71"/>
      <c r="P138" s="71"/>
      <c r="Q138" s="71"/>
      <c r="R138" s="71"/>
      <c r="S138" s="71"/>
      <c r="T138" s="72"/>
      <c r="U138" s="34"/>
      <c r="V138" s="34"/>
      <c r="W138" s="34"/>
      <c r="X138" s="34"/>
      <c r="Y138" s="34"/>
      <c r="Z138" s="34"/>
      <c r="AA138" s="34"/>
      <c r="AB138" s="34"/>
      <c r="AC138" s="34"/>
      <c r="AD138" s="34"/>
      <c r="AE138" s="34"/>
      <c r="AT138" s="17" t="s">
        <v>177</v>
      </c>
      <c r="AU138" s="17" t="s">
        <v>82</v>
      </c>
    </row>
    <row r="139" spans="1:65" s="14" customFormat="1">
      <c r="B139" s="220"/>
      <c r="C139" s="221"/>
      <c r="D139" s="211" t="s">
        <v>179</v>
      </c>
      <c r="E139" s="222" t="s">
        <v>1</v>
      </c>
      <c r="F139" s="223" t="s">
        <v>2214</v>
      </c>
      <c r="G139" s="221"/>
      <c r="H139" s="224">
        <v>300</v>
      </c>
      <c r="I139" s="225"/>
      <c r="J139" s="221"/>
      <c r="K139" s="221"/>
      <c r="L139" s="226"/>
      <c r="M139" s="227"/>
      <c r="N139" s="228"/>
      <c r="O139" s="228"/>
      <c r="P139" s="228"/>
      <c r="Q139" s="228"/>
      <c r="R139" s="228"/>
      <c r="S139" s="228"/>
      <c r="T139" s="229"/>
      <c r="AT139" s="230" t="s">
        <v>179</v>
      </c>
      <c r="AU139" s="230" t="s">
        <v>82</v>
      </c>
      <c r="AV139" s="14" t="s">
        <v>84</v>
      </c>
      <c r="AW139" s="14" t="s">
        <v>31</v>
      </c>
      <c r="AX139" s="14" t="s">
        <v>75</v>
      </c>
      <c r="AY139" s="230" t="s">
        <v>167</v>
      </c>
    </row>
    <row r="140" spans="1:65" s="2" customFormat="1" ht="21.8" customHeight="1">
      <c r="A140" s="34"/>
      <c r="B140" s="35"/>
      <c r="C140" s="232" t="s">
        <v>225</v>
      </c>
      <c r="D140" s="232" t="s">
        <v>254</v>
      </c>
      <c r="E140" s="233" t="s">
        <v>2172</v>
      </c>
      <c r="F140" s="234" t="s">
        <v>2173</v>
      </c>
      <c r="G140" s="235" t="s">
        <v>1202</v>
      </c>
      <c r="H140" s="236">
        <v>5</v>
      </c>
      <c r="I140" s="237"/>
      <c r="J140" s="238">
        <f>ROUND(I140*H140,2)</f>
        <v>0</v>
      </c>
      <c r="K140" s="234" t="s">
        <v>1</v>
      </c>
      <c r="L140" s="239"/>
      <c r="M140" s="240" t="s">
        <v>1</v>
      </c>
      <c r="N140" s="241" t="s">
        <v>40</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1501</v>
      </c>
      <c r="AT140" s="202" t="s">
        <v>254</v>
      </c>
      <c r="AU140" s="202" t="s">
        <v>82</v>
      </c>
      <c r="AY140" s="17" t="s">
        <v>167</v>
      </c>
      <c r="BE140" s="203">
        <f>IF(N140="základní",J140,0)</f>
        <v>0</v>
      </c>
      <c r="BF140" s="203">
        <f>IF(N140="snížená",J140,0)</f>
        <v>0</v>
      </c>
      <c r="BG140" s="203">
        <f>IF(N140="zákl. přenesená",J140,0)</f>
        <v>0</v>
      </c>
      <c r="BH140" s="203">
        <f>IF(N140="sníž. přenesená",J140,0)</f>
        <v>0</v>
      </c>
      <c r="BI140" s="203">
        <f>IF(N140="nulová",J140,0)</f>
        <v>0</v>
      </c>
      <c r="BJ140" s="17" t="s">
        <v>82</v>
      </c>
      <c r="BK140" s="203">
        <f>ROUND(I140*H140,2)</f>
        <v>0</v>
      </c>
      <c r="BL140" s="17" t="s">
        <v>1501</v>
      </c>
      <c r="BM140" s="202" t="s">
        <v>2378</v>
      </c>
    </row>
    <row r="141" spans="1:65" s="14" customFormat="1">
      <c r="B141" s="220"/>
      <c r="C141" s="221"/>
      <c r="D141" s="211" t="s">
        <v>179</v>
      </c>
      <c r="E141" s="222" t="s">
        <v>1</v>
      </c>
      <c r="F141" s="223" t="s">
        <v>205</v>
      </c>
      <c r="G141" s="221"/>
      <c r="H141" s="224">
        <v>5</v>
      </c>
      <c r="I141" s="225"/>
      <c r="J141" s="221"/>
      <c r="K141" s="221"/>
      <c r="L141" s="226"/>
      <c r="M141" s="227"/>
      <c r="N141" s="228"/>
      <c r="O141" s="228"/>
      <c r="P141" s="228"/>
      <c r="Q141" s="228"/>
      <c r="R141" s="228"/>
      <c r="S141" s="228"/>
      <c r="T141" s="229"/>
      <c r="AT141" s="230" t="s">
        <v>179</v>
      </c>
      <c r="AU141" s="230" t="s">
        <v>82</v>
      </c>
      <c r="AV141" s="14" t="s">
        <v>84</v>
      </c>
      <c r="AW141" s="14" t="s">
        <v>31</v>
      </c>
      <c r="AX141" s="14" t="s">
        <v>75</v>
      </c>
      <c r="AY141" s="230" t="s">
        <v>167</v>
      </c>
    </row>
    <row r="142" spans="1:65" s="2" customFormat="1" ht="24.3" customHeight="1">
      <c r="A142" s="34"/>
      <c r="B142" s="35"/>
      <c r="C142" s="191" t="s">
        <v>231</v>
      </c>
      <c r="D142" s="191" t="s">
        <v>170</v>
      </c>
      <c r="E142" s="192" t="s">
        <v>2175</v>
      </c>
      <c r="F142" s="193" t="s">
        <v>2176</v>
      </c>
      <c r="G142" s="194" t="s">
        <v>186</v>
      </c>
      <c r="H142" s="195">
        <v>5</v>
      </c>
      <c r="I142" s="196"/>
      <c r="J142" s="197">
        <f>ROUND(I142*H142,2)</f>
        <v>0</v>
      </c>
      <c r="K142" s="193" t="s">
        <v>174</v>
      </c>
      <c r="L142" s="39"/>
      <c r="M142" s="198" t="s">
        <v>1</v>
      </c>
      <c r="N142" s="199" t="s">
        <v>40</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1501</v>
      </c>
      <c r="AT142" s="202" t="s">
        <v>170</v>
      </c>
      <c r="AU142" s="202" t="s">
        <v>82</v>
      </c>
      <c r="AY142" s="17" t="s">
        <v>167</v>
      </c>
      <c r="BE142" s="203">
        <f>IF(N142="základní",J142,0)</f>
        <v>0</v>
      </c>
      <c r="BF142" s="203">
        <f>IF(N142="snížená",J142,0)</f>
        <v>0</v>
      </c>
      <c r="BG142" s="203">
        <f>IF(N142="zákl. přenesená",J142,0)</f>
        <v>0</v>
      </c>
      <c r="BH142" s="203">
        <f>IF(N142="sníž. přenesená",J142,0)</f>
        <v>0</v>
      </c>
      <c r="BI142" s="203">
        <f>IF(N142="nulová",J142,0)</f>
        <v>0</v>
      </c>
      <c r="BJ142" s="17" t="s">
        <v>82</v>
      </c>
      <c r="BK142" s="203">
        <f>ROUND(I142*H142,2)</f>
        <v>0</v>
      </c>
      <c r="BL142" s="17" t="s">
        <v>1501</v>
      </c>
      <c r="BM142" s="202" t="s">
        <v>2379</v>
      </c>
    </row>
    <row r="143" spans="1:65" s="2" customFormat="1">
      <c r="A143" s="34"/>
      <c r="B143" s="35"/>
      <c r="C143" s="36"/>
      <c r="D143" s="204" t="s">
        <v>177</v>
      </c>
      <c r="E143" s="36"/>
      <c r="F143" s="205" t="s">
        <v>2178</v>
      </c>
      <c r="G143" s="36"/>
      <c r="H143" s="36"/>
      <c r="I143" s="206"/>
      <c r="J143" s="36"/>
      <c r="K143" s="36"/>
      <c r="L143" s="39"/>
      <c r="M143" s="207"/>
      <c r="N143" s="208"/>
      <c r="O143" s="71"/>
      <c r="P143" s="71"/>
      <c r="Q143" s="71"/>
      <c r="R143" s="71"/>
      <c r="S143" s="71"/>
      <c r="T143" s="72"/>
      <c r="U143" s="34"/>
      <c r="V143" s="34"/>
      <c r="W143" s="34"/>
      <c r="X143" s="34"/>
      <c r="Y143" s="34"/>
      <c r="Z143" s="34"/>
      <c r="AA143" s="34"/>
      <c r="AB143" s="34"/>
      <c r="AC143" s="34"/>
      <c r="AD143" s="34"/>
      <c r="AE143" s="34"/>
      <c r="AT143" s="17" t="s">
        <v>177</v>
      </c>
      <c r="AU143" s="17" t="s">
        <v>82</v>
      </c>
    </row>
    <row r="144" spans="1:65" s="14" customFormat="1">
      <c r="B144" s="220"/>
      <c r="C144" s="221"/>
      <c r="D144" s="211" t="s">
        <v>179</v>
      </c>
      <c r="E144" s="222" t="s">
        <v>1</v>
      </c>
      <c r="F144" s="223" t="s">
        <v>205</v>
      </c>
      <c r="G144" s="221"/>
      <c r="H144" s="224">
        <v>5</v>
      </c>
      <c r="I144" s="225"/>
      <c r="J144" s="221"/>
      <c r="K144" s="221"/>
      <c r="L144" s="226"/>
      <c r="M144" s="227"/>
      <c r="N144" s="228"/>
      <c r="O144" s="228"/>
      <c r="P144" s="228"/>
      <c r="Q144" s="228"/>
      <c r="R144" s="228"/>
      <c r="S144" s="228"/>
      <c r="T144" s="229"/>
      <c r="AT144" s="230" t="s">
        <v>179</v>
      </c>
      <c r="AU144" s="230" t="s">
        <v>82</v>
      </c>
      <c r="AV144" s="14" t="s">
        <v>84</v>
      </c>
      <c r="AW144" s="14" t="s">
        <v>31</v>
      </c>
      <c r="AX144" s="14" t="s">
        <v>75</v>
      </c>
      <c r="AY144" s="230" t="s">
        <v>167</v>
      </c>
    </row>
    <row r="145" spans="1:65" s="2" customFormat="1" ht="16.45" customHeight="1">
      <c r="A145" s="34"/>
      <c r="B145" s="35"/>
      <c r="C145" s="232" t="s">
        <v>239</v>
      </c>
      <c r="D145" s="232" t="s">
        <v>254</v>
      </c>
      <c r="E145" s="233" t="s">
        <v>2380</v>
      </c>
      <c r="F145" s="234" t="s">
        <v>2381</v>
      </c>
      <c r="G145" s="235" t="s">
        <v>1202</v>
      </c>
      <c r="H145" s="236">
        <v>2</v>
      </c>
      <c r="I145" s="237"/>
      <c r="J145" s="238">
        <f>ROUND(I145*H145,2)</f>
        <v>0</v>
      </c>
      <c r="K145" s="234" t="s">
        <v>1</v>
      </c>
      <c r="L145" s="239"/>
      <c r="M145" s="240" t="s">
        <v>1</v>
      </c>
      <c r="N145" s="241" t="s">
        <v>40</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225</v>
      </c>
      <c r="AT145" s="202" t="s">
        <v>254</v>
      </c>
      <c r="AU145" s="202" t="s">
        <v>82</v>
      </c>
      <c r="AY145" s="17" t="s">
        <v>167</v>
      </c>
      <c r="BE145" s="203">
        <f>IF(N145="základní",J145,0)</f>
        <v>0</v>
      </c>
      <c r="BF145" s="203">
        <f>IF(N145="snížená",J145,0)</f>
        <v>0</v>
      </c>
      <c r="BG145" s="203">
        <f>IF(N145="zákl. přenesená",J145,0)</f>
        <v>0</v>
      </c>
      <c r="BH145" s="203">
        <f>IF(N145="sníž. přenesená",J145,0)</f>
        <v>0</v>
      </c>
      <c r="BI145" s="203">
        <f>IF(N145="nulová",J145,0)</f>
        <v>0</v>
      </c>
      <c r="BJ145" s="17" t="s">
        <v>82</v>
      </c>
      <c r="BK145" s="203">
        <f>ROUND(I145*H145,2)</f>
        <v>0</v>
      </c>
      <c r="BL145" s="17" t="s">
        <v>175</v>
      </c>
      <c r="BM145" s="202" t="s">
        <v>2382</v>
      </c>
    </row>
    <row r="146" spans="1:65" s="14" customFormat="1">
      <c r="B146" s="220"/>
      <c r="C146" s="221"/>
      <c r="D146" s="211" t="s">
        <v>179</v>
      </c>
      <c r="E146" s="222" t="s">
        <v>1</v>
      </c>
      <c r="F146" s="223" t="s">
        <v>84</v>
      </c>
      <c r="G146" s="221"/>
      <c r="H146" s="224">
        <v>2</v>
      </c>
      <c r="I146" s="225"/>
      <c r="J146" s="221"/>
      <c r="K146" s="221"/>
      <c r="L146" s="226"/>
      <c r="M146" s="227"/>
      <c r="N146" s="228"/>
      <c r="O146" s="228"/>
      <c r="P146" s="228"/>
      <c r="Q146" s="228"/>
      <c r="R146" s="228"/>
      <c r="S146" s="228"/>
      <c r="T146" s="229"/>
      <c r="AT146" s="230" t="s">
        <v>179</v>
      </c>
      <c r="AU146" s="230" t="s">
        <v>82</v>
      </c>
      <c r="AV146" s="14" t="s">
        <v>84</v>
      </c>
      <c r="AW146" s="14" t="s">
        <v>31</v>
      </c>
      <c r="AX146" s="14" t="s">
        <v>75</v>
      </c>
      <c r="AY146" s="230" t="s">
        <v>167</v>
      </c>
    </row>
    <row r="147" spans="1:65" s="2" customFormat="1" ht="16.45" customHeight="1">
      <c r="A147" s="34"/>
      <c r="B147" s="35"/>
      <c r="C147" s="191" t="s">
        <v>246</v>
      </c>
      <c r="D147" s="191" t="s">
        <v>170</v>
      </c>
      <c r="E147" s="192" t="s">
        <v>2383</v>
      </c>
      <c r="F147" s="193" t="s">
        <v>2384</v>
      </c>
      <c r="G147" s="194" t="s">
        <v>274</v>
      </c>
      <c r="H147" s="195">
        <v>2</v>
      </c>
      <c r="I147" s="196"/>
      <c r="J147" s="197">
        <f>ROUND(I147*H147,2)</f>
        <v>0</v>
      </c>
      <c r="K147" s="193" t="s">
        <v>174</v>
      </c>
      <c r="L147" s="39"/>
      <c r="M147" s="198" t="s">
        <v>1</v>
      </c>
      <c r="N147" s="199" t="s">
        <v>40</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175</v>
      </c>
      <c r="AT147" s="202" t="s">
        <v>170</v>
      </c>
      <c r="AU147" s="202" t="s">
        <v>82</v>
      </c>
      <c r="AY147" s="17" t="s">
        <v>167</v>
      </c>
      <c r="BE147" s="203">
        <f>IF(N147="základní",J147,0)</f>
        <v>0</v>
      </c>
      <c r="BF147" s="203">
        <f>IF(N147="snížená",J147,0)</f>
        <v>0</v>
      </c>
      <c r="BG147" s="203">
        <f>IF(N147="zákl. přenesená",J147,0)</f>
        <v>0</v>
      </c>
      <c r="BH147" s="203">
        <f>IF(N147="sníž. přenesená",J147,0)</f>
        <v>0</v>
      </c>
      <c r="BI147" s="203">
        <f>IF(N147="nulová",J147,0)</f>
        <v>0</v>
      </c>
      <c r="BJ147" s="17" t="s">
        <v>82</v>
      </c>
      <c r="BK147" s="203">
        <f>ROUND(I147*H147,2)</f>
        <v>0</v>
      </c>
      <c r="BL147" s="17" t="s">
        <v>175</v>
      </c>
      <c r="BM147" s="202" t="s">
        <v>2385</v>
      </c>
    </row>
    <row r="148" spans="1:65" s="2" customFormat="1">
      <c r="A148" s="34"/>
      <c r="B148" s="35"/>
      <c r="C148" s="36"/>
      <c r="D148" s="204" t="s">
        <v>177</v>
      </c>
      <c r="E148" s="36"/>
      <c r="F148" s="205" t="s">
        <v>2386</v>
      </c>
      <c r="G148" s="36"/>
      <c r="H148" s="36"/>
      <c r="I148" s="206"/>
      <c r="J148" s="36"/>
      <c r="K148" s="36"/>
      <c r="L148" s="39"/>
      <c r="M148" s="207"/>
      <c r="N148" s="208"/>
      <c r="O148" s="71"/>
      <c r="P148" s="71"/>
      <c r="Q148" s="71"/>
      <c r="R148" s="71"/>
      <c r="S148" s="71"/>
      <c r="T148" s="72"/>
      <c r="U148" s="34"/>
      <c r="V148" s="34"/>
      <c r="W148" s="34"/>
      <c r="X148" s="34"/>
      <c r="Y148" s="34"/>
      <c r="Z148" s="34"/>
      <c r="AA148" s="34"/>
      <c r="AB148" s="34"/>
      <c r="AC148" s="34"/>
      <c r="AD148" s="34"/>
      <c r="AE148" s="34"/>
      <c r="AT148" s="17" t="s">
        <v>177</v>
      </c>
      <c r="AU148" s="17" t="s">
        <v>82</v>
      </c>
    </row>
    <row r="149" spans="1:65" s="14" customFormat="1">
      <c r="B149" s="220"/>
      <c r="C149" s="221"/>
      <c r="D149" s="211" t="s">
        <v>179</v>
      </c>
      <c r="E149" s="222" t="s">
        <v>1</v>
      </c>
      <c r="F149" s="223" t="s">
        <v>84</v>
      </c>
      <c r="G149" s="221"/>
      <c r="H149" s="224">
        <v>2</v>
      </c>
      <c r="I149" s="225"/>
      <c r="J149" s="221"/>
      <c r="K149" s="221"/>
      <c r="L149" s="226"/>
      <c r="M149" s="227"/>
      <c r="N149" s="228"/>
      <c r="O149" s="228"/>
      <c r="P149" s="228"/>
      <c r="Q149" s="228"/>
      <c r="R149" s="228"/>
      <c r="S149" s="228"/>
      <c r="T149" s="229"/>
      <c r="AT149" s="230" t="s">
        <v>179</v>
      </c>
      <c r="AU149" s="230" t="s">
        <v>82</v>
      </c>
      <c r="AV149" s="14" t="s">
        <v>84</v>
      </c>
      <c r="AW149" s="14" t="s">
        <v>31</v>
      </c>
      <c r="AX149" s="14" t="s">
        <v>75</v>
      </c>
      <c r="AY149" s="230" t="s">
        <v>167</v>
      </c>
    </row>
    <row r="150" spans="1:65" s="2" customFormat="1" ht="16.45" customHeight="1">
      <c r="A150" s="34"/>
      <c r="B150" s="35"/>
      <c r="C150" s="232" t="s">
        <v>253</v>
      </c>
      <c r="D150" s="232" t="s">
        <v>254</v>
      </c>
      <c r="E150" s="233" t="s">
        <v>2387</v>
      </c>
      <c r="F150" s="234" t="s">
        <v>2388</v>
      </c>
      <c r="G150" s="235" t="s">
        <v>1202</v>
      </c>
      <c r="H150" s="236">
        <v>2</v>
      </c>
      <c r="I150" s="237"/>
      <c r="J150" s="238">
        <f>ROUND(I150*H150,2)</f>
        <v>0</v>
      </c>
      <c r="K150" s="234" t="s">
        <v>1</v>
      </c>
      <c r="L150" s="239"/>
      <c r="M150" s="240" t="s">
        <v>1</v>
      </c>
      <c r="N150" s="241" t="s">
        <v>40</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1501</v>
      </c>
      <c r="AT150" s="202" t="s">
        <v>254</v>
      </c>
      <c r="AU150" s="202" t="s">
        <v>82</v>
      </c>
      <c r="AY150" s="17" t="s">
        <v>167</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1501</v>
      </c>
      <c r="BM150" s="202" t="s">
        <v>2389</v>
      </c>
    </row>
    <row r="151" spans="1:65" s="14" customFormat="1">
      <c r="B151" s="220"/>
      <c r="C151" s="221"/>
      <c r="D151" s="211" t="s">
        <v>179</v>
      </c>
      <c r="E151" s="222" t="s">
        <v>1</v>
      </c>
      <c r="F151" s="223" t="s">
        <v>84</v>
      </c>
      <c r="G151" s="221"/>
      <c r="H151" s="224">
        <v>2</v>
      </c>
      <c r="I151" s="225"/>
      <c r="J151" s="221"/>
      <c r="K151" s="221"/>
      <c r="L151" s="226"/>
      <c r="M151" s="227"/>
      <c r="N151" s="228"/>
      <c r="O151" s="228"/>
      <c r="P151" s="228"/>
      <c r="Q151" s="228"/>
      <c r="R151" s="228"/>
      <c r="S151" s="228"/>
      <c r="T151" s="229"/>
      <c r="AT151" s="230" t="s">
        <v>179</v>
      </c>
      <c r="AU151" s="230" t="s">
        <v>82</v>
      </c>
      <c r="AV151" s="14" t="s">
        <v>84</v>
      </c>
      <c r="AW151" s="14" t="s">
        <v>31</v>
      </c>
      <c r="AX151" s="14" t="s">
        <v>75</v>
      </c>
      <c r="AY151" s="230" t="s">
        <v>167</v>
      </c>
    </row>
    <row r="152" spans="1:65" s="2" customFormat="1" ht="16.45" customHeight="1">
      <c r="A152" s="34"/>
      <c r="B152" s="35"/>
      <c r="C152" s="191" t="s">
        <v>259</v>
      </c>
      <c r="D152" s="191" t="s">
        <v>170</v>
      </c>
      <c r="E152" s="192" t="s">
        <v>2390</v>
      </c>
      <c r="F152" s="193" t="s">
        <v>2391</v>
      </c>
      <c r="G152" s="194" t="s">
        <v>274</v>
      </c>
      <c r="H152" s="195">
        <v>2</v>
      </c>
      <c r="I152" s="196"/>
      <c r="J152" s="197">
        <f>ROUND(I152*H152,2)</f>
        <v>0</v>
      </c>
      <c r="K152" s="193" t="s">
        <v>174</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1501</v>
      </c>
      <c r="AT152" s="202" t="s">
        <v>170</v>
      </c>
      <c r="AU152" s="202" t="s">
        <v>82</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1501</v>
      </c>
      <c r="BM152" s="202" t="s">
        <v>2392</v>
      </c>
    </row>
    <row r="153" spans="1:65" s="2" customFormat="1">
      <c r="A153" s="34"/>
      <c r="B153" s="35"/>
      <c r="C153" s="36"/>
      <c r="D153" s="204" t="s">
        <v>177</v>
      </c>
      <c r="E153" s="36"/>
      <c r="F153" s="205" t="s">
        <v>2393</v>
      </c>
      <c r="G153" s="36"/>
      <c r="H153" s="36"/>
      <c r="I153" s="206"/>
      <c r="J153" s="36"/>
      <c r="K153" s="36"/>
      <c r="L153" s="39"/>
      <c r="M153" s="207"/>
      <c r="N153" s="208"/>
      <c r="O153" s="71"/>
      <c r="P153" s="71"/>
      <c r="Q153" s="71"/>
      <c r="R153" s="71"/>
      <c r="S153" s="71"/>
      <c r="T153" s="72"/>
      <c r="U153" s="34"/>
      <c r="V153" s="34"/>
      <c r="W153" s="34"/>
      <c r="X153" s="34"/>
      <c r="Y153" s="34"/>
      <c r="Z153" s="34"/>
      <c r="AA153" s="34"/>
      <c r="AB153" s="34"/>
      <c r="AC153" s="34"/>
      <c r="AD153" s="34"/>
      <c r="AE153" s="34"/>
      <c r="AT153" s="17" t="s">
        <v>177</v>
      </c>
      <c r="AU153" s="17" t="s">
        <v>82</v>
      </c>
    </row>
    <row r="154" spans="1:65" s="14" customFormat="1">
      <c r="B154" s="220"/>
      <c r="C154" s="221"/>
      <c r="D154" s="211" t="s">
        <v>179</v>
      </c>
      <c r="E154" s="222" t="s">
        <v>1</v>
      </c>
      <c r="F154" s="223" t="s">
        <v>84</v>
      </c>
      <c r="G154" s="221"/>
      <c r="H154" s="224">
        <v>2</v>
      </c>
      <c r="I154" s="225"/>
      <c r="J154" s="221"/>
      <c r="K154" s="221"/>
      <c r="L154" s="226"/>
      <c r="M154" s="227"/>
      <c r="N154" s="228"/>
      <c r="O154" s="228"/>
      <c r="P154" s="228"/>
      <c r="Q154" s="228"/>
      <c r="R154" s="228"/>
      <c r="S154" s="228"/>
      <c r="T154" s="229"/>
      <c r="AT154" s="230" t="s">
        <v>179</v>
      </c>
      <c r="AU154" s="230" t="s">
        <v>82</v>
      </c>
      <c r="AV154" s="14" t="s">
        <v>84</v>
      </c>
      <c r="AW154" s="14" t="s">
        <v>31</v>
      </c>
      <c r="AX154" s="14" t="s">
        <v>75</v>
      </c>
      <c r="AY154" s="230" t="s">
        <v>167</v>
      </c>
    </row>
    <row r="155" spans="1:65" s="2" customFormat="1" ht="21.8" customHeight="1">
      <c r="A155" s="34"/>
      <c r="B155" s="35"/>
      <c r="C155" s="232" t="s">
        <v>265</v>
      </c>
      <c r="D155" s="232" t="s">
        <v>254</v>
      </c>
      <c r="E155" s="233" t="s">
        <v>2394</v>
      </c>
      <c r="F155" s="234" t="s">
        <v>2395</v>
      </c>
      <c r="G155" s="235" t="s">
        <v>1202</v>
      </c>
      <c r="H155" s="236">
        <v>1</v>
      </c>
      <c r="I155" s="237"/>
      <c r="J155" s="238">
        <f>ROUND(I155*H155,2)</f>
        <v>0</v>
      </c>
      <c r="K155" s="234" t="s">
        <v>1</v>
      </c>
      <c r="L155" s="239"/>
      <c r="M155" s="240" t="s">
        <v>1</v>
      </c>
      <c r="N155" s="241" t="s">
        <v>40</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225</v>
      </c>
      <c r="AT155" s="202" t="s">
        <v>254</v>
      </c>
      <c r="AU155" s="202" t="s">
        <v>82</v>
      </c>
      <c r="AY155" s="17" t="s">
        <v>167</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175</v>
      </c>
      <c r="BM155" s="202" t="s">
        <v>2396</v>
      </c>
    </row>
    <row r="156" spans="1:65" s="14" customFormat="1">
      <c r="B156" s="220"/>
      <c r="C156" s="221"/>
      <c r="D156" s="211" t="s">
        <v>179</v>
      </c>
      <c r="E156" s="222" t="s">
        <v>1</v>
      </c>
      <c r="F156" s="223" t="s">
        <v>82</v>
      </c>
      <c r="G156" s="221"/>
      <c r="H156" s="224">
        <v>1</v>
      </c>
      <c r="I156" s="225"/>
      <c r="J156" s="221"/>
      <c r="K156" s="221"/>
      <c r="L156" s="226"/>
      <c r="M156" s="227"/>
      <c r="N156" s="228"/>
      <c r="O156" s="228"/>
      <c r="P156" s="228"/>
      <c r="Q156" s="228"/>
      <c r="R156" s="228"/>
      <c r="S156" s="228"/>
      <c r="T156" s="229"/>
      <c r="AT156" s="230" t="s">
        <v>179</v>
      </c>
      <c r="AU156" s="230" t="s">
        <v>82</v>
      </c>
      <c r="AV156" s="14" t="s">
        <v>84</v>
      </c>
      <c r="AW156" s="14" t="s">
        <v>31</v>
      </c>
      <c r="AX156" s="14" t="s">
        <v>75</v>
      </c>
      <c r="AY156" s="230" t="s">
        <v>167</v>
      </c>
    </row>
    <row r="157" spans="1:65" s="2" customFormat="1" ht="16.45" customHeight="1">
      <c r="A157" s="34"/>
      <c r="B157" s="35"/>
      <c r="C157" s="191" t="s">
        <v>8</v>
      </c>
      <c r="D157" s="191" t="s">
        <v>170</v>
      </c>
      <c r="E157" s="192" t="s">
        <v>2397</v>
      </c>
      <c r="F157" s="193" t="s">
        <v>2398</v>
      </c>
      <c r="G157" s="194" t="s">
        <v>274</v>
      </c>
      <c r="H157" s="195">
        <v>1</v>
      </c>
      <c r="I157" s="196"/>
      <c r="J157" s="197">
        <f>ROUND(I157*H157,2)</f>
        <v>0</v>
      </c>
      <c r="K157" s="193" t="s">
        <v>174</v>
      </c>
      <c r="L157" s="39"/>
      <c r="M157" s="198" t="s">
        <v>1</v>
      </c>
      <c r="N157" s="199" t="s">
        <v>40</v>
      </c>
      <c r="O157" s="71"/>
      <c r="P157" s="200">
        <f>O157*H157</f>
        <v>0</v>
      </c>
      <c r="Q157" s="200">
        <v>0</v>
      </c>
      <c r="R157" s="200">
        <f>Q157*H157</f>
        <v>0</v>
      </c>
      <c r="S157" s="200">
        <v>0</v>
      </c>
      <c r="T157" s="201">
        <f>S157*H157</f>
        <v>0</v>
      </c>
      <c r="U157" s="34"/>
      <c r="V157" s="34"/>
      <c r="W157" s="34"/>
      <c r="X157" s="34"/>
      <c r="Y157" s="34"/>
      <c r="Z157" s="34"/>
      <c r="AA157" s="34"/>
      <c r="AB157" s="34"/>
      <c r="AC157" s="34"/>
      <c r="AD157" s="34"/>
      <c r="AE157" s="34"/>
      <c r="AR157" s="202" t="s">
        <v>175</v>
      </c>
      <c r="AT157" s="202" t="s">
        <v>170</v>
      </c>
      <c r="AU157" s="202" t="s">
        <v>82</v>
      </c>
      <c r="AY157" s="17" t="s">
        <v>167</v>
      </c>
      <c r="BE157" s="203">
        <f>IF(N157="základní",J157,0)</f>
        <v>0</v>
      </c>
      <c r="BF157" s="203">
        <f>IF(N157="snížená",J157,0)</f>
        <v>0</v>
      </c>
      <c r="BG157" s="203">
        <f>IF(N157="zákl. přenesená",J157,0)</f>
        <v>0</v>
      </c>
      <c r="BH157" s="203">
        <f>IF(N157="sníž. přenesená",J157,0)</f>
        <v>0</v>
      </c>
      <c r="BI157" s="203">
        <f>IF(N157="nulová",J157,0)</f>
        <v>0</v>
      </c>
      <c r="BJ157" s="17" t="s">
        <v>82</v>
      </c>
      <c r="BK157" s="203">
        <f>ROUND(I157*H157,2)</f>
        <v>0</v>
      </c>
      <c r="BL157" s="17" t="s">
        <v>175</v>
      </c>
      <c r="BM157" s="202" t="s">
        <v>2399</v>
      </c>
    </row>
    <row r="158" spans="1:65" s="2" customFormat="1">
      <c r="A158" s="34"/>
      <c r="B158" s="35"/>
      <c r="C158" s="36"/>
      <c r="D158" s="204" t="s">
        <v>177</v>
      </c>
      <c r="E158" s="36"/>
      <c r="F158" s="205" t="s">
        <v>2400</v>
      </c>
      <c r="G158" s="36"/>
      <c r="H158" s="36"/>
      <c r="I158" s="206"/>
      <c r="J158" s="36"/>
      <c r="K158" s="36"/>
      <c r="L158" s="39"/>
      <c r="M158" s="207"/>
      <c r="N158" s="208"/>
      <c r="O158" s="71"/>
      <c r="P158" s="71"/>
      <c r="Q158" s="71"/>
      <c r="R158" s="71"/>
      <c r="S158" s="71"/>
      <c r="T158" s="72"/>
      <c r="U158" s="34"/>
      <c r="V158" s="34"/>
      <c r="W158" s="34"/>
      <c r="X158" s="34"/>
      <c r="Y158" s="34"/>
      <c r="Z158" s="34"/>
      <c r="AA158" s="34"/>
      <c r="AB158" s="34"/>
      <c r="AC158" s="34"/>
      <c r="AD158" s="34"/>
      <c r="AE158" s="34"/>
      <c r="AT158" s="17" t="s">
        <v>177</v>
      </c>
      <c r="AU158" s="17" t="s">
        <v>82</v>
      </c>
    </row>
    <row r="159" spans="1:65" s="14" customFormat="1">
      <c r="B159" s="220"/>
      <c r="C159" s="221"/>
      <c r="D159" s="211" t="s">
        <v>179</v>
      </c>
      <c r="E159" s="222" t="s">
        <v>1</v>
      </c>
      <c r="F159" s="223" t="s">
        <v>82</v>
      </c>
      <c r="G159" s="221"/>
      <c r="H159" s="224">
        <v>1</v>
      </c>
      <c r="I159" s="225"/>
      <c r="J159" s="221"/>
      <c r="K159" s="221"/>
      <c r="L159" s="226"/>
      <c r="M159" s="227"/>
      <c r="N159" s="228"/>
      <c r="O159" s="228"/>
      <c r="P159" s="228"/>
      <c r="Q159" s="228"/>
      <c r="R159" s="228"/>
      <c r="S159" s="228"/>
      <c r="T159" s="229"/>
      <c r="AT159" s="230" t="s">
        <v>179</v>
      </c>
      <c r="AU159" s="230" t="s">
        <v>82</v>
      </c>
      <c r="AV159" s="14" t="s">
        <v>84</v>
      </c>
      <c r="AW159" s="14" t="s">
        <v>31</v>
      </c>
      <c r="AX159" s="14" t="s">
        <v>75</v>
      </c>
      <c r="AY159" s="230" t="s">
        <v>167</v>
      </c>
    </row>
    <row r="160" spans="1:65" s="2" customFormat="1" ht="21.8" customHeight="1">
      <c r="A160" s="34"/>
      <c r="B160" s="35"/>
      <c r="C160" s="232" t="s">
        <v>278</v>
      </c>
      <c r="D160" s="232" t="s">
        <v>254</v>
      </c>
      <c r="E160" s="233" t="s">
        <v>2401</v>
      </c>
      <c r="F160" s="234" t="s">
        <v>2402</v>
      </c>
      <c r="G160" s="235" t="s">
        <v>1202</v>
      </c>
      <c r="H160" s="236">
        <v>1</v>
      </c>
      <c r="I160" s="237"/>
      <c r="J160" s="238">
        <f>ROUND(I160*H160,2)</f>
        <v>0</v>
      </c>
      <c r="K160" s="234" t="s">
        <v>1</v>
      </c>
      <c r="L160" s="239"/>
      <c r="M160" s="240" t="s">
        <v>1</v>
      </c>
      <c r="N160" s="241" t="s">
        <v>40</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225</v>
      </c>
      <c r="AT160" s="202" t="s">
        <v>254</v>
      </c>
      <c r="AU160" s="202" t="s">
        <v>82</v>
      </c>
      <c r="AY160" s="17" t="s">
        <v>167</v>
      </c>
      <c r="BE160" s="203">
        <f>IF(N160="základní",J160,0)</f>
        <v>0</v>
      </c>
      <c r="BF160" s="203">
        <f>IF(N160="snížená",J160,0)</f>
        <v>0</v>
      </c>
      <c r="BG160" s="203">
        <f>IF(N160="zákl. přenesená",J160,0)</f>
        <v>0</v>
      </c>
      <c r="BH160" s="203">
        <f>IF(N160="sníž. přenesená",J160,0)</f>
        <v>0</v>
      </c>
      <c r="BI160" s="203">
        <f>IF(N160="nulová",J160,0)</f>
        <v>0</v>
      </c>
      <c r="BJ160" s="17" t="s">
        <v>82</v>
      </c>
      <c r="BK160" s="203">
        <f>ROUND(I160*H160,2)</f>
        <v>0</v>
      </c>
      <c r="BL160" s="17" t="s">
        <v>175</v>
      </c>
      <c r="BM160" s="202" t="s">
        <v>2403</v>
      </c>
    </row>
    <row r="161" spans="1:65" s="14" customFormat="1">
      <c r="B161" s="220"/>
      <c r="C161" s="221"/>
      <c r="D161" s="211" t="s">
        <v>179</v>
      </c>
      <c r="E161" s="222" t="s">
        <v>1</v>
      </c>
      <c r="F161" s="223" t="s">
        <v>82</v>
      </c>
      <c r="G161" s="221"/>
      <c r="H161" s="224">
        <v>1</v>
      </c>
      <c r="I161" s="225"/>
      <c r="J161" s="221"/>
      <c r="K161" s="221"/>
      <c r="L161" s="226"/>
      <c r="M161" s="227"/>
      <c r="N161" s="228"/>
      <c r="O161" s="228"/>
      <c r="P161" s="228"/>
      <c r="Q161" s="228"/>
      <c r="R161" s="228"/>
      <c r="S161" s="228"/>
      <c r="T161" s="229"/>
      <c r="AT161" s="230" t="s">
        <v>179</v>
      </c>
      <c r="AU161" s="230" t="s">
        <v>82</v>
      </c>
      <c r="AV161" s="14" t="s">
        <v>84</v>
      </c>
      <c r="AW161" s="14" t="s">
        <v>31</v>
      </c>
      <c r="AX161" s="14" t="s">
        <v>75</v>
      </c>
      <c r="AY161" s="230" t="s">
        <v>167</v>
      </c>
    </row>
    <row r="162" spans="1:65" s="2" customFormat="1" ht="24.3" customHeight="1">
      <c r="A162" s="34"/>
      <c r="B162" s="35"/>
      <c r="C162" s="191" t="s">
        <v>286</v>
      </c>
      <c r="D162" s="191" t="s">
        <v>170</v>
      </c>
      <c r="E162" s="192" t="s">
        <v>2404</v>
      </c>
      <c r="F162" s="193" t="s">
        <v>2405</v>
      </c>
      <c r="G162" s="194" t="s">
        <v>274</v>
      </c>
      <c r="H162" s="195">
        <v>1</v>
      </c>
      <c r="I162" s="196"/>
      <c r="J162" s="197">
        <f>ROUND(I162*H162,2)</f>
        <v>0</v>
      </c>
      <c r="K162" s="193" t="s">
        <v>174</v>
      </c>
      <c r="L162" s="39"/>
      <c r="M162" s="198" t="s">
        <v>1</v>
      </c>
      <c r="N162" s="199" t="s">
        <v>40</v>
      </c>
      <c r="O162" s="71"/>
      <c r="P162" s="200">
        <f>O162*H162</f>
        <v>0</v>
      </c>
      <c r="Q162" s="200">
        <v>0</v>
      </c>
      <c r="R162" s="200">
        <f>Q162*H162</f>
        <v>0</v>
      </c>
      <c r="S162" s="200">
        <v>0</v>
      </c>
      <c r="T162" s="201">
        <f>S162*H162</f>
        <v>0</v>
      </c>
      <c r="U162" s="34"/>
      <c r="V162" s="34"/>
      <c r="W162" s="34"/>
      <c r="X162" s="34"/>
      <c r="Y162" s="34"/>
      <c r="Z162" s="34"/>
      <c r="AA162" s="34"/>
      <c r="AB162" s="34"/>
      <c r="AC162" s="34"/>
      <c r="AD162" s="34"/>
      <c r="AE162" s="34"/>
      <c r="AR162" s="202" t="s">
        <v>175</v>
      </c>
      <c r="AT162" s="202" t="s">
        <v>170</v>
      </c>
      <c r="AU162" s="202" t="s">
        <v>82</v>
      </c>
      <c r="AY162" s="17" t="s">
        <v>167</v>
      </c>
      <c r="BE162" s="203">
        <f>IF(N162="základní",J162,0)</f>
        <v>0</v>
      </c>
      <c r="BF162" s="203">
        <f>IF(N162="snížená",J162,0)</f>
        <v>0</v>
      </c>
      <c r="BG162" s="203">
        <f>IF(N162="zákl. přenesená",J162,0)</f>
        <v>0</v>
      </c>
      <c r="BH162" s="203">
        <f>IF(N162="sníž. přenesená",J162,0)</f>
        <v>0</v>
      </c>
      <c r="BI162" s="203">
        <f>IF(N162="nulová",J162,0)</f>
        <v>0</v>
      </c>
      <c r="BJ162" s="17" t="s">
        <v>82</v>
      </c>
      <c r="BK162" s="203">
        <f>ROUND(I162*H162,2)</f>
        <v>0</v>
      </c>
      <c r="BL162" s="17" t="s">
        <v>175</v>
      </c>
      <c r="BM162" s="202" t="s">
        <v>2406</v>
      </c>
    </row>
    <row r="163" spans="1:65" s="2" customFormat="1">
      <c r="A163" s="34"/>
      <c r="B163" s="35"/>
      <c r="C163" s="36"/>
      <c r="D163" s="204" t="s">
        <v>177</v>
      </c>
      <c r="E163" s="36"/>
      <c r="F163" s="205" t="s">
        <v>2407</v>
      </c>
      <c r="G163" s="36"/>
      <c r="H163" s="36"/>
      <c r="I163" s="206"/>
      <c r="J163" s="36"/>
      <c r="K163" s="36"/>
      <c r="L163" s="39"/>
      <c r="M163" s="207"/>
      <c r="N163" s="208"/>
      <c r="O163" s="71"/>
      <c r="P163" s="71"/>
      <c r="Q163" s="71"/>
      <c r="R163" s="71"/>
      <c r="S163" s="71"/>
      <c r="T163" s="72"/>
      <c r="U163" s="34"/>
      <c r="V163" s="34"/>
      <c r="W163" s="34"/>
      <c r="X163" s="34"/>
      <c r="Y163" s="34"/>
      <c r="Z163" s="34"/>
      <c r="AA163" s="34"/>
      <c r="AB163" s="34"/>
      <c r="AC163" s="34"/>
      <c r="AD163" s="34"/>
      <c r="AE163" s="34"/>
      <c r="AT163" s="17" t="s">
        <v>177</v>
      </c>
      <c r="AU163" s="17" t="s">
        <v>82</v>
      </c>
    </row>
    <row r="164" spans="1:65" s="14" customFormat="1">
      <c r="B164" s="220"/>
      <c r="C164" s="221"/>
      <c r="D164" s="211" t="s">
        <v>179</v>
      </c>
      <c r="E164" s="222" t="s">
        <v>1</v>
      </c>
      <c r="F164" s="223" t="s">
        <v>82</v>
      </c>
      <c r="G164" s="221"/>
      <c r="H164" s="224">
        <v>1</v>
      </c>
      <c r="I164" s="225"/>
      <c r="J164" s="221"/>
      <c r="K164" s="221"/>
      <c r="L164" s="226"/>
      <c r="M164" s="227"/>
      <c r="N164" s="228"/>
      <c r="O164" s="228"/>
      <c r="P164" s="228"/>
      <c r="Q164" s="228"/>
      <c r="R164" s="228"/>
      <c r="S164" s="228"/>
      <c r="T164" s="229"/>
      <c r="AT164" s="230" t="s">
        <v>179</v>
      </c>
      <c r="AU164" s="230" t="s">
        <v>82</v>
      </c>
      <c r="AV164" s="14" t="s">
        <v>84</v>
      </c>
      <c r="AW164" s="14" t="s">
        <v>31</v>
      </c>
      <c r="AX164" s="14" t="s">
        <v>75</v>
      </c>
      <c r="AY164" s="230" t="s">
        <v>167</v>
      </c>
    </row>
    <row r="165" spans="1:65" s="2" customFormat="1" ht="24.3" customHeight="1">
      <c r="A165" s="34"/>
      <c r="B165" s="35"/>
      <c r="C165" s="232" t="s">
        <v>296</v>
      </c>
      <c r="D165" s="232" t="s">
        <v>254</v>
      </c>
      <c r="E165" s="233" t="s">
        <v>2408</v>
      </c>
      <c r="F165" s="234" t="s">
        <v>2409</v>
      </c>
      <c r="G165" s="235" t="s">
        <v>1202</v>
      </c>
      <c r="H165" s="236">
        <v>1</v>
      </c>
      <c r="I165" s="237"/>
      <c r="J165" s="238">
        <f>ROUND(I165*H165,2)</f>
        <v>0</v>
      </c>
      <c r="K165" s="234" t="s">
        <v>1</v>
      </c>
      <c r="L165" s="239"/>
      <c r="M165" s="240" t="s">
        <v>1</v>
      </c>
      <c r="N165" s="241" t="s">
        <v>40</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225</v>
      </c>
      <c r="AT165" s="202" t="s">
        <v>254</v>
      </c>
      <c r="AU165" s="202" t="s">
        <v>82</v>
      </c>
      <c r="AY165" s="17" t="s">
        <v>167</v>
      </c>
      <c r="BE165" s="203">
        <f>IF(N165="základní",J165,0)</f>
        <v>0</v>
      </c>
      <c r="BF165" s="203">
        <f>IF(N165="snížená",J165,0)</f>
        <v>0</v>
      </c>
      <c r="BG165" s="203">
        <f>IF(N165="zákl. přenesená",J165,0)</f>
        <v>0</v>
      </c>
      <c r="BH165" s="203">
        <f>IF(N165="sníž. přenesená",J165,0)</f>
        <v>0</v>
      </c>
      <c r="BI165" s="203">
        <f>IF(N165="nulová",J165,0)</f>
        <v>0</v>
      </c>
      <c r="BJ165" s="17" t="s">
        <v>82</v>
      </c>
      <c r="BK165" s="203">
        <f>ROUND(I165*H165,2)</f>
        <v>0</v>
      </c>
      <c r="BL165" s="17" t="s">
        <v>175</v>
      </c>
      <c r="BM165" s="202" t="s">
        <v>2410</v>
      </c>
    </row>
    <row r="166" spans="1:65" s="14" customFormat="1">
      <c r="B166" s="220"/>
      <c r="C166" s="221"/>
      <c r="D166" s="211" t="s">
        <v>179</v>
      </c>
      <c r="E166" s="222" t="s">
        <v>1</v>
      </c>
      <c r="F166" s="223" t="s">
        <v>82</v>
      </c>
      <c r="G166" s="221"/>
      <c r="H166" s="224">
        <v>1</v>
      </c>
      <c r="I166" s="225"/>
      <c r="J166" s="221"/>
      <c r="K166" s="221"/>
      <c r="L166" s="226"/>
      <c r="M166" s="227"/>
      <c r="N166" s="228"/>
      <c r="O166" s="228"/>
      <c r="P166" s="228"/>
      <c r="Q166" s="228"/>
      <c r="R166" s="228"/>
      <c r="S166" s="228"/>
      <c r="T166" s="229"/>
      <c r="AT166" s="230" t="s">
        <v>179</v>
      </c>
      <c r="AU166" s="230" t="s">
        <v>82</v>
      </c>
      <c r="AV166" s="14" t="s">
        <v>84</v>
      </c>
      <c r="AW166" s="14" t="s">
        <v>31</v>
      </c>
      <c r="AX166" s="14" t="s">
        <v>75</v>
      </c>
      <c r="AY166" s="230" t="s">
        <v>167</v>
      </c>
    </row>
    <row r="167" spans="1:65" s="2" customFormat="1" ht="16.45" customHeight="1">
      <c r="A167" s="34"/>
      <c r="B167" s="35"/>
      <c r="C167" s="232" t="s">
        <v>301</v>
      </c>
      <c r="D167" s="232" t="s">
        <v>254</v>
      </c>
      <c r="E167" s="233" t="s">
        <v>2411</v>
      </c>
      <c r="F167" s="234" t="s">
        <v>2412</v>
      </c>
      <c r="G167" s="235" t="s">
        <v>1202</v>
      </c>
      <c r="H167" s="236">
        <v>2</v>
      </c>
      <c r="I167" s="237"/>
      <c r="J167" s="238">
        <f>ROUND(I167*H167,2)</f>
        <v>0</v>
      </c>
      <c r="K167" s="234" t="s">
        <v>1</v>
      </c>
      <c r="L167" s="239"/>
      <c r="M167" s="240" t="s">
        <v>1</v>
      </c>
      <c r="N167" s="241" t="s">
        <v>40</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225</v>
      </c>
      <c r="AT167" s="202" t="s">
        <v>254</v>
      </c>
      <c r="AU167" s="202" t="s">
        <v>82</v>
      </c>
      <c r="AY167" s="17" t="s">
        <v>167</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175</v>
      </c>
      <c r="BM167" s="202" t="s">
        <v>2413</v>
      </c>
    </row>
    <row r="168" spans="1:65" s="14" customFormat="1">
      <c r="B168" s="220"/>
      <c r="C168" s="221"/>
      <c r="D168" s="211" t="s">
        <v>179</v>
      </c>
      <c r="E168" s="222" t="s">
        <v>1</v>
      </c>
      <c r="F168" s="223" t="s">
        <v>84</v>
      </c>
      <c r="G168" s="221"/>
      <c r="H168" s="224">
        <v>2</v>
      </c>
      <c r="I168" s="225"/>
      <c r="J168" s="221"/>
      <c r="K168" s="221"/>
      <c r="L168" s="226"/>
      <c r="M168" s="227"/>
      <c r="N168" s="228"/>
      <c r="O168" s="228"/>
      <c r="P168" s="228"/>
      <c r="Q168" s="228"/>
      <c r="R168" s="228"/>
      <c r="S168" s="228"/>
      <c r="T168" s="229"/>
      <c r="AT168" s="230" t="s">
        <v>179</v>
      </c>
      <c r="AU168" s="230" t="s">
        <v>82</v>
      </c>
      <c r="AV168" s="14" t="s">
        <v>84</v>
      </c>
      <c r="AW168" s="14" t="s">
        <v>31</v>
      </c>
      <c r="AX168" s="14" t="s">
        <v>75</v>
      </c>
      <c r="AY168" s="230" t="s">
        <v>167</v>
      </c>
    </row>
    <row r="169" spans="1:65" s="2" customFormat="1" ht="24.3" customHeight="1">
      <c r="A169" s="34"/>
      <c r="B169" s="35"/>
      <c r="C169" s="191" t="s">
        <v>308</v>
      </c>
      <c r="D169" s="191" t="s">
        <v>170</v>
      </c>
      <c r="E169" s="192" t="s">
        <v>2414</v>
      </c>
      <c r="F169" s="193" t="s">
        <v>2415</v>
      </c>
      <c r="G169" s="194" t="s">
        <v>274</v>
      </c>
      <c r="H169" s="195">
        <v>1</v>
      </c>
      <c r="I169" s="196"/>
      <c r="J169" s="197">
        <f>ROUND(I169*H169,2)</f>
        <v>0</v>
      </c>
      <c r="K169" s="193" t="s">
        <v>174</v>
      </c>
      <c r="L169" s="39"/>
      <c r="M169" s="198" t="s">
        <v>1</v>
      </c>
      <c r="N169" s="199" t="s">
        <v>40</v>
      </c>
      <c r="O169" s="71"/>
      <c r="P169" s="200">
        <f>O169*H169</f>
        <v>0</v>
      </c>
      <c r="Q169" s="200">
        <v>0</v>
      </c>
      <c r="R169" s="200">
        <f>Q169*H169</f>
        <v>0</v>
      </c>
      <c r="S169" s="200">
        <v>0</v>
      </c>
      <c r="T169" s="201">
        <f>S169*H169</f>
        <v>0</v>
      </c>
      <c r="U169" s="34"/>
      <c r="V169" s="34"/>
      <c r="W169" s="34"/>
      <c r="X169" s="34"/>
      <c r="Y169" s="34"/>
      <c r="Z169" s="34"/>
      <c r="AA169" s="34"/>
      <c r="AB169" s="34"/>
      <c r="AC169" s="34"/>
      <c r="AD169" s="34"/>
      <c r="AE169" s="34"/>
      <c r="AR169" s="202" t="s">
        <v>175</v>
      </c>
      <c r="AT169" s="202" t="s">
        <v>170</v>
      </c>
      <c r="AU169" s="202" t="s">
        <v>82</v>
      </c>
      <c r="AY169" s="17" t="s">
        <v>167</v>
      </c>
      <c r="BE169" s="203">
        <f>IF(N169="základní",J169,0)</f>
        <v>0</v>
      </c>
      <c r="BF169" s="203">
        <f>IF(N169="snížená",J169,0)</f>
        <v>0</v>
      </c>
      <c r="BG169" s="203">
        <f>IF(N169="zákl. přenesená",J169,0)</f>
        <v>0</v>
      </c>
      <c r="BH169" s="203">
        <f>IF(N169="sníž. přenesená",J169,0)</f>
        <v>0</v>
      </c>
      <c r="BI169" s="203">
        <f>IF(N169="nulová",J169,0)</f>
        <v>0</v>
      </c>
      <c r="BJ169" s="17" t="s">
        <v>82</v>
      </c>
      <c r="BK169" s="203">
        <f>ROUND(I169*H169,2)</f>
        <v>0</v>
      </c>
      <c r="BL169" s="17" t="s">
        <v>175</v>
      </c>
      <c r="BM169" s="202" t="s">
        <v>2416</v>
      </c>
    </row>
    <row r="170" spans="1:65" s="2" customFormat="1">
      <c r="A170" s="34"/>
      <c r="B170" s="35"/>
      <c r="C170" s="36"/>
      <c r="D170" s="204" t="s">
        <v>177</v>
      </c>
      <c r="E170" s="36"/>
      <c r="F170" s="205" t="s">
        <v>2417</v>
      </c>
      <c r="G170" s="36"/>
      <c r="H170" s="36"/>
      <c r="I170" s="206"/>
      <c r="J170" s="36"/>
      <c r="K170" s="36"/>
      <c r="L170" s="39"/>
      <c r="M170" s="207"/>
      <c r="N170" s="208"/>
      <c r="O170" s="71"/>
      <c r="P170" s="71"/>
      <c r="Q170" s="71"/>
      <c r="R170" s="71"/>
      <c r="S170" s="71"/>
      <c r="T170" s="72"/>
      <c r="U170" s="34"/>
      <c r="V170" s="34"/>
      <c r="W170" s="34"/>
      <c r="X170" s="34"/>
      <c r="Y170" s="34"/>
      <c r="Z170" s="34"/>
      <c r="AA170" s="34"/>
      <c r="AB170" s="34"/>
      <c r="AC170" s="34"/>
      <c r="AD170" s="34"/>
      <c r="AE170" s="34"/>
      <c r="AT170" s="17" t="s">
        <v>177</v>
      </c>
      <c r="AU170" s="17" t="s">
        <v>82</v>
      </c>
    </row>
    <row r="171" spans="1:65" s="14" customFormat="1">
      <c r="B171" s="220"/>
      <c r="C171" s="221"/>
      <c r="D171" s="211" t="s">
        <v>179</v>
      </c>
      <c r="E171" s="222" t="s">
        <v>1</v>
      </c>
      <c r="F171" s="223" t="s">
        <v>82</v>
      </c>
      <c r="G171" s="221"/>
      <c r="H171" s="224">
        <v>1</v>
      </c>
      <c r="I171" s="225"/>
      <c r="J171" s="221"/>
      <c r="K171" s="221"/>
      <c r="L171" s="226"/>
      <c r="M171" s="227"/>
      <c r="N171" s="228"/>
      <c r="O171" s="228"/>
      <c r="P171" s="228"/>
      <c r="Q171" s="228"/>
      <c r="R171" s="228"/>
      <c r="S171" s="228"/>
      <c r="T171" s="229"/>
      <c r="AT171" s="230" t="s">
        <v>179</v>
      </c>
      <c r="AU171" s="230" t="s">
        <v>82</v>
      </c>
      <c r="AV171" s="14" t="s">
        <v>84</v>
      </c>
      <c r="AW171" s="14" t="s">
        <v>31</v>
      </c>
      <c r="AX171" s="14" t="s">
        <v>75</v>
      </c>
      <c r="AY171" s="230" t="s">
        <v>167</v>
      </c>
    </row>
    <row r="172" spans="1:65" s="2" customFormat="1" ht="24.3" customHeight="1">
      <c r="A172" s="34"/>
      <c r="B172" s="35"/>
      <c r="C172" s="191" t="s">
        <v>7</v>
      </c>
      <c r="D172" s="191" t="s">
        <v>170</v>
      </c>
      <c r="E172" s="192" t="s">
        <v>2418</v>
      </c>
      <c r="F172" s="193" t="s">
        <v>2419</v>
      </c>
      <c r="G172" s="194" t="s">
        <v>274</v>
      </c>
      <c r="H172" s="195">
        <v>3</v>
      </c>
      <c r="I172" s="196"/>
      <c r="J172" s="197">
        <f>ROUND(I172*H172,2)</f>
        <v>0</v>
      </c>
      <c r="K172" s="193" t="s">
        <v>174</v>
      </c>
      <c r="L172" s="39"/>
      <c r="M172" s="198" t="s">
        <v>1</v>
      </c>
      <c r="N172" s="199" t="s">
        <v>40</v>
      </c>
      <c r="O172" s="71"/>
      <c r="P172" s="200">
        <f>O172*H172</f>
        <v>0</v>
      </c>
      <c r="Q172" s="200">
        <v>0</v>
      </c>
      <c r="R172" s="200">
        <f>Q172*H172</f>
        <v>0</v>
      </c>
      <c r="S172" s="200">
        <v>0</v>
      </c>
      <c r="T172" s="201">
        <f>S172*H172</f>
        <v>0</v>
      </c>
      <c r="U172" s="34"/>
      <c r="V172" s="34"/>
      <c r="W172" s="34"/>
      <c r="X172" s="34"/>
      <c r="Y172" s="34"/>
      <c r="Z172" s="34"/>
      <c r="AA172" s="34"/>
      <c r="AB172" s="34"/>
      <c r="AC172" s="34"/>
      <c r="AD172" s="34"/>
      <c r="AE172" s="34"/>
      <c r="AR172" s="202" t="s">
        <v>175</v>
      </c>
      <c r="AT172" s="202" t="s">
        <v>170</v>
      </c>
      <c r="AU172" s="202" t="s">
        <v>82</v>
      </c>
      <c r="AY172" s="17" t="s">
        <v>167</v>
      </c>
      <c r="BE172" s="203">
        <f>IF(N172="základní",J172,0)</f>
        <v>0</v>
      </c>
      <c r="BF172" s="203">
        <f>IF(N172="snížená",J172,0)</f>
        <v>0</v>
      </c>
      <c r="BG172" s="203">
        <f>IF(N172="zákl. přenesená",J172,0)</f>
        <v>0</v>
      </c>
      <c r="BH172" s="203">
        <f>IF(N172="sníž. přenesená",J172,0)</f>
        <v>0</v>
      </c>
      <c r="BI172" s="203">
        <f>IF(N172="nulová",J172,0)</f>
        <v>0</v>
      </c>
      <c r="BJ172" s="17" t="s">
        <v>82</v>
      </c>
      <c r="BK172" s="203">
        <f>ROUND(I172*H172,2)</f>
        <v>0</v>
      </c>
      <c r="BL172" s="17" t="s">
        <v>175</v>
      </c>
      <c r="BM172" s="202" t="s">
        <v>2420</v>
      </c>
    </row>
    <row r="173" spans="1:65" s="2" customFormat="1">
      <c r="A173" s="34"/>
      <c r="B173" s="35"/>
      <c r="C173" s="36"/>
      <c r="D173" s="204" t="s">
        <v>177</v>
      </c>
      <c r="E173" s="36"/>
      <c r="F173" s="205" t="s">
        <v>2421</v>
      </c>
      <c r="G173" s="36"/>
      <c r="H173" s="36"/>
      <c r="I173" s="206"/>
      <c r="J173" s="36"/>
      <c r="K173" s="36"/>
      <c r="L173" s="39"/>
      <c r="M173" s="207"/>
      <c r="N173" s="208"/>
      <c r="O173" s="71"/>
      <c r="P173" s="71"/>
      <c r="Q173" s="71"/>
      <c r="R173" s="71"/>
      <c r="S173" s="71"/>
      <c r="T173" s="72"/>
      <c r="U173" s="34"/>
      <c r="V173" s="34"/>
      <c r="W173" s="34"/>
      <c r="X173" s="34"/>
      <c r="Y173" s="34"/>
      <c r="Z173" s="34"/>
      <c r="AA173" s="34"/>
      <c r="AB173" s="34"/>
      <c r="AC173" s="34"/>
      <c r="AD173" s="34"/>
      <c r="AE173" s="34"/>
      <c r="AT173" s="17" t="s">
        <v>177</v>
      </c>
      <c r="AU173" s="17" t="s">
        <v>82</v>
      </c>
    </row>
    <row r="174" spans="1:65" s="14" customFormat="1">
      <c r="B174" s="220"/>
      <c r="C174" s="221"/>
      <c r="D174" s="211" t="s">
        <v>179</v>
      </c>
      <c r="E174" s="222" t="s">
        <v>1</v>
      </c>
      <c r="F174" s="223" t="s">
        <v>168</v>
      </c>
      <c r="G174" s="221"/>
      <c r="H174" s="224">
        <v>3</v>
      </c>
      <c r="I174" s="225"/>
      <c r="J174" s="221"/>
      <c r="K174" s="221"/>
      <c r="L174" s="226"/>
      <c r="M174" s="227"/>
      <c r="N174" s="228"/>
      <c r="O174" s="228"/>
      <c r="P174" s="228"/>
      <c r="Q174" s="228"/>
      <c r="R174" s="228"/>
      <c r="S174" s="228"/>
      <c r="T174" s="229"/>
      <c r="AT174" s="230" t="s">
        <v>179</v>
      </c>
      <c r="AU174" s="230" t="s">
        <v>82</v>
      </c>
      <c r="AV174" s="14" t="s">
        <v>84</v>
      </c>
      <c r="AW174" s="14" t="s">
        <v>31</v>
      </c>
      <c r="AX174" s="14" t="s">
        <v>75</v>
      </c>
      <c r="AY174" s="230" t="s">
        <v>167</v>
      </c>
    </row>
    <row r="175" spans="1:65" s="2" customFormat="1" ht="16.45" customHeight="1">
      <c r="A175" s="34"/>
      <c r="B175" s="35"/>
      <c r="C175" s="191" t="s">
        <v>319</v>
      </c>
      <c r="D175" s="191" t="s">
        <v>170</v>
      </c>
      <c r="E175" s="192" t="s">
        <v>2422</v>
      </c>
      <c r="F175" s="193" t="s">
        <v>2423</v>
      </c>
      <c r="G175" s="194" t="s">
        <v>274</v>
      </c>
      <c r="H175" s="195">
        <v>3</v>
      </c>
      <c r="I175" s="196"/>
      <c r="J175" s="197">
        <f>ROUND(I175*H175,2)</f>
        <v>0</v>
      </c>
      <c r="K175" s="193" t="s">
        <v>174</v>
      </c>
      <c r="L175" s="39"/>
      <c r="M175" s="198" t="s">
        <v>1</v>
      </c>
      <c r="N175" s="199" t="s">
        <v>40</v>
      </c>
      <c r="O175" s="71"/>
      <c r="P175" s="200">
        <f>O175*H175</f>
        <v>0</v>
      </c>
      <c r="Q175" s="200">
        <v>0</v>
      </c>
      <c r="R175" s="200">
        <f>Q175*H175</f>
        <v>0</v>
      </c>
      <c r="S175" s="200">
        <v>0</v>
      </c>
      <c r="T175" s="201">
        <f>S175*H175</f>
        <v>0</v>
      </c>
      <c r="U175" s="34"/>
      <c r="V175" s="34"/>
      <c r="W175" s="34"/>
      <c r="X175" s="34"/>
      <c r="Y175" s="34"/>
      <c r="Z175" s="34"/>
      <c r="AA175" s="34"/>
      <c r="AB175" s="34"/>
      <c r="AC175" s="34"/>
      <c r="AD175" s="34"/>
      <c r="AE175" s="34"/>
      <c r="AR175" s="202" t="s">
        <v>175</v>
      </c>
      <c r="AT175" s="202" t="s">
        <v>170</v>
      </c>
      <c r="AU175" s="202" t="s">
        <v>82</v>
      </c>
      <c r="AY175" s="17" t="s">
        <v>167</v>
      </c>
      <c r="BE175" s="203">
        <f>IF(N175="základní",J175,0)</f>
        <v>0</v>
      </c>
      <c r="BF175" s="203">
        <f>IF(N175="snížená",J175,0)</f>
        <v>0</v>
      </c>
      <c r="BG175" s="203">
        <f>IF(N175="zákl. přenesená",J175,0)</f>
        <v>0</v>
      </c>
      <c r="BH175" s="203">
        <f>IF(N175="sníž. přenesená",J175,0)</f>
        <v>0</v>
      </c>
      <c r="BI175" s="203">
        <f>IF(N175="nulová",J175,0)</f>
        <v>0</v>
      </c>
      <c r="BJ175" s="17" t="s">
        <v>82</v>
      </c>
      <c r="BK175" s="203">
        <f>ROUND(I175*H175,2)</f>
        <v>0</v>
      </c>
      <c r="BL175" s="17" t="s">
        <v>175</v>
      </c>
      <c r="BM175" s="202" t="s">
        <v>2424</v>
      </c>
    </row>
    <row r="176" spans="1:65" s="2" customFormat="1">
      <c r="A176" s="34"/>
      <c r="B176" s="35"/>
      <c r="C176" s="36"/>
      <c r="D176" s="204" t="s">
        <v>177</v>
      </c>
      <c r="E176" s="36"/>
      <c r="F176" s="205" t="s">
        <v>2425</v>
      </c>
      <c r="G176" s="36"/>
      <c r="H176" s="36"/>
      <c r="I176" s="206"/>
      <c r="J176" s="36"/>
      <c r="K176" s="36"/>
      <c r="L176" s="39"/>
      <c r="M176" s="207"/>
      <c r="N176" s="208"/>
      <c r="O176" s="71"/>
      <c r="P176" s="71"/>
      <c r="Q176" s="71"/>
      <c r="R176" s="71"/>
      <c r="S176" s="71"/>
      <c r="T176" s="72"/>
      <c r="U176" s="34"/>
      <c r="V176" s="34"/>
      <c r="W176" s="34"/>
      <c r="X176" s="34"/>
      <c r="Y176" s="34"/>
      <c r="Z176" s="34"/>
      <c r="AA176" s="34"/>
      <c r="AB176" s="34"/>
      <c r="AC176" s="34"/>
      <c r="AD176" s="34"/>
      <c r="AE176" s="34"/>
      <c r="AT176" s="17" t="s">
        <v>177</v>
      </c>
      <c r="AU176" s="17" t="s">
        <v>82</v>
      </c>
    </row>
    <row r="177" spans="1:65" s="14" customFormat="1">
      <c r="B177" s="220"/>
      <c r="C177" s="221"/>
      <c r="D177" s="211" t="s">
        <v>179</v>
      </c>
      <c r="E177" s="222" t="s">
        <v>1</v>
      </c>
      <c r="F177" s="223" t="s">
        <v>168</v>
      </c>
      <c r="G177" s="221"/>
      <c r="H177" s="224">
        <v>3</v>
      </c>
      <c r="I177" s="225"/>
      <c r="J177" s="221"/>
      <c r="K177" s="221"/>
      <c r="L177" s="226"/>
      <c r="M177" s="227"/>
      <c r="N177" s="228"/>
      <c r="O177" s="228"/>
      <c r="P177" s="228"/>
      <c r="Q177" s="228"/>
      <c r="R177" s="228"/>
      <c r="S177" s="228"/>
      <c r="T177" s="229"/>
      <c r="AT177" s="230" t="s">
        <v>179</v>
      </c>
      <c r="AU177" s="230" t="s">
        <v>82</v>
      </c>
      <c r="AV177" s="14" t="s">
        <v>84</v>
      </c>
      <c r="AW177" s="14" t="s">
        <v>31</v>
      </c>
      <c r="AX177" s="14" t="s">
        <v>75</v>
      </c>
      <c r="AY177" s="230" t="s">
        <v>167</v>
      </c>
    </row>
    <row r="178" spans="1:65" s="2" customFormat="1" ht="24.3" customHeight="1">
      <c r="A178" s="34"/>
      <c r="B178" s="35"/>
      <c r="C178" s="191" t="s">
        <v>325</v>
      </c>
      <c r="D178" s="191" t="s">
        <v>170</v>
      </c>
      <c r="E178" s="192" t="s">
        <v>2426</v>
      </c>
      <c r="F178" s="193" t="s">
        <v>2427</v>
      </c>
      <c r="G178" s="194" t="s">
        <v>1202</v>
      </c>
      <c r="H178" s="195">
        <v>1</v>
      </c>
      <c r="I178" s="196"/>
      <c r="J178" s="197">
        <f>ROUND(I178*H178,2)</f>
        <v>0</v>
      </c>
      <c r="K178" s="193" t="s">
        <v>1</v>
      </c>
      <c r="L178" s="39"/>
      <c r="M178" s="198" t="s">
        <v>1</v>
      </c>
      <c r="N178" s="199" t="s">
        <v>40</v>
      </c>
      <c r="O178" s="71"/>
      <c r="P178" s="200">
        <f>O178*H178</f>
        <v>0</v>
      </c>
      <c r="Q178" s="200">
        <v>0</v>
      </c>
      <c r="R178" s="200">
        <f>Q178*H178</f>
        <v>0</v>
      </c>
      <c r="S178" s="200">
        <v>0</v>
      </c>
      <c r="T178" s="201">
        <f>S178*H178</f>
        <v>0</v>
      </c>
      <c r="U178" s="34"/>
      <c r="V178" s="34"/>
      <c r="W178" s="34"/>
      <c r="X178" s="34"/>
      <c r="Y178" s="34"/>
      <c r="Z178" s="34"/>
      <c r="AA178" s="34"/>
      <c r="AB178" s="34"/>
      <c r="AC178" s="34"/>
      <c r="AD178" s="34"/>
      <c r="AE178" s="34"/>
      <c r="AR178" s="202" t="s">
        <v>175</v>
      </c>
      <c r="AT178" s="202" t="s">
        <v>170</v>
      </c>
      <c r="AU178" s="202" t="s">
        <v>82</v>
      </c>
      <c r="AY178" s="17" t="s">
        <v>167</v>
      </c>
      <c r="BE178" s="203">
        <f>IF(N178="základní",J178,0)</f>
        <v>0</v>
      </c>
      <c r="BF178" s="203">
        <f>IF(N178="snížená",J178,0)</f>
        <v>0</v>
      </c>
      <c r="BG178" s="203">
        <f>IF(N178="zákl. přenesená",J178,0)</f>
        <v>0</v>
      </c>
      <c r="BH178" s="203">
        <f>IF(N178="sníž. přenesená",J178,0)</f>
        <v>0</v>
      </c>
      <c r="BI178" s="203">
        <f>IF(N178="nulová",J178,0)</f>
        <v>0</v>
      </c>
      <c r="BJ178" s="17" t="s">
        <v>82</v>
      </c>
      <c r="BK178" s="203">
        <f>ROUND(I178*H178,2)</f>
        <v>0</v>
      </c>
      <c r="BL178" s="17" t="s">
        <v>175</v>
      </c>
      <c r="BM178" s="202" t="s">
        <v>2428</v>
      </c>
    </row>
    <row r="179" spans="1:65" s="14" customFormat="1">
      <c r="B179" s="220"/>
      <c r="C179" s="221"/>
      <c r="D179" s="211" t="s">
        <v>179</v>
      </c>
      <c r="E179" s="222" t="s">
        <v>1</v>
      </c>
      <c r="F179" s="223" t="s">
        <v>82</v>
      </c>
      <c r="G179" s="221"/>
      <c r="H179" s="224">
        <v>1</v>
      </c>
      <c r="I179" s="225"/>
      <c r="J179" s="221"/>
      <c r="K179" s="221"/>
      <c r="L179" s="226"/>
      <c r="M179" s="227"/>
      <c r="N179" s="228"/>
      <c r="O179" s="228"/>
      <c r="P179" s="228"/>
      <c r="Q179" s="228"/>
      <c r="R179" s="228"/>
      <c r="S179" s="228"/>
      <c r="T179" s="229"/>
      <c r="AT179" s="230" t="s">
        <v>179</v>
      </c>
      <c r="AU179" s="230" t="s">
        <v>82</v>
      </c>
      <c r="AV179" s="14" t="s">
        <v>84</v>
      </c>
      <c r="AW179" s="14" t="s">
        <v>31</v>
      </c>
      <c r="AX179" s="14" t="s">
        <v>75</v>
      </c>
      <c r="AY179" s="230" t="s">
        <v>167</v>
      </c>
    </row>
    <row r="180" spans="1:65" s="12" customFormat="1" ht="25.85" customHeight="1">
      <c r="B180" s="175"/>
      <c r="C180" s="176"/>
      <c r="D180" s="177" t="s">
        <v>74</v>
      </c>
      <c r="E180" s="178" t="s">
        <v>2429</v>
      </c>
      <c r="F180" s="178" t="s">
        <v>2430</v>
      </c>
      <c r="G180" s="176"/>
      <c r="H180" s="176"/>
      <c r="I180" s="179"/>
      <c r="J180" s="180">
        <f>BK180</f>
        <v>0</v>
      </c>
      <c r="K180" s="176"/>
      <c r="L180" s="181"/>
      <c r="M180" s="182"/>
      <c r="N180" s="183"/>
      <c r="O180" s="183"/>
      <c r="P180" s="184">
        <f>SUM(P181:P197)</f>
        <v>0</v>
      </c>
      <c r="Q180" s="183"/>
      <c r="R180" s="184">
        <f>SUM(R181:R197)</f>
        <v>0</v>
      </c>
      <c r="S180" s="183"/>
      <c r="T180" s="185">
        <f>SUM(T181:T197)</f>
        <v>0</v>
      </c>
      <c r="AR180" s="186" t="s">
        <v>82</v>
      </c>
      <c r="AT180" s="187" t="s">
        <v>74</v>
      </c>
      <c r="AU180" s="187" t="s">
        <v>75</v>
      </c>
      <c r="AY180" s="186" t="s">
        <v>167</v>
      </c>
      <c r="BK180" s="188">
        <f>SUM(BK181:BK197)</f>
        <v>0</v>
      </c>
    </row>
    <row r="181" spans="1:65" s="2" customFormat="1" ht="16.45" customHeight="1">
      <c r="A181" s="34"/>
      <c r="B181" s="35"/>
      <c r="C181" s="232" t="s">
        <v>331</v>
      </c>
      <c r="D181" s="232" t="s">
        <v>254</v>
      </c>
      <c r="E181" s="233" t="s">
        <v>2431</v>
      </c>
      <c r="F181" s="234" t="s">
        <v>2432</v>
      </c>
      <c r="G181" s="235" t="s">
        <v>186</v>
      </c>
      <c r="H181" s="236">
        <v>50</v>
      </c>
      <c r="I181" s="237"/>
      <c r="J181" s="238">
        <f>ROUND(I181*H181,2)</f>
        <v>0</v>
      </c>
      <c r="K181" s="234" t="s">
        <v>1</v>
      </c>
      <c r="L181" s="239"/>
      <c r="M181" s="240" t="s">
        <v>1</v>
      </c>
      <c r="N181" s="241" t="s">
        <v>40</v>
      </c>
      <c r="O181" s="71"/>
      <c r="P181" s="200">
        <f>O181*H181</f>
        <v>0</v>
      </c>
      <c r="Q181" s="200">
        <v>0</v>
      </c>
      <c r="R181" s="200">
        <f>Q181*H181</f>
        <v>0</v>
      </c>
      <c r="S181" s="200">
        <v>0</v>
      </c>
      <c r="T181" s="201">
        <f>S181*H181</f>
        <v>0</v>
      </c>
      <c r="U181" s="34"/>
      <c r="V181" s="34"/>
      <c r="W181" s="34"/>
      <c r="X181" s="34"/>
      <c r="Y181" s="34"/>
      <c r="Z181" s="34"/>
      <c r="AA181" s="34"/>
      <c r="AB181" s="34"/>
      <c r="AC181" s="34"/>
      <c r="AD181" s="34"/>
      <c r="AE181" s="34"/>
      <c r="AR181" s="202" t="s">
        <v>225</v>
      </c>
      <c r="AT181" s="202" t="s">
        <v>254</v>
      </c>
      <c r="AU181" s="202" t="s">
        <v>82</v>
      </c>
      <c r="AY181" s="17" t="s">
        <v>167</v>
      </c>
      <c r="BE181" s="203">
        <f>IF(N181="základní",J181,0)</f>
        <v>0</v>
      </c>
      <c r="BF181" s="203">
        <f>IF(N181="snížená",J181,0)</f>
        <v>0</v>
      </c>
      <c r="BG181" s="203">
        <f>IF(N181="zákl. přenesená",J181,0)</f>
        <v>0</v>
      </c>
      <c r="BH181" s="203">
        <f>IF(N181="sníž. přenesená",J181,0)</f>
        <v>0</v>
      </c>
      <c r="BI181" s="203">
        <f>IF(N181="nulová",J181,0)</f>
        <v>0</v>
      </c>
      <c r="BJ181" s="17" t="s">
        <v>82</v>
      </c>
      <c r="BK181" s="203">
        <f>ROUND(I181*H181,2)</f>
        <v>0</v>
      </c>
      <c r="BL181" s="17" t="s">
        <v>175</v>
      </c>
      <c r="BM181" s="202" t="s">
        <v>2433</v>
      </c>
    </row>
    <row r="182" spans="1:65" s="14" customFormat="1">
      <c r="B182" s="220"/>
      <c r="C182" s="221"/>
      <c r="D182" s="211" t="s">
        <v>179</v>
      </c>
      <c r="E182" s="222" t="s">
        <v>1</v>
      </c>
      <c r="F182" s="223" t="s">
        <v>513</v>
      </c>
      <c r="G182" s="221"/>
      <c r="H182" s="224">
        <v>50</v>
      </c>
      <c r="I182" s="225"/>
      <c r="J182" s="221"/>
      <c r="K182" s="221"/>
      <c r="L182" s="226"/>
      <c r="M182" s="227"/>
      <c r="N182" s="228"/>
      <c r="O182" s="228"/>
      <c r="P182" s="228"/>
      <c r="Q182" s="228"/>
      <c r="R182" s="228"/>
      <c r="S182" s="228"/>
      <c r="T182" s="229"/>
      <c r="AT182" s="230" t="s">
        <v>179</v>
      </c>
      <c r="AU182" s="230" t="s">
        <v>82</v>
      </c>
      <c r="AV182" s="14" t="s">
        <v>84</v>
      </c>
      <c r="AW182" s="14" t="s">
        <v>31</v>
      </c>
      <c r="AX182" s="14" t="s">
        <v>75</v>
      </c>
      <c r="AY182" s="230" t="s">
        <v>167</v>
      </c>
    </row>
    <row r="183" spans="1:65" s="2" customFormat="1" ht="21.8" customHeight="1">
      <c r="A183" s="34"/>
      <c r="B183" s="35"/>
      <c r="C183" s="191" t="s">
        <v>336</v>
      </c>
      <c r="D183" s="191" t="s">
        <v>170</v>
      </c>
      <c r="E183" s="192" t="s">
        <v>2305</v>
      </c>
      <c r="F183" s="193" t="s">
        <v>2306</v>
      </c>
      <c r="G183" s="194" t="s">
        <v>186</v>
      </c>
      <c r="H183" s="195">
        <v>50</v>
      </c>
      <c r="I183" s="196"/>
      <c r="J183" s="197">
        <f>ROUND(I183*H183,2)</f>
        <v>0</v>
      </c>
      <c r="K183" s="193" t="s">
        <v>174</v>
      </c>
      <c r="L183" s="39"/>
      <c r="M183" s="198" t="s">
        <v>1</v>
      </c>
      <c r="N183" s="199" t="s">
        <v>40</v>
      </c>
      <c r="O183" s="71"/>
      <c r="P183" s="200">
        <f>O183*H183</f>
        <v>0</v>
      </c>
      <c r="Q183" s="200">
        <v>0</v>
      </c>
      <c r="R183" s="200">
        <f>Q183*H183</f>
        <v>0</v>
      </c>
      <c r="S183" s="200">
        <v>0</v>
      </c>
      <c r="T183" s="201">
        <f>S183*H183</f>
        <v>0</v>
      </c>
      <c r="U183" s="34"/>
      <c r="V183" s="34"/>
      <c r="W183" s="34"/>
      <c r="X183" s="34"/>
      <c r="Y183" s="34"/>
      <c r="Z183" s="34"/>
      <c r="AA183" s="34"/>
      <c r="AB183" s="34"/>
      <c r="AC183" s="34"/>
      <c r="AD183" s="34"/>
      <c r="AE183" s="34"/>
      <c r="AR183" s="202" t="s">
        <v>175</v>
      </c>
      <c r="AT183" s="202" t="s">
        <v>170</v>
      </c>
      <c r="AU183" s="202" t="s">
        <v>82</v>
      </c>
      <c r="AY183" s="17" t="s">
        <v>167</v>
      </c>
      <c r="BE183" s="203">
        <f>IF(N183="základní",J183,0)</f>
        <v>0</v>
      </c>
      <c r="BF183" s="203">
        <f>IF(N183="snížená",J183,0)</f>
        <v>0</v>
      </c>
      <c r="BG183" s="203">
        <f>IF(N183="zákl. přenesená",J183,0)</f>
        <v>0</v>
      </c>
      <c r="BH183" s="203">
        <f>IF(N183="sníž. přenesená",J183,0)</f>
        <v>0</v>
      </c>
      <c r="BI183" s="203">
        <f>IF(N183="nulová",J183,0)</f>
        <v>0</v>
      </c>
      <c r="BJ183" s="17" t="s">
        <v>82</v>
      </c>
      <c r="BK183" s="203">
        <f>ROUND(I183*H183,2)</f>
        <v>0</v>
      </c>
      <c r="BL183" s="17" t="s">
        <v>175</v>
      </c>
      <c r="BM183" s="202" t="s">
        <v>2434</v>
      </c>
    </row>
    <row r="184" spans="1:65" s="2" customFormat="1">
      <c r="A184" s="34"/>
      <c r="B184" s="35"/>
      <c r="C184" s="36"/>
      <c r="D184" s="204" t="s">
        <v>177</v>
      </c>
      <c r="E184" s="36"/>
      <c r="F184" s="205" t="s">
        <v>2308</v>
      </c>
      <c r="G184" s="36"/>
      <c r="H184" s="36"/>
      <c r="I184" s="206"/>
      <c r="J184" s="36"/>
      <c r="K184" s="36"/>
      <c r="L184" s="39"/>
      <c r="M184" s="207"/>
      <c r="N184" s="208"/>
      <c r="O184" s="71"/>
      <c r="P184" s="71"/>
      <c r="Q184" s="71"/>
      <c r="R184" s="71"/>
      <c r="S184" s="71"/>
      <c r="T184" s="72"/>
      <c r="U184" s="34"/>
      <c r="V184" s="34"/>
      <c r="W184" s="34"/>
      <c r="X184" s="34"/>
      <c r="Y184" s="34"/>
      <c r="Z184" s="34"/>
      <c r="AA184" s="34"/>
      <c r="AB184" s="34"/>
      <c r="AC184" s="34"/>
      <c r="AD184" s="34"/>
      <c r="AE184" s="34"/>
      <c r="AT184" s="17" t="s">
        <v>177</v>
      </c>
      <c r="AU184" s="17" t="s">
        <v>82</v>
      </c>
    </row>
    <row r="185" spans="1:65" s="14" customFormat="1">
      <c r="B185" s="220"/>
      <c r="C185" s="221"/>
      <c r="D185" s="211" t="s">
        <v>179</v>
      </c>
      <c r="E185" s="222" t="s">
        <v>1</v>
      </c>
      <c r="F185" s="223" t="s">
        <v>513</v>
      </c>
      <c r="G185" s="221"/>
      <c r="H185" s="224">
        <v>50</v>
      </c>
      <c r="I185" s="225"/>
      <c r="J185" s="221"/>
      <c r="K185" s="221"/>
      <c r="L185" s="226"/>
      <c r="M185" s="227"/>
      <c r="N185" s="228"/>
      <c r="O185" s="228"/>
      <c r="P185" s="228"/>
      <c r="Q185" s="228"/>
      <c r="R185" s="228"/>
      <c r="S185" s="228"/>
      <c r="T185" s="229"/>
      <c r="AT185" s="230" t="s">
        <v>179</v>
      </c>
      <c r="AU185" s="230" t="s">
        <v>82</v>
      </c>
      <c r="AV185" s="14" t="s">
        <v>84</v>
      </c>
      <c r="AW185" s="14" t="s">
        <v>31</v>
      </c>
      <c r="AX185" s="14" t="s">
        <v>75</v>
      </c>
      <c r="AY185" s="230" t="s">
        <v>167</v>
      </c>
    </row>
    <row r="186" spans="1:65" s="2" customFormat="1" ht="16.45" customHeight="1">
      <c r="A186" s="34"/>
      <c r="B186" s="35"/>
      <c r="C186" s="232" t="s">
        <v>346</v>
      </c>
      <c r="D186" s="232" t="s">
        <v>254</v>
      </c>
      <c r="E186" s="233" t="s">
        <v>2435</v>
      </c>
      <c r="F186" s="234" t="s">
        <v>2372</v>
      </c>
      <c r="G186" s="235" t="s">
        <v>1202</v>
      </c>
      <c r="H186" s="236">
        <v>150</v>
      </c>
      <c r="I186" s="237"/>
      <c r="J186" s="238">
        <f>ROUND(I186*H186,2)</f>
        <v>0</v>
      </c>
      <c r="K186" s="234" t="s">
        <v>1</v>
      </c>
      <c r="L186" s="239"/>
      <c r="M186" s="240" t="s">
        <v>1</v>
      </c>
      <c r="N186" s="241" t="s">
        <v>40</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225</v>
      </c>
      <c r="AT186" s="202" t="s">
        <v>254</v>
      </c>
      <c r="AU186" s="202" t="s">
        <v>82</v>
      </c>
      <c r="AY186" s="17" t="s">
        <v>167</v>
      </c>
      <c r="BE186" s="203">
        <f>IF(N186="základní",J186,0)</f>
        <v>0</v>
      </c>
      <c r="BF186" s="203">
        <f>IF(N186="snížená",J186,0)</f>
        <v>0</v>
      </c>
      <c r="BG186" s="203">
        <f>IF(N186="zákl. přenesená",J186,0)</f>
        <v>0</v>
      </c>
      <c r="BH186" s="203">
        <f>IF(N186="sníž. přenesená",J186,0)</f>
        <v>0</v>
      </c>
      <c r="BI186" s="203">
        <f>IF(N186="nulová",J186,0)</f>
        <v>0</v>
      </c>
      <c r="BJ186" s="17" t="s">
        <v>82</v>
      </c>
      <c r="BK186" s="203">
        <f>ROUND(I186*H186,2)</f>
        <v>0</v>
      </c>
      <c r="BL186" s="17" t="s">
        <v>175</v>
      </c>
      <c r="BM186" s="202" t="s">
        <v>2436</v>
      </c>
    </row>
    <row r="187" spans="1:65" s="14" customFormat="1">
      <c r="B187" s="220"/>
      <c r="C187" s="221"/>
      <c r="D187" s="211" t="s">
        <v>179</v>
      </c>
      <c r="E187" s="222" t="s">
        <v>1</v>
      </c>
      <c r="F187" s="223" t="s">
        <v>1069</v>
      </c>
      <c r="G187" s="221"/>
      <c r="H187" s="224">
        <v>150</v>
      </c>
      <c r="I187" s="225"/>
      <c r="J187" s="221"/>
      <c r="K187" s="221"/>
      <c r="L187" s="226"/>
      <c r="M187" s="227"/>
      <c r="N187" s="228"/>
      <c r="O187" s="228"/>
      <c r="P187" s="228"/>
      <c r="Q187" s="228"/>
      <c r="R187" s="228"/>
      <c r="S187" s="228"/>
      <c r="T187" s="229"/>
      <c r="AT187" s="230" t="s">
        <v>179</v>
      </c>
      <c r="AU187" s="230" t="s">
        <v>82</v>
      </c>
      <c r="AV187" s="14" t="s">
        <v>84</v>
      </c>
      <c r="AW187" s="14" t="s">
        <v>31</v>
      </c>
      <c r="AX187" s="14" t="s">
        <v>75</v>
      </c>
      <c r="AY187" s="230" t="s">
        <v>167</v>
      </c>
    </row>
    <row r="188" spans="1:65" s="2" customFormat="1" ht="24.3" customHeight="1">
      <c r="A188" s="34"/>
      <c r="B188" s="35"/>
      <c r="C188" s="191" t="s">
        <v>351</v>
      </c>
      <c r="D188" s="191" t="s">
        <v>170</v>
      </c>
      <c r="E188" s="192" t="s">
        <v>2374</v>
      </c>
      <c r="F188" s="193" t="s">
        <v>2375</v>
      </c>
      <c r="G188" s="194" t="s">
        <v>274</v>
      </c>
      <c r="H188" s="195">
        <v>150</v>
      </c>
      <c r="I188" s="196"/>
      <c r="J188" s="197">
        <f>ROUND(I188*H188,2)</f>
        <v>0</v>
      </c>
      <c r="K188" s="193" t="s">
        <v>174</v>
      </c>
      <c r="L188" s="39"/>
      <c r="M188" s="198" t="s">
        <v>1</v>
      </c>
      <c r="N188" s="199" t="s">
        <v>40</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175</v>
      </c>
      <c r="AT188" s="202" t="s">
        <v>170</v>
      </c>
      <c r="AU188" s="202" t="s">
        <v>82</v>
      </c>
      <c r="AY188" s="17" t="s">
        <v>167</v>
      </c>
      <c r="BE188" s="203">
        <f>IF(N188="základní",J188,0)</f>
        <v>0</v>
      </c>
      <c r="BF188" s="203">
        <f>IF(N188="snížená",J188,0)</f>
        <v>0</v>
      </c>
      <c r="BG188" s="203">
        <f>IF(N188="zákl. přenesená",J188,0)</f>
        <v>0</v>
      </c>
      <c r="BH188" s="203">
        <f>IF(N188="sníž. přenesená",J188,0)</f>
        <v>0</v>
      </c>
      <c r="BI188" s="203">
        <f>IF(N188="nulová",J188,0)</f>
        <v>0</v>
      </c>
      <c r="BJ188" s="17" t="s">
        <v>82</v>
      </c>
      <c r="BK188" s="203">
        <f>ROUND(I188*H188,2)</f>
        <v>0</v>
      </c>
      <c r="BL188" s="17" t="s">
        <v>175</v>
      </c>
      <c r="BM188" s="202" t="s">
        <v>2437</v>
      </c>
    </row>
    <row r="189" spans="1:65" s="2" customFormat="1">
      <c r="A189" s="34"/>
      <c r="B189" s="35"/>
      <c r="C189" s="36"/>
      <c r="D189" s="204" t="s">
        <v>177</v>
      </c>
      <c r="E189" s="36"/>
      <c r="F189" s="205" t="s">
        <v>2377</v>
      </c>
      <c r="G189" s="36"/>
      <c r="H189" s="36"/>
      <c r="I189" s="206"/>
      <c r="J189" s="36"/>
      <c r="K189" s="36"/>
      <c r="L189" s="39"/>
      <c r="M189" s="207"/>
      <c r="N189" s="208"/>
      <c r="O189" s="71"/>
      <c r="P189" s="71"/>
      <c r="Q189" s="71"/>
      <c r="R189" s="71"/>
      <c r="S189" s="71"/>
      <c r="T189" s="72"/>
      <c r="U189" s="34"/>
      <c r="V189" s="34"/>
      <c r="W189" s="34"/>
      <c r="X189" s="34"/>
      <c r="Y189" s="34"/>
      <c r="Z189" s="34"/>
      <c r="AA189" s="34"/>
      <c r="AB189" s="34"/>
      <c r="AC189" s="34"/>
      <c r="AD189" s="34"/>
      <c r="AE189" s="34"/>
      <c r="AT189" s="17" t="s">
        <v>177</v>
      </c>
      <c r="AU189" s="17" t="s">
        <v>82</v>
      </c>
    </row>
    <row r="190" spans="1:65" s="14" customFormat="1">
      <c r="B190" s="220"/>
      <c r="C190" s="221"/>
      <c r="D190" s="211" t="s">
        <v>179</v>
      </c>
      <c r="E190" s="222" t="s">
        <v>1</v>
      </c>
      <c r="F190" s="223" t="s">
        <v>1069</v>
      </c>
      <c r="G190" s="221"/>
      <c r="H190" s="224">
        <v>150</v>
      </c>
      <c r="I190" s="225"/>
      <c r="J190" s="221"/>
      <c r="K190" s="221"/>
      <c r="L190" s="226"/>
      <c r="M190" s="227"/>
      <c r="N190" s="228"/>
      <c r="O190" s="228"/>
      <c r="P190" s="228"/>
      <c r="Q190" s="228"/>
      <c r="R190" s="228"/>
      <c r="S190" s="228"/>
      <c r="T190" s="229"/>
      <c r="AT190" s="230" t="s">
        <v>179</v>
      </c>
      <c r="AU190" s="230" t="s">
        <v>82</v>
      </c>
      <c r="AV190" s="14" t="s">
        <v>84</v>
      </c>
      <c r="AW190" s="14" t="s">
        <v>31</v>
      </c>
      <c r="AX190" s="14" t="s">
        <v>75</v>
      </c>
      <c r="AY190" s="230" t="s">
        <v>167</v>
      </c>
    </row>
    <row r="191" spans="1:65" s="2" customFormat="1" ht="66.7" customHeight="1">
      <c r="A191" s="34"/>
      <c r="B191" s="35"/>
      <c r="C191" s="232" t="s">
        <v>358</v>
      </c>
      <c r="D191" s="232" t="s">
        <v>254</v>
      </c>
      <c r="E191" s="233" t="s">
        <v>2438</v>
      </c>
      <c r="F191" s="234" t="s">
        <v>2439</v>
      </c>
      <c r="G191" s="235" t="s">
        <v>1202</v>
      </c>
      <c r="H191" s="236">
        <v>3</v>
      </c>
      <c r="I191" s="237"/>
      <c r="J191" s="238">
        <f>ROUND(I191*H191,2)</f>
        <v>0</v>
      </c>
      <c r="K191" s="234" t="s">
        <v>1</v>
      </c>
      <c r="L191" s="239"/>
      <c r="M191" s="240" t="s">
        <v>1</v>
      </c>
      <c r="N191" s="241" t="s">
        <v>40</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225</v>
      </c>
      <c r="AT191" s="202" t="s">
        <v>254</v>
      </c>
      <c r="AU191" s="202" t="s">
        <v>82</v>
      </c>
      <c r="AY191" s="17" t="s">
        <v>167</v>
      </c>
      <c r="BE191" s="203">
        <f>IF(N191="základní",J191,0)</f>
        <v>0</v>
      </c>
      <c r="BF191" s="203">
        <f>IF(N191="snížená",J191,0)</f>
        <v>0</v>
      </c>
      <c r="BG191" s="203">
        <f>IF(N191="zákl. přenesená",J191,0)</f>
        <v>0</v>
      </c>
      <c r="BH191" s="203">
        <f>IF(N191="sníž. přenesená",J191,0)</f>
        <v>0</v>
      </c>
      <c r="BI191" s="203">
        <f>IF(N191="nulová",J191,0)</f>
        <v>0</v>
      </c>
      <c r="BJ191" s="17" t="s">
        <v>82</v>
      </c>
      <c r="BK191" s="203">
        <f>ROUND(I191*H191,2)</f>
        <v>0</v>
      </c>
      <c r="BL191" s="17" t="s">
        <v>175</v>
      </c>
      <c r="BM191" s="202" t="s">
        <v>2440</v>
      </c>
    </row>
    <row r="192" spans="1:65" s="14" customFormat="1">
      <c r="B192" s="220"/>
      <c r="C192" s="221"/>
      <c r="D192" s="211" t="s">
        <v>179</v>
      </c>
      <c r="E192" s="222" t="s">
        <v>1</v>
      </c>
      <c r="F192" s="223" t="s">
        <v>168</v>
      </c>
      <c r="G192" s="221"/>
      <c r="H192" s="224">
        <v>3</v>
      </c>
      <c r="I192" s="225"/>
      <c r="J192" s="221"/>
      <c r="K192" s="221"/>
      <c r="L192" s="226"/>
      <c r="M192" s="227"/>
      <c r="N192" s="228"/>
      <c r="O192" s="228"/>
      <c r="P192" s="228"/>
      <c r="Q192" s="228"/>
      <c r="R192" s="228"/>
      <c r="S192" s="228"/>
      <c r="T192" s="229"/>
      <c r="AT192" s="230" t="s">
        <v>179</v>
      </c>
      <c r="AU192" s="230" t="s">
        <v>82</v>
      </c>
      <c r="AV192" s="14" t="s">
        <v>84</v>
      </c>
      <c r="AW192" s="14" t="s">
        <v>31</v>
      </c>
      <c r="AX192" s="14" t="s">
        <v>75</v>
      </c>
      <c r="AY192" s="230" t="s">
        <v>167</v>
      </c>
    </row>
    <row r="193" spans="1:65" s="2" customFormat="1" ht="21.8" customHeight="1">
      <c r="A193" s="34"/>
      <c r="B193" s="35"/>
      <c r="C193" s="191" t="s">
        <v>364</v>
      </c>
      <c r="D193" s="191" t="s">
        <v>170</v>
      </c>
      <c r="E193" s="192" t="s">
        <v>2441</v>
      </c>
      <c r="F193" s="193" t="s">
        <v>2442</v>
      </c>
      <c r="G193" s="194" t="s">
        <v>274</v>
      </c>
      <c r="H193" s="195">
        <v>3</v>
      </c>
      <c r="I193" s="196"/>
      <c r="J193" s="197">
        <f>ROUND(I193*H193,2)</f>
        <v>0</v>
      </c>
      <c r="K193" s="193" t="s">
        <v>174</v>
      </c>
      <c r="L193" s="39"/>
      <c r="M193" s="198" t="s">
        <v>1</v>
      </c>
      <c r="N193" s="199" t="s">
        <v>40</v>
      </c>
      <c r="O193" s="71"/>
      <c r="P193" s="200">
        <f>O193*H193</f>
        <v>0</v>
      </c>
      <c r="Q193" s="200">
        <v>0</v>
      </c>
      <c r="R193" s="200">
        <f>Q193*H193</f>
        <v>0</v>
      </c>
      <c r="S193" s="200">
        <v>0</v>
      </c>
      <c r="T193" s="201">
        <f>S193*H193</f>
        <v>0</v>
      </c>
      <c r="U193" s="34"/>
      <c r="V193" s="34"/>
      <c r="W193" s="34"/>
      <c r="X193" s="34"/>
      <c r="Y193" s="34"/>
      <c r="Z193" s="34"/>
      <c r="AA193" s="34"/>
      <c r="AB193" s="34"/>
      <c r="AC193" s="34"/>
      <c r="AD193" s="34"/>
      <c r="AE193" s="34"/>
      <c r="AR193" s="202" t="s">
        <v>175</v>
      </c>
      <c r="AT193" s="202" t="s">
        <v>170</v>
      </c>
      <c r="AU193" s="202" t="s">
        <v>82</v>
      </c>
      <c r="AY193" s="17" t="s">
        <v>167</v>
      </c>
      <c r="BE193" s="203">
        <f>IF(N193="základní",J193,0)</f>
        <v>0</v>
      </c>
      <c r="BF193" s="203">
        <f>IF(N193="snížená",J193,0)</f>
        <v>0</v>
      </c>
      <c r="BG193" s="203">
        <f>IF(N193="zákl. přenesená",J193,0)</f>
        <v>0</v>
      </c>
      <c r="BH193" s="203">
        <f>IF(N193="sníž. přenesená",J193,0)</f>
        <v>0</v>
      </c>
      <c r="BI193" s="203">
        <f>IF(N193="nulová",J193,0)</f>
        <v>0</v>
      </c>
      <c r="BJ193" s="17" t="s">
        <v>82</v>
      </c>
      <c r="BK193" s="203">
        <f>ROUND(I193*H193,2)</f>
        <v>0</v>
      </c>
      <c r="BL193" s="17" t="s">
        <v>175</v>
      </c>
      <c r="BM193" s="202" t="s">
        <v>2443</v>
      </c>
    </row>
    <row r="194" spans="1:65" s="2" customFormat="1">
      <c r="A194" s="34"/>
      <c r="B194" s="35"/>
      <c r="C194" s="36"/>
      <c r="D194" s="204" t="s">
        <v>177</v>
      </c>
      <c r="E194" s="36"/>
      <c r="F194" s="205" t="s">
        <v>2444</v>
      </c>
      <c r="G194" s="36"/>
      <c r="H194" s="36"/>
      <c r="I194" s="206"/>
      <c r="J194" s="36"/>
      <c r="K194" s="36"/>
      <c r="L194" s="39"/>
      <c r="M194" s="207"/>
      <c r="N194" s="208"/>
      <c r="O194" s="71"/>
      <c r="P194" s="71"/>
      <c r="Q194" s="71"/>
      <c r="R194" s="71"/>
      <c r="S194" s="71"/>
      <c r="T194" s="72"/>
      <c r="U194" s="34"/>
      <c r="V194" s="34"/>
      <c r="W194" s="34"/>
      <c r="X194" s="34"/>
      <c r="Y194" s="34"/>
      <c r="Z194" s="34"/>
      <c r="AA194" s="34"/>
      <c r="AB194" s="34"/>
      <c r="AC194" s="34"/>
      <c r="AD194" s="34"/>
      <c r="AE194" s="34"/>
      <c r="AT194" s="17" t="s">
        <v>177</v>
      </c>
      <c r="AU194" s="17" t="s">
        <v>82</v>
      </c>
    </row>
    <row r="195" spans="1:65" s="14" customFormat="1">
      <c r="B195" s="220"/>
      <c r="C195" s="221"/>
      <c r="D195" s="211" t="s">
        <v>179</v>
      </c>
      <c r="E195" s="222" t="s">
        <v>1</v>
      </c>
      <c r="F195" s="223" t="s">
        <v>168</v>
      </c>
      <c r="G195" s="221"/>
      <c r="H195" s="224">
        <v>3</v>
      </c>
      <c r="I195" s="225"/>
      <c r="J195" s="221"/>
      <c r="K195" s="221"/>
      <c r="L195" s="226"/>
      <c r="M195" s="227"/>
      <c r="N195" s="228"/>
      <c r="O195" s="228"/>
      <c r="P195" s="228"/>
      <c r="Q195" s="228"/>
      <c r="R195" s="228"/>
      <c r="S195" s="228"/>
      <c r="T195" s="229"/>
      <c r="AT195" s="230" t="s">
        <v>179</v>
      </c>
      <c r="AU195" s="230" t="s">
        <v>82</v>
      </c>
      <c r="AV195" s="14" t="s">
        <v>84</v>
      </c>
      <c r="AW195" s="14" t="s">
        <v>31</v>
      </c>
      <c r="AX195" s="14" t="s">
        <v>75</v>
      </c>
      <c r="AY195" s="230" t="s">
        <v>167</v>
      </c>
    </row>
    <row r="196" spans="1:65" s="2" customFormat="1" ht="33.049999999999997" customHeight="1">
      <c r="A196" s="34"/>
      <c r="B196" s="35"/>
      <c r="C196" s="191" t="s">
        <v>372</v>
      </c>
      <c r="D196" s="191" t="s">
        <v>170</v>
      </c>
      <c r="E196" s="192" t="s">
        <v>2445</v>
      </c>
      <c r="F196" s="193" t="s">
        <v>2446</v>
      </c>
      <c r="G196" s="194" t="s">
        <v>1202</v>
      </c>
      <c r="H196" s="195">
        <v>1</v>
      </c>
      <c r="I196" s="196"/>
      <c r="J196" s="197">
        <f>ROUND(I196*H196,2)</f>
        <v>0</v>
      </c>
      <c r="K196" s="193" t="s">
        <v>1</v>
      </c>
      <c r="L196" s="39"/>
      <c r="M196" s="198" t="s">
        <v>1</v>
      </c>
      <c r="N196" s="199" t="s">
        <v>40</v>
      </c>
      <c r="O196" s="71"/>
      <c r="P196" s="200">
        <f>O196*H196</f>
        <v>0</v>
      </c>
      <c r="Q196" s="200">
        <v>0</v>
      </c>
      <c r="R196" s="200">
        <f>Q196*H196</f>
        <v>0</v>
      </c>
      <c r="S196" s="200">
        <v>0</v>
      </c>
      <c r="T196" s="201">
        <f>S196*H196</f>
        <v>0</v>
      </c>
      <c r="U196" s="34"/>
      <c r="V196" s="34"/>
      <c r="W196" s="34"/>
      <c r="X196" s="34"/>
      <c r="Y196" s="34"/>
      <c r="Z196" s="34"/>
      <c r="AA196" s="34"/>
      <c r="AB196" s="34"/>
      <c r="AC196" s="34"/>
      <c r="AD196" s="34"/>
      <c r="AE196" s="34"/>
      <c r="AR196" s="202" t="s">
        <v>175</v>
      </c>
      <c r="AT196" s="202" t="s">
        <v>170</v>
      </c>
      <c r="AU196" s="202" t="s">
        <v>82</v>
      </c>
      <c r="AY196" s="17" t="s">
        <v>167</v>
      </c>
      <c r="BE196" s="203">
        <f>IF(N196="základní",J196,0)</f>
        <v>0</v>
      </c>
      <c r="BF196" s="203">
        <f>IF(N196="snížená",J196,0)</f>
        <v>0</v>
      </c>
      <c r="BG196" s="203">
        <f>IF(N196="zákl. přenesená",J196,0)</f>
        <v>0</v>
      </c>
      <c r="BH196" s="203">
        <f>IF(N196="sníž. přenesená",J196,0)</f>
        <v>0</v>
      </c>
      <c r="BI196" s="203">
        <f>IF(N196="nulová",J196,0)</f>
        <v>0</v>
      </c>
      <c r="BJ196" s="17" t="s">
        <v>82</v>
      </c>
      <c r="BK196" s="203">
        <f>ROUND(I196*H196,2)</f>
        <v>0</v>
      </c>
      <c r="BL196" s="17" t="s">
        <v>175</v>
      </c>
      <c r="BM196" s="202" t="s">
        <v>2447</v>
      </c>
    </row>
    <row r="197" spans="1:65" s="14" customFormat="1">
      <c r="B197" s="220"/>
      <c r="C197" s="221"/>
      <c r="D197" s="211" t="s">
        <v>179</v>
      </c>
      <c r="E197" s="222" t="s">
        <v>1</v>
      </c>
      <c r="F197" s="223" t="s">
        <v>82</v>
      </c>
      <c r="G197" s="221"/>
      <c r="H197" s="224">
        <v>1</v>
      </c>
      <c r="I197" s="225"/>
      <c r="J197" s="221"/>
      <c r="K197" s="221"/>
      <c r="L197" s="226"/>
      <c r="M197" s="243"/>
      <c r="N197" s="244"/>
      <c r="O197" s="244"/>
      <c r="P197" s="244"/>
      <c r="Q197" s="244"/>
      <c r="R197" s="244"/>
      <c r="S197" s="244"/>
      <c r="T197" s="245"/>
      <c r="AT197" s="230" t="s">
        <v>179</v>
      </c>
      <c r="AU197" s="230" t="s">
        <v>82</v>
      </c>
      <c r="AV197" s="14" t="s">
        <v>84</v>
      </c>
      <c r="AW197" s="14" t="s">
        <v>31</v>
      </c>
      <c r="AX197" s="14" t="s">
        <v>75</v>
      </c>
      <c r="AY197" s="230" t="s">
        <v>167</v>
      </c>
    </row>
    <row r="198" spans="1:65" s="2" customFormat="1" ht="6.9" customHeight="1">
      <c r="A198" s="34"/>
      <c r="B198" s="54"/>
      <c r="C198" s="55"/>
      <c r="D198" s="55"/>
      <c r="E198" s="55"/>
      <c r="F198" s="55"/>
      <c r="G198" s="55"/>
      <c r="H198" s="55"/>
      <c r="I198" s="55"/>
      <c r="J198" s="55"/>
      <c r="K198" s="55"/>
      <c r="L198" s="39"/>
      <c r="M198" s="34"/>
      <c r="O198" s="34"/>
      <c r="P198" s="34"/>
      <c r="Q198" s="34"/>
      <c r="R198" s="34"/>
      <c r="S198" s="34"/>
      <c r="T198" s="34"/>
      <c r="U198" s="34"/>
      <c r="V198" s="34"/>
      <c r="W198" s="34"/>
      <c r="X198" s="34"/>
      <c r="Y198" s="34"/>
      <c r="Z198" s="34"/>
      <c r="AA198" s="34"/>
      <c r="AB198" s="34"/>
      <c r="AC198" s="34"/>
      <c r="AD198" s="34"/>
      <c r="AE198" s="34"/>
    </row>
  </sheetData>
  <sheetProtection algorithmName="SHA-512" hashValue="ymBwjl+20W0TaihDjyrApCuNj4sZk5BoUNwk2H2P+9KBev/PTELOVSqeZwdSFEy55IAdISHgoCZM40D+mghT4Q==" saltValue="/E6dryD+mWOAwtlDMMWZ3tC1Ap/bTaJ3+N4KO0XVJa5/1MO5QtPDY0MhjkbN2KtbzpdydNMTMnf4DGE2Wi/WDw==" spinCount="100000" sheet="1" objects="1" scenarios="1" formatColumns="0" formatRows="0" autoFilter="0"/>
  <autoFilter ref="C121:K197"/>
  <mergeCells count="12">
    <mergeCell ref="E114:H114"/>
    <mergeCell ref="L2:V2"/>
    <mergeCell ref="E85:H85"/>
    <mergeCell ref="E87:H87"/>
    <mergeCell ref="E89:H89"/>
    <mergeCell ref="E110:H110"/>
    <mergeCell ref="E112:H112"/>
    <mergeCell ref="E7:H7"/>
    <mergeCell ref="E9:H9"/>
    <mergeCell ref="E11:H11"/>
    <mergeCell ref="E20:H20"/>
    <mergeCell ref="E29:H29"/>
  </mergeCells>
  <hyperlinks>
    <hyperlink ref="F133" r:id="rId1"/>
    <hyperlink ref="F138" r:id="rId2"/>
    <hyperlink ref="F143" r:id="rId3"/>
    <hyperlink ref="F148" r:id="rId4"/>
    <hyperlink ref="F153" r:id="rId5"/>
    <hyperlink ref="F158" r:id="rId6"/>
    <hyperlink ref="F163" r:id="rId7"/>
    <hyperlink ref="F170" r:id="rId8"/>
    <hyperlink ref="F173" r:id="rId9"/>
    <hyperlink ref="F176" r:id="rId10"/>
    <hyperlink ref="F184" r:id="rId11"/>
    <hyperlink ref="F189" r:id="rId12"/>
    <hyperlink ref="F194" r:id="rId13"/>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heetViews>
  <sheetFormatPr defaultRowHeight="10.65"/>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50000000000003" customHeight="1">
      <c r="L2" s="277"/>
      <c r="M2" s="277"/>
      <c r="N2" s="277"/>
      <c r="O2" s="277"/>
      <c r="P2" s="277"/>
      <c r="Q2" s="277"/>
      <c r="R2" s="277"/>
      <c r="S2" s="277"/>
      <c r="T2" s="277"/>
      <c r="U2" s="277"/>
      <c r="V2" s="277"/>
      <c r="AT2" s="17" t="s">
        <v>110</v>
      </c>
    </row>
    <row r="3" spans="1:46" s="1" customFormat="1" ht="6.9" customHeight="1">
      <c r="B3" s="115"/>
      <c r="C3" s="116"/>
      <c r="D3" s="116"/>
      <c r="E3" s="116"/>
      <c r="F3" s="116"/>
      <c r="G3" s="116"/>
      <c r="H3" s="116"/>
      <c r="I3" s="116"/>
      <c r="J3" s="116"/>
      <c r="K3" s="116"/>
      <c r="L3" s="20"/>
      <c r="AT3" s="17" t="s">
        <v>84</v>
      </c>
    </row>
    <row r="4" spans="1:46" s="1" customFormat="1" ht="24.9" customHeight="1">
      <c r="B4" s="20"/>
      <c r="D4" s="117" t="s">
        <v>114</v>
      </c>
      <c r="L4" s="20"/>
      <c r="M4" s="118" t="s">
        <v>10</v>
      </c>
      <c r="AT4" s="17" t="s">
        <v>4</v>
      </c>
    </row>
    <row r="5" spans="1:46" s="1" customFormat="1" ht="6.9" customHeight="1">
      <c r="B5" s="20"/>
      <c r="L5" s="20"/>
    </row>
    <row r="6" spans="1:46" s="1" customFormat="1" ht="12.05" customHeight="1">
      <c r="B6" s="20"/>
      <c r="D6" s="119" t="s">
        <v>16</v>
      </c>
      <c r="L6" s="20"/>
    </row>
    <row r="7" spans="1:46" s="1" customFormat="1" ht="26.3" customHeight="1">
      <c r="B7" s="20"/>
      <c r="E7" s="314" t="str">
        <f>'Rekapitulace stavby'!K6</f>
        <v>Nemocnice Nové Město na Moravě - 2 ultrazvukové vyšetřovny na RDG</v>
      </c>
      <c r="F7" s="315"/>
      <c r="G7" s="315"/>
      <c r="H7" s="315"/>
      <c r="L7" s="20"/>
    </row>
    <row r="8" spans="1:46" s="1" customFormat="1" ht="12.05" customHeight="1">
      <c r="B8" s="20"/>
      <c r="D8" s="119" t="s">
        <v>115</v>
      </c>
      <c r="L8" s="20"/>
    </row>
    <row r="9" spans="1:46" s="2" customFormat="1" ht="16.45" customHeight="1">
      <c r="A9" s="34"/>
      <c r="B9" s="39"/>
      <c r="C9" s="34"/>
      <c r="D9" s="34"/>
      <c r="E9" s="314" t="s">
        <v>116</v>
      </c>
      <c r="F9" s="316"/>
      <c r="G9" s="316"/>
      <c r="H9" s="316"/>
      <c r="I9" s="34"/>
      <c r="J9" s="34"/>
      <c r="K9" s="34"/>
      <c r="L9" s="51"/>
      <c r="S9" s="34"/>
      <c r="T9" s="34"/>
      <c r="U9" s="34"/>
      <c r="V9" s="34"/>
      <c r="W9" s="34"/>
      <c r="X9" s="34"/>
      <c r="Y9" s="34"/>
      <c r="Z9" s="34"/>
      <c r="AA9" s="34"/>
      <c r="AB9" s="34"/>
      <c r="AC9" s="34"/>
      <c r="AD9" s="34"/>
      <c r="AE9" s="34"/>
    </row>
    <row r="10" spans="1:46" s="2" customFormat="1" ht="12.05" customHeight="1">
      <c r="A10" s="34"/>
      <c r="B10" s="39"/>
      <c r="C10" s="34"/>
      <c r="D10" s="119" t="s">
        <v>117</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45" customHeight="1">
      <c r="A11" s="34"/>
      <c r="B11" s="39"/>
      <c r="C11" s="34"/>
      <c r="D11" s="34"/>
      <c r="E11" s="317" t="s">
        <v>2448</v>
      </c>
      <c r="F11" s="316"/>
      <c r="G11" s="316"/>
      <c r="H11" s="316"/>
      <c r="I11" s="34"/>
      <c r="J11" s="34"/>
      <c r="K11" s="34"/>
      <c r="L11" s="51"/>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05"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05" customHeight="1">
      <c r="A14" s="34"/>
      <c r="B14" s="39"/>
      <c r="C14" s="34"/>
      <c r="D14" s="119" t="s">
        <v>20</v>
      </c>
      <c r="E14" s="34"/>
      <c r="F14" s="110" t="s">
        <v>21</v>
      </c>
      <c r="G14" s="34"/>
      <c r="H14" s="34"/>
      <c r="I14" s="119" t="s">
        <v>22</v>
      </c>
      <c r="J14" s="120">
        <f>'Rekapitulace stavby'!AN8</f>
        <v>0</v>
      </c>
      <c r="K14" s="34"/>
      <c r="L14" s="51"/>
      <c r="S14" s="34"/>
      <c r="T14" s="34"/>
      <c r="U14" s="34"/>
      <c r="V14" s="34"/>
      <c r="W14" s="34"/>
      <c r="X14" s="34"/>
      <c r="Y14" s="34"/>
      <c r="Z14" s="34"/>
      <c r="AA14" s="34"/>
      <c r="AB14" s="34"/>
      <c r="AC14" s="34"/>
      <c r="AD14" s="34"/>
      <c r="AE14" s="34"/>
    </row>
    <row r="15" spans="1:46" s="2" customFormat="1" ht="11"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05" customHeight="1">
      <c r="A16" s="34"/>
      <c r="B16" s="39"/>
      <c r="C16" s="34"/>
      <c r="D16" s="119" t="s">
        <v>23</v>
      </c>
      <c r="E16" s="34"/>
      <c r="F16" s="34"/>
      <c r="G16" s="34"/>
      <c r="H16" s="34"/>
      <c r="I16" s="119" t="s">
        <v>24</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25</v>
      </c>
      <c r="F17" s="34"/>
      <c r="G17" s="34"/>
      <c r="H17" s="34"/>
      <c r="I17" s="119" t="s">
        <v>26</v>
      </c>
      <c r="J17" s="110" t="s">
        <v>1</v>
      </c>
      <c r="K17" s="34"/>
      <c r="L17" s="51"/>
      <c r="S17" s="34"/>
      <c r="T17" s="34"/>
      <c r="U17" s="34"/>
      <c r="V17" s="34"/>
      <c r="W17" s="34"/>
      <c r="X17" s="34"/>
      <c r="Y17" s="34"/>
      <c r="Z17" s="34"/>
      <c r="AA17" s="34"/>
      <c r="AB17" s="34"/>
      <c r="AC17" s="34"/>
      <c r="AD17" s="34"/>
      <c r="AE17" s="34"/>
    </row>
    <row r="18" spans="1:31" s="2" customFormat="1" ht="6.9"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05" customHeight="1">
      <c r="A19" s="34"/>
      <c r="B19" s="39"/>
      <c r="C19" s="34"/>
      <c r="D19" s="119" t="s">
        <v>27</v>
      </c>
      <c r="E19" s="34"/>
      <c r="F19" s="34"/>
      <c r="G19" s="34"/>
      <c r="H19" s="34"/>
      <c r="I19" s="119" t="s">
        <v>24</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18" t="str">
        <f>'Rekapitulace stavby'!E14</f>
        <v>Vyplň údaj</v>
      </c>
      <c r="F20" s="319"/>
      <c r="G20" s="319"/>
      <c r="H20" s="319"/>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05" customHeight="1">
      <c r="A22" s="34"/>
      <c r="B22" s="39"/>
      <c r="C22" s="34"/>
      <c r="D22" s="119" t="s">
        <v>29</v>
      </c>
      <c r="E22" s="34"/>
      <c r="F22" s="34"/>
      <c r="G22" s="34"/>
      <c r="H22" s="34"/>
      <c r="I22" s="119" t="s">
        <v>24</v>
      </c>
      <c r="J22" s="110" t="s">
        <v>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30</v>
      </c>
      <c r="F23" s="34"/>
      <c r="G23" s="34"/>
      <c r="H23" s="34"/>
      <c r="I23" s="119" t="s">
        <v>26</v>
      </c>
      <c r="J23" s="110" t="s">
        <v>1</v>
      </c>
      <c r="K23" s="34"/>
      <c r="L23" s="51"/>
      <c r="S23" s="34"/>
      <c r="T23" s="34"/>
      <c r="U23" s="34"/>
      <c r="V23" s="34"/>
      <c r="W23" s="34"/>
      <c r="X23" s="34"/>
      <c r="Y23" s="34"/>
      <c r="Z23" s="34"/>
      <c r="AA23" s="34"/>
      <c r="AB23" s="34"/>
      <c r="AC23" s="34"/>
      <c r="AD23" s="34"/>
      <c r="AE23" s="34"/>
    </row>
    <row r="24" spans="1:31" s="2" customFormat="1" ht="6.9"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05" customHeight="1">
      <c r="A25" s="34"/>
      <c r="B25" s="39"/>
      <c r="C25" s="34"/>
      <c r="D25" s="119" t="s">
        <v>32</v>
      </c>
      <c r="E25" s="34"/>
      <c r="F25" s="34"/>
      <c r="G25" s="34"/>
      <c r="H25" s="34"/>
      <c r="I25" s="119" t="s">
        <v>24</v>
      </c>
      <c r="J25" s="110" t="s">
        <v>1</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2449</v>
      </c>
      <c r="F26" s="34"/>
      <c r="G26" s="34"/>
      <c r="H26" s="34"/>
      <c r="I26" s="119" t="s">
        <v>26</v>
      </c>
      <c r="J26" s="110" t="s">
        <v>1</v>
      </c>
      <c r="K26" s="34"/>
      <c r="L26" s="51"/>
      <c r="S26" s="34"/>
      <c r="T26" s="34"/>
      <c r="U26" s="34"/>
      <c r="V26" s="34"/>
      <c r="W26" s="34"/>
      <c r="X26" s="34"/>
      <c r="Y26" s="34"/>
      <c r="Z26" s="34"/>
      <c r="AA26" s="34"/>
      <c r="AB26" s="34"/>
      <c r="AC26" s="34"/>
      <c r="AD26" s="34"/>
      <c r="AE26" s="34"/>
    </row>
    <row r="27" spans="1:31" s="2" customFormat="1" ht="6.9"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05" customHeight="1">
      <c r="A28" s="34"/>
      <c r="B28" s="39"/>
      <c r="C28" s="34"/>
      <c r="D28" s="119" t="s">
        <v>34</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45" customHeight="1">
      <c r="A29" s="121"/>
      <c r="B29" s="122"/>
      <c r="C29" s="121"/>
      <c r="D29" s="121"/>
      <c r="E29" s="320" t="s">
        <v>1</v>
      </c>
      <c r="F29" s="320"/>
      <c r="G29" s="320"/>
      <c r="H29" s="320"/>
      <c r="I29" s="121"/>
      <c r="J29" s="121"/>
      <c r="K29" s="121"/>
      <c r="L29" s="123"/>
      <c r="S29" s="121"/>
      <c r="T29" s="121"/>
      <c r="U29" s="121"/>
      <c r="V29" s="121"/>
      <c r="W29" s="121"/>
      <c r="X29" s="121"/>
      <c r="Y29" s="121"/>
      <c r="Z29" s="121"/>
      <c r="AA29" s="121"/>
      <c r="AB29" s="121"/>
      <c r="AC29" s="121"/>
      <c r="AD29" s="121"/>
      <c r="AE29" s="121"/>
    </row>
    <row r="30" spans="1:31" s="2" customFormat="1" ht="6.9"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4" customHeight="1">
      <c r="A32" s="34"/>
      <c r="B32" s="39"/>
      <c r="C32" s="34"/>
      <c r="D32" s="125" t="s">
        <v>35</v>
      </c>
      <c r="E32" s="34"/>
      <c r="F32" s="34"/>
      <c r="G32" s="34"/>
      <c r="H32" s="34"/>
      <c r="I32" s="34"/>
      <c r="J32" s="126">
        <f>ROUND(J124, 2)</f>
        <v>0</v>
      </c>
      <c r="K32" s="34"/>
      <c r="L32" s="51"/>
      <c r="S32" s="34"/>
      <c r="T32" s="34"/>
      <c r="U32" s="34"/>
      <c r="V32" s="34"/>
      <c r="W32" s="34"/>
      <c r="X32" s="34"/>
      <c r="Y32" s="34"/>
      <c r="Z32" s="34"/>
      <c r="AA32" s="34"/>
      <c r="AB32" s="34"/>
      <c r="AC32" s="34"/>
      <c r="AD32" s="34"/>
      <c r="AE32" s="34"/>
    </row>
    <row r="33" spans="1:31" s="2" customFormat="1" ht="6.9"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 customHeight="1">
      <c r="A34" s="34"/>
      <c r="B34" s="39"/>
      <c r="C34" s="34"/>
      <c r="D34" s="34"/>
      <c r="E34" s="34"/>
      <c r="F34" s="127" t="s">
        <v>37</v>
      </c>
      <c r="G34" s="34"/>
      <c r="H34" s="34"/>
      <c r="I34" s="127" t="s">
        <v>36</v>
      </c>
      <c r="J34" s="127" t="s">
        <v>38</v>
      </c>
      <c r="K34" s="34"/>
      <c r="L34" s="51"/>
      <c r="S34" s="34"/>
      <c r="T34" s="34"/>
      <c r="U34" s="34"/>
      <c r="V34" s="34"/>
      <c r="W34" s="34"/>
      <c r="X34" s="34"/>
      <c r="Y34" s="34"/>
      <c r="Z34" s="34"/>
      <c r="AA34" s="34"/>
      <c r="AB34" s="34"/>
      <c r="AC34" s="34"/>
      <c r="AD34" s="34"/>
      <c r="AE34" s="34"/>
    </row>
    <row r="35" spans="1:31" s="2" customFormat="1" ht="14.4" customHeight="1">
      <c r="A35" s="34"/>
      <c r="B35" s="39"/>
      <c r="C35" s="34"/>
      <c r="D35" s="128" t="s">
        <v>39</v>
      </c>
      <c r="E35" s="119" t="s">
        <v>40</v>
      </c>
      <c r="F35" s="129">
        <f>ROUND((SUM(BE124:BE155)),  2)</f>
        <v>0</v>
      </c>
      <c r="G35" s="34"/>
      <c r="H35" s="34"/>
      <c r="I35" s="130">
        <v>0.21</v>
      </c>
      <c r="J35" s="129">
        <f>ROUND(((SUM(BE124:BE155))*I35),  2)</f>
        <v>0</v>
      </c>
      <c r="K35" s="34"/>
      <c r="L35" s="51"/>
      <c r="S35" s="34"/>
      <c r="T35" s="34"/>
      <c r="U35" s="34"/>
      <c r="V35" s="34"/>
      <c r="W35" s="34"/>
      <c r="X35" s="34"/>
      <c r="Y35" s="34"/>
      <c r="Z35" s="34"/>
      <c r="AA35" s="34"/>
      <c r="AB35" s="34"/>
      <c r="AC35" s="34"/>
      <c r="AD35" s="34"/>
      <c r="AE35" s="34"/>
    </row>
    <row r="36" spans="1:31" s="2" customFormat="1" ht="14.4" customHeight="1">
      <c r="A36" s="34"/>
      <c r="B36" s="39"/>
      <c r="C36" s="34"/>
      <c r="D36" s="34"/>
      <c r="E36" s="119" t="s">
        <v>41</v>
      </c>
      <c r="F36" s="129">
        <f>ROUND((SUM(BF124:BF155)),  2)</f>
        <v>0</v>
      </c>
      <c r="G36" s="34"/>
      <c r="H36" s="34"/>
      <c r="I36" s="130">
        <v>0.15</v>
      </c>
      <c r="J36" s="129">
        <f>ROUND(((SUM(BF124:BF155))*I36),  2)</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9" t="s">
        <v>42</v>
      </c>
      <c r="F37" s="129">
        <f>ROUND((SUM(BG124:BG155)),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 hidden="1" customHeight="1">
      <c r="A38" s="34"/>
      <c r="B38" s="39"/>
      <c r="C38" s="34"/>
      <c r="D38" s="34"/>
      <c r="E38" s="119" t="s">
        <v>43</v>
      </c>
      <c r="F38" s="129">
        <f>ROUND((SUM(BH124:BH155)),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 hidden="1" customHeight="1">
      <c r="A39" s="34"/>
      <c r="B39" s="39"/>
      <c r="C39" s="34"/>
      <c r="D39" s="34"/>
      <c r="E39" s="119" t="s">
        <v>44</v>
      </c>
      <c r="F39" s="129">
        <f>ROUND((SUM(BI124:BI155)),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4" customHeight="1">
      <c r="A41" s="34"/>
      <c r="B41" s="39"/>
      <c r="C41" s="131"/>
      <c r="D41" s="132" t="s">
        <v>45</v>
      </c>
      <c r="E41" s="133"/>
      <c r="F41" s="133"/>
      <c r="G41" s="134" t="s">
        <v>46</v>
      </c>
      <c r="H41" s="135" t="s">
        <v>47</v>
      </c>
      <c r="I41" s="133"/>
      <c r="J41" s="136">
        <f>SUM(J32:J39)</f>
        <v>0</v>
      </c>
      <c r="K41" s="137"/>
      <c r="L41" s="51"/>
      <c r="S41" s="34"/>
      <c r="T41" s="34"/>
      <c r="U41" s="34"/>
      <c r="V41" s="34"/>
      <c r="W41" s="34"/>
      <c r="X41" s="34"/>
      <c r="Y41" s="34"/>
      <c r="Z41" s="34"/>
      <c r="AA41" s="34"/>
      <c r="AB41" s="34"/>
      <c r="AC41" s="34"/>
      <c r="AD41" s="34"/>
      <c r="AE41" s="34"/>
    </row>
    <row r="42" spans="1:31" s="2" customFormat="1" ht="14.4"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38" t="s">
        <v>48</v>
      </c>
      <c r="E50" s="139"/>
      <c r="F50" s="139"/>
      <c r="G50" s="138" t="s">
        <v>49</v>
      </c>
      <c r="H50" s="139"/>
      <c r="I50" s="139"/>
      <c r="J50" s="139"/>
      <c r="K50" s="13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55">
      <c r="A61" s="34"/>
      <c r="B61" s="39"/>
      <c r="C61" s="34"/>
      <c r="D61" s="140" t="s">
        <v>50</v>
      </c>
      <c r="E61" s="141"/>
      <c r="F61" s="142" t="s">
        <v>51</v>
      </c>
      <c r="G61" s="140" t="s">
        <v>50</v>
      </c>
      <c r="H61" s="141"/>
      <c r="I61" s="141"/>
      <c r="J61" s="143" t="s">
        <v>51</v>
      </c>
      <c r="K61" s="14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15">
      <c r="A65" s="34"/>
      <c r="B65" s="39"/>
      <c r="C65" s="34"/>
      <c r="D65" s="138" t="s">
        <v>52</v>
      </c>
      <c r="E65" s="144"/>
      <c r="F65" s="144"/>
      <c r="G65" s="138" t="s">
        <v>53</v>
      </c>
      <c r="H65" s="144"/>
      <c r="I65" s="144"/>
      <c r="J65" s="144"/>
      <c r="K65" s="14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55">
      <c r="A76" s="34"/>
      <c r="B76" s="39"/>
      <c r="C76" s="34"/>
      <c r="D76" s="140" t="s">
        <v>50</v>
      </c>
      <c r="E76" s="141"/>
      <c r="F76" s="142" t="s">
        <v>51</v>
      </c>
      <c r="G76" s="140" t="s">
        <v>50</v>
      </c>
      <c r="H76" s="141"/>
      <c r="I76" s="141"/>
      <c r="J76" s="143" t="s">
        <v>51</v>
      </c>
      <c r="K76" s="141"/>
      <c r="L76" s="51"/>
      <c r="S76" s="34"/>
      <c r="T76" s="34"/>
      <c r="U76" s="34"/>
      <c r="V76" s="34"/>
      <c r="W76" s="34"/>
      <c r="X76" s="34"/>
      <c r="Y76" s="34"/>
      <c r="Z76" s="34"/>
      <c r="AA76" s="34"/>
      <c r="AB76" s="34"/>
      <c r="AC76" s="34"/>
      <c r="AD76" s="34"/>
      <c r="AE76" s="34"/>
    </row>
    <row r="77" spans="1:31" s="2" customFormat="1" ht="14.4"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 customHeight="1">
      <c r="A82" s="34"/>
      <c r="B82" s="35"/>
      <c r="C82" s="23" t="s">
        <v>119</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05"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26.3" customHeight="1">
      <c r="A85" s="34"/>
      <c r="B85" s="35"/>
      <c r="C85" s="36"/>
      <c r="D85" s="36"/>
      <c r="E85" s="312" t="str">
        <f>E7</f>
        <v>Nemocnice Nové Město na Moravě - 2 ultrazvukové vyšetřovny na RDG</v>
      </c>
      <c r="F85" s="313"/>
      <c r="G85" s="313"/>
      <c r="H85" s="313"/>
      <c r="I85" s="36"/>
      <c r="J85" s="36"/>
      <c r="K85" s="36"/>
      <c r="L85" s="51"/>
      <c r="S85" s="34"/>
      <c r="T85" s="34"/>
      <c r="U85" s="34"/>
      <c r="V85" s="34"/>
      <c r="W85" s="34"/>
      <c r="X85" s="34"/>
      <c r="Y85" s="34"/>
      <c r="Z85" s="34"/>
      <c r="AA85" s="34"/>
      <c r="AB85" s="34"/>
      <c r="AC85" s="34"/>
      <c r="AD85" s="34"/>
      <c r="AE85" s="34"/>
    </row>
    <row r="86" spans="1:31" s="1" customFormat="1" ht="12.05" customHeight="1">
      <c r="B86" s="21"/>
      <c r="C86" s="29" t="s">
        <v>115</v>
      </c>
      <c r="D86" s="22"/>
      <c r="E86" s="22"/>
      <c r="F86" s="22"/>
      <c r="G86" s="22"/>
      <c r="H86" s="22"/>
      <c r="I86" s="22"/>
      <c r="J86" s="22"/>
      <c r="K86" s="22"/>
      <c r="L86" s="20"/>
    </row>
    <row r="87" spans="1:31" s="2" customFormat="1" ht="16.45" customHeight="1">
      <c r="A87" s="34"/>
      <c r="B87" s="35"/>
      <c r="C87" s="36"/>
      <c r="D87" s="36"/>
      <c r="E87" s="312" t="s">
        <v>116</v>
      </c>
      <c r="F87" s="311"/>
      <c r="G87" s="311"/>
      <c r="H87" s="311"/>
      <c r="I87" s="36"/>
      <c r="J87" s="36"/>
      <c r="K87" s="36"/>
      <c r="L87" s="51"/>
      <c r="S87" s="34"/>
      <c r="T87" s="34"/>
      <c r="U87" s="34"/>
      <c r="V87" s="34"/>
      <c r="W87" s="34"/>
      <c r="X87" s="34"/>
      <c r="Y87" s="34"/>
      <c r="Z87" s="34"/>
      <c r="AA87" s="34"/>
      <c r="AB87" s="34"/>
      <c r="AC87" s="34"/>
      <c r="AD87" s="34"/>
      <c r="AE87" s="34"/>
    </row>
    <row r="88" spans="1:31" s="2" customFormat="1" ht="12.05" customHeight="1">
      <c r="A88" s="34"/>
      <c r="B88" s="35"/>
      <c r="C88" s="29" t="s">
        <v>117</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45" customHeight="1">
      <c r="A89" s="34"/>
      <c r="B89" s="35"/>
      <c r="C89" s="36"/>
      <c r="D89" s="36"/>
      <c r="E89" s="294" t="str">
        <f>E11</f>
        <v>D1_01_4i - Medicinální plyny</v>
      </c>
      <c r="F89" s="311"/>
      <c r="G89" s="311"/>
      <c r="H89" s="311"/>
      <c r="I89" s="36"/>
      <c r="J89" s="36"/>
      <c r="K89" s="36"/>
      <c r="L89" s="51"/>
      <c r="S89" s="34"/>
      <c r="T89" s="34"/>
      <c r="U89" s="34"/>
      <c r="V89" s="34"/>
      <c r="W89" s="34"/>
      <c r="X89" s="34"/>
      <c r="Y89" s="34"/>
      <c r="Z89" s="34"/>
      <c r="AA89" s="34"/>
      <c r="AB89" s="34"/>
      <c r="AC89" s="34"/>
      <c r="AD89" s="34"/>
      <c r="AE89" s="34"/>
    </row>
    <row r="90" spans="1:31" s="2" customFormat="1" ht="6.9"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05" customHeight="1">
      <c r="A91" s="34"/>
      <c r="B91" s="35"/>
      <c r="C91" s="29" t="s">
        <v>20</v>
      </c>
      <c r="D91" s="36"/>
      <c r="E91" s="36"/>
      <c r="F91" s="27" t="str">
        <f>F14</f>
        <v>Nové Město na Moravě</v>
      </c>
      <c r="G91" s="36"/>
      <c r="H91" s="36"/>
      <c r="I91" s="29" t="s">
        <v>22</v>
      </c>
      <c r="J91" s="66">
        <f>IF(J14="","",J14)</f>
        <v>0</v>
      </c>
      <c r="K91" s="36"/>
      <c r="L91" s="51"/>
      <c r="S91" s="34"/>
      <c r="T91" s="34"/>
      <c r="U91" s="34"/>
      <c r="V91" s="34"/>
      <c r="W91" s="34"/>
      <c r="X91" s="34"/>
      <c r="Y91" s="34"/>
      <c r="Z91" s="34"/>
      <c r="AA91" s="34"/>
      <c r="AB91" s="34"/>
      <c r="AC91" s="34"/>
      <c r="AD91" s="34"/>
      <c r="AE91" s="34"/>
    </row>
    <row r="92" spans="1:31" s="2" customFormat="1" ht="6.9"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25.7" customHeight="1">
      <c r="A93" s="34"/>
      <c r="B93" s="35"/>
      <c r="C93" s="29" t="s">
        <v>23</v>
      </c>
      <c r="D93" s="36"/>
      <c r="E93" s="36"/>
      <c r="F93" s="27" t="str">
        <f>E17</f>
        <v>Kraj Vysočina, Žižkova 57, Jihlava</v>
      </c>
      <c r="G93" s="36"/>
      <c r="H93" s="36"/>
      <c r="I93" s="29" t="s">
        <v>29</v>
      </c>
      <c r="J93" s="32" t="str">
        <f>E23</f>
        <v>Penta Projekt s.r.o., Mrštíkova 12, Jihlava</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32</v>
      </c>
      <c r="J94" s="32" t="str">
        <f>E26</f>
        <v>Jiří Štajer</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3" customHeight="1">
      <c r="A96" s="34"/>
      <c r="B96" s="35"/>
      <c r="C96" s="149" t="s">
        <v>120</v>
      </c>
      <c r="D96" s="150"/>
      <c r="E96" s="150"/>
      <c r="F96" s="150"/>
      <c r="G96" s="150"/>
      <c r="H96" s="150"/>
      <c r="I96" s="150"/>
      <c r="J96" s="151" t="s">
        <v>121</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85" customHeight="1">
      <c r="A98" s="34"/>
      <c r="B98" s="35"/>
      <c r="C98" s="152" t="s">
        <v>122</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123</v>
      </c>
    </row>
    <row r="99" spans="1:47" s="9" customFormat="1" ht="24.9" customHeight="1">
      <c r="B99" s="153"/>
      <c r="C99" s="154"/>
      <c r="D99" s="155" t="s">
        <v>2450</v>
      </c>
      <c r="E99" s="156"/>
      <c r="F99" s="156"/>
      <c r="G99" s="156"/>
      <c r="H99" s="156"/>
      <c r="I99" s="156"/>
      <c r="J99" s="157">
        <f>J125</f>
        <v>0</v>
      </c>
      <c r="K99" s="154"/>
      <c r="L99" s="158"/>
    </row>
    <row r="100" spans="1:47" s="9" customFormat="1" ht="24.9" customHeight="1">
      <c r="B100" s="153"/>
      <c r="C100" s="154"/>
      <c r="D100" s="155" t="s">
        <v>2451</v>
      </c>
      <c r="E100" s="156"/>
      <c r="F100" s="156"/>
      <c r="G100" s="156"/>
      <c r="H100" s="156"/>
      <c r="I100" s="156"/>
      <c r="J100" s="157">
        <f>J144</f>
        <v>0</v>
      </c>
      <c r="K100" s="154"/>
      <c r="L100" s="158"/>
    </row>
    <row r="101" spans="1:47" s="9" customFormat="1" ht="24.9" customHeight="1">
      <c r="B101" s="153"/>
      <c r="C101" s="154"/>
      <c r="D101" s="155" t="s">
        <v>2452</v>
      </c>
      <c r="E101" s="156"/>
      <c r="F101" s="156"/>
      <c r="G101" s="156"/>
      <c r="H101" s="156"/>
      <c r="I101" s="156"/>
      <c r="J101" s="157">
        <f>J148</f>
        <v>0</v>
      </c>
      <c r="K101" s="154"/>
      <c r="L101" s="158"/>
    </row>
    <row r="102" spans="1:47" s="9" customFormat="1" ht="24.9" customHeight="1">
      <c r="B102" s="153"/>
      <c r="C102" s="154"/>
      <c r="D102" s="155" t="s">
        <v>2453</v>
      </c>
      <c r="E102" s="156"/>
      <c r="F102" s="156"/>
      <c r="G102" s="156"/>
      <c r="H102" s="156"/>
      <c r="I102" s="156"/>
      <c r="J102" s="157">
        <f>J150</f>
        <v>0</v>
      </c>
      <c r="K102" s="154"/>
      <c r="L102" s="158"/>
    </row>
    <row r="103" spans="1:47" s="2" customFormat="1" ht="21.8" customHeight="1">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 customHeight="1">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 customHeight="1">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 customHeight="1">
      <c r="A109" s="34"/>
      <c r="B109" s="35"/>
      <c r="C109" s="23" t="s">
        <v>152</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05" customHeight="1">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26.3" customHeight="1">
      <c r="A112" s="34"/>
      <c r="B112" s="35"/>
      <c r="C112" s="36"/>
      <c r="D112" s="36"/>
      <c r="E112" s="312" t="str">
        <f>E7</f>
        <v>Nemocnice Nové Město na Moravě - 2 ultrazvukové vyšetřovny na RDG</v>
      </c>
      <c r="F112" s="313"/>
      <c r="G112" s="313"/>
      <c r="H112" s="313"/>
      <c r="I112" s="36"/>
      <c r="J112" s="36"/>
      <c r="K112" s="36"/>
      <c r="L112" s="51"/>
      <c r="S112" s="34"/>
      <c r="T112" s="34"/>
      <c r="U112" s="34"/>
      <c r="V112" s="34"/>
      <c r="W112" s="34"/>
      <c r="X112" s="34"/>
      <c r="Y112" s="34"/>
      <c r="Z112" s="34"/>
      <c r="AA112" s="34"/>
      <c r="AB112" s="34"/>
      <c r="AC112" s="34"/>
      <c r="AD112" s="34"/>
      <c r="AE112" s="34"/>
    </row>
    <row r="113" spans="1:65" s="1" customFormat="1" ht="12.05" customHeight="1">
      <c r="B113" s="21"/>
      <c r="C113" s="29" t="s">
        <v>115</v>
      </c>
      <c r="D113" s="22"/>
      <c r="E113" s="22"/>
      <c r="F113" s="22"/>
      <c r="G113" s="22"/>
      <c r="H113" s="22"/>
      <c r="I113" s="22"/>
      <c r="J113" s="22"/>
      <c r="K113" s="22"/>
      <c r="L113" s="20"/>
    </row>
    <row r="114" spans="1:65" s="2" customFormat="1" ht="16.45" customHeight="1">
      <c r="A114" s="34"/>
      <c r="B114" s="35"/>
      <c r="C114" s="36"/>
      <c r="D114" s="36"/>
      <c r="E114" s="312" t="s">
        <v>116</v>
      </c>
      <c r="F114" s="311"/>
      <c r="G114" s="311"/>
      <c r="H114" s="311"/>
      <c r="I114" s="36"/>
      <c r="J114" s="36"/>
      <c r="K114" s="36"/>
      <c r="L114" s="51"/>
      <c r="S114" s="34"/>
      <c r="T114" s="34"/>
      <c r="U114" s="34"/>
      <c r="V114" s="34"/>
      <c r="W114" s="34"/>
      <c r="X114" s="34"/>
      <c r="Y114" s="34"/>
      <c r="Z114" s="34"/>
      <c r="AA114" s="34"/>
      <c r="AB114" s="34"/>
      <c r="AC114" s="34"/>
      <c r="AD114" s="34"/>
      <c r="AE114" s="34"/>
    </row>
    <row r="115" spans="1:65" s="2" customFormat="1" ht="12.05" customHeight="1">
      <c r="A115" s="34"/>
      <c r="B115" s="35"/>
      <c r="C115" s="29" t="s">
        <v>117</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45" customHeight="1">
      <c r="A116" s="34"/>
      <c r="B116" s="35"/>
      <c r="C116" s="36"/>
      <c r="D116" s="36"/>
      <c r="E116" s="294" t="str">
        <f>E11</f>
        <v>D1_01_4i - Medicinální plyny</v>
      </c>
      <c r="F116" s="311"/>
      <c r="G116" s="311"/>
      <c r="H116" s="311"/>
      <c r="I116" s="36"/>
      <c r="J116" s="36"/>
      <c r="K116" s="36"/>
      <c r="L116" s="51"/>
      <c r="S116" s="34"/>
      <c r="T116" s="34"/>
      <c r="U116" s="34"/>
      <c r="V116" s="34"/>
      <c r="W116" s="34"/>
      <c r="X116" s="34"/>
      <c r="Y116" s="34"/>
      <c r="Z116" s="34"/>
      <c r="AA116" s="34"/>
      <c r="AB116" s="34"/>
      <c r="AC116" s="34"/>
      <c r="AD116" s="34"/>
      <c r="AE116" s="34"/>
    </row>
    <row r="117" spans="1:65" s="2" customFormat="1" ht="6.9"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05" customHeight="1">
      <c r="A118" s="34"/>
      <c r="B118" s="35"/>
      <c r="C118" s="29" t="s">
        <v>20</v>
      </c>
      <c r="D118" s="36"/>
      <c r="E118" s="36"/>
      <c r="F118" s="27" t="str">
        <f>F14</f>
        <v>Nové Město na Moravě</v>
      </c>
      <c r="G118" s="36"/>
      <c r="H118" s="36"/>
      <c r="I118" s="29" t="s">
        <v>22</v>
      </c>
      <c r="J118" s="66">
        <f>IF(J14="","",J14)</f>
        <v>0</v>
      </c>
      <c r="K118" s="36"/>
      <c r="L118" s="51"/>
      <c r="S118" s="34"/>
      <c r="T118" s="34"/>
      <c r="U118" s="34"/>
      <c r="V118" s="34"/>
      <c r="W118" s="34"/>
      <c r="X118" s="34"/>
      <c r="Y118" s="34"/>
      <c r="Z118" s="34"/>
      <c r="AA118" s="34"/>
      <c r="AB118" s="34"/>
      <c r="AC118" s="34"/>
      <c r="AD118" s="34"/>
      <c r="AE118" s="34"/>
    </row>
    <row r="119" spans="1:65" s="2" customFormat="1" ht="6.9"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25.7" customHeight="1">
      <c r="A120" s="34"/>
      <c r="B120" s="35"/>
      <c r="C120" s="29" t="s">
        <v>23</v>
      </c>
      <c r="D120" s="36"/>
      <c r="E120" s="36"/>
      <c r="F120" s="27" t="str">
        <f>E17</f>
        <v>Kraj Vysočina, Žižkova 57, Jihlava</v>
      </c>
      <c r="G120" s="36"/>
      <c r="H120" s="36"/>
      <c r="I120" s="29" t="s">
        <v>29</v>
      </c>
      <c r="J120" s="32" t="str">
        <f>E23</f>
        <v>Penta Projekt s.r.o., Mrštíkova 12, Jihlava</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27</v>
      </c>
      <c r="D121" s="36"/>
      <c r="E121" s="36"/>
      <c r="F121" s="27" t="str">
        <f>IF(E20="","",E20)</f>
        <v>Vyplň údaj</v>
      </c>
      <c r="G121" s="36"/>
      <c r="H121" s="36"/>
      <c r="I121" s="29" t="s">
        <v>32</v>
      </c>
      <c r="J121" s="32" t="str">
        <f>E26</f>
        <v>Jiří Štajer</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1" customFormat="1" ht="29.3" customHeight="1">
      <c r="A123" s="164"/>
      <c r="B123" s="165"/>
      <c r="C123" s="166" t="s">
        <v>153</v>
      </c>
      <c r="D123" s="167" t="s">
        <v>60</v>
      </c>
      <c r="E123" s="167" t="s">
        <v>56</v>
      </c>
      <c r="F123" s="167" t="s">
        <v>57</v>
      </c>
      <c r="G123" s="167" t="s">
        <v>154</v>
      </c>
      <c r="H123" s="167" t="s">
        <v>155</v>
      </c>
      <c r="I123" s="167" t="s">
        <v>156</v>
      </c>
      <c r="J123" s="167" t="s">
        <v>121</v>
      </c>
      <c r="K123" s="168" t="s">
        <v>157</v>
      </c>
      <c r="L123" s="169"/>
      <c r="M123" s="75" t="s">
        <v>1</v>
      </c>
      <c r="N123" s="76" t="s">
        <v>39</v>
      </c>
      <c r="O123" s="76" t="s">
        <v>158</v>
      </c>
      <c r="P123" s="76" t="s">
        <v>159</v>
      </c>
      <c r="Q123" s="76" t="s">
        <v>160</v>
      </c>
      <c r="R123" s="76" t="s">
        <v>161</v>
      </c>
      <c r="S123" s="76" t="s">
        <v>162</v>
      </c>
      <c r="T123" s="77" t="s">
        <v>163</v>
      </c>
      <c r="U123" s="164"/>
      <c r="V123" s="164"/>
      <c r="W123" s="164"/>
      <c r="X123" s="164"/>
      <c r="Y123" s="164"/>
      <c r="Z123" s="164"/>
      <c r="AA123" s="164"/>
      <c r="AB123" s="164"/>
      <c r="AC123" s="164"/>
      <c r="AD123" s="164"/>
      <c r="AE123" s="164"/>
    </row>
    <row r="124" spans="1:65" s="2" customFormat="1" ht="22.85" customHeight="1">
      <c r="A124" s="34"/>
      <c r="B124" s="35"/>
      <c r="C124" s="82" t="s">
        <v>164</v>
      </c>
      <c r="D124" s="36"/>
      <c r="E124" s="36"/>
      <c r="F124" s="36"/>
      <c r="G124" s="36"/>
      <c r="H124" s="36"/>
      <c r="I124" s="36"/>
      <c r="J124" s="170">
        <f>BK124</f>
        <v>0</v>
      </c>
      <c r="K124" s="36"/>
      <c r="L124" s="39"/>
      <c r="M124" s="78"/>
      <c r="N124" s="171"/>
      <c r="O124" s="79"/>
      <c r="P124" s="172">
        <f>P125+P144+P148+P150</f>
        <v>0</v>
      </c>
      <c r="Q124" s="79"/>
      <c r="R124" s="172">
        <f>R125+R144+R148+R150</f>
        <v>0</v>
      </c>
      <c r="S124" s="79"/>
      <c r="T124" s="173">
        <f>T125+T144+T148+T150</f>
        <v>0</v>
      </c>
      <c r="U124" s="34"/>
      <c r="V124" s="34"/>
      <c r="W124" s="34"/>
      <c r="X124" s="34"/>
      <c r="Y124" s="34"/>
      <c r="Z124" s="34"/>
      <c r="AA124" s="34"/>
      <c r="AB124" s="34"/>
      <c r="AC124" s="34"/>
      <c r="AD124" s="34"/>
      <c r="AE124" s="34"/>
      <c r="AT124" s="17" t="s">
        <v>74</v>
      </c>
      <c r="AU124" s="17" t="s">
        <v>123</v>
      </c>
      <c r="BK124" s="174">
        <f>BK125+BK144+BK148+BK150</f>
        <v>0</v>
      </c>
    </row>
    <row r="125" spans="1:65" s="12" customFormat="1" ht="25.85" customHeight="1">
      <c r="B125" s="175"/>
      <c r="C125" s="176"/>
      <c r="D125" s="177" t="s">
        <v>74</v>
      </c>
      <c r="E125" s="178" t="s">
        <v>2454</v>
      </c>
      <c r="F125" s="178" t="s">
        <v>2455</v>
      </c>
      <c r="G125" s="176"/>
      <c r="H125" s="176"/>
      <c r="I125" s="179"/>
      <c r="J125" s="180">
        <f>BK125</f>
        <v>0</v>
      </c>
      <c r="K125" s="176"/>
      <c r="L125" s="181"/>
      <c r="M125" s="182"/>
      <c r="N125" s="183"/>
      <c r="O125" s="183"/>
      <c r="P125" s="184">
        <f>SUM(P126:P143)</f>
        <v>0</v>
      </c>
      <c r="Q125" s="183"/>
      <c r="R125" s="184">
        <f>SUM(R126:R143)</f>
        <v>0</v>
      </c>
      <c r="S125" s="183"/>
      <c r="T125" s="185">
        <f>SUM(T126:T143)</f>
        <v>0</v>
      </c>
      <c r="AR125" s="186" t="s">
        <v>82</v>
      </c>
      <c r="AT125" s="187" t="s">
        <v>74</v>
      </c>
      <c r="AU125" s="187" t="s">
        <v>75</v>
      </c>
      <c r="AY125" s="186" t="s">
        <v>167</v>
      </c>
      <c r="BK125" s="188">
        <f>SUM(BK126:BK143)</f>
        <v>0</v>
      </c>
    </row>
    <row r="126" spans="1:65" s="2" customFormat="1" ht="16.45" customHeight="1">
      <c r="A126" s="34"/>
      <c r="B126" s="35"/>
      <c r="C126" s="191" t="s">
        <v>82</v>
      </c>
      <c r="D126" s="191" t="s">
        <v>170</v>
      </c>
      <c r="E126" s="192" t="s">
        <v>2456</v>
      </c>
      <c r="F126" s="193" t="s">
        <v>2457</v>
      </c>
      <c r="G126" s="194" t="s">
        <v>186</v>
      </c>
      <c r="H126" s="195">
        <v>5</v>
      </c>
      <c r="I126" s="196"/>
      <c r="J126" s="197">
        <f t="shared" ref="J126:J143" si="0">ROUND(I126*H126,2)</f>
        <v>0</v>
      </c>
      <c r="K126" s="193" t="s">
        <v>1</v>
      </c>
      <c r="L126" s="39"/>
      <c r="M126" s="198" t="s">
        <v>1</v>
      </c>
      <c r="N126" s="199" t="s">
        <v>40</v>
      </c>
      <c r="O126" s="71"/>
      <c r="P126" s="200">
        <f t="shared" ref="P126:P143" si="1">O126*H126</f>
        <v>0</v>
      </c>
      <c r="Q126" s="200">
        <v>0</v>
      </c>
      <c r="R126" s="200">
        <f t="shared" ref="R126:R143" si="2">Q126*H126</f>
        <v>0</v>
      </c>
      <c r="S126" s="200">
        <v>0</v>
      </c>
      <c r="T126" s="201">
        <f t="shared" ref="T126:T143" si="3">S126*H126</f>
        <v>0</v>
      </c>
      <c r="U126" s="34"/>
      <c r="V126" s="34"/>
      <c r="W126" s="34"/>
      <c r="X126" s="34"/>
      <c r="Y126" s="34"/>
      <c r="Z126" s="34"/>
      <c r="AA126" s="34"/>
      <c r="AB126" s="34"/>
      <c r="AC126" s="34"/>
      <c r="AD126" s="34"/>
      <c r="AE126" s="34"/>
      <c r="AR126" s="202" t="s">
        <v>175</v>
      </c>
      <c r="AT126" s="202" t="s">
        <v>170</v>
      </c>
      <c r="AU126" s="202" t="s">
        <v>82</v>
      </c>
      <c r="AY126" s="17" t="s">
        <v>167</v>
      </c>
      <c r="BE126" s="203">
        <f t="shared" ref="BE126:BE143" si="4">IF(N126="základní",J126,0)</f>
        <v>0</v>
      </c>
      <c r="BF126" s="203">
        <f t="shared" ref="BF126:BF143" si="5">IF(N126="snížená",J126,0)</f>
        <v>0</v>
      </c>
      <c r="BG126" s="203">
        <f t="shared" ref="BG126:BG143" si="6">IF(N126="zákl. přenesená",J126,0)</f>
        <v>0</v>
      </c>
      <c r="BH126" s="203">
        <f t="shared" ref="BH126:BH143" si="7">IF(N126="sníž. přenesená",J126,0)</f>
        <v>0</v>
      </c>
      <c r="BI126" s="203">
        <f t="shared" ref="BI126:BI143" si="8">IF(N126="nulová",J126,0)</f>
        <v>0</v>
      </c>
      <c r="BJ126" s="17" t="s">
        <v>82</v>
      </c>
      <c r="BK126" s="203">
        <f t="shared" ref="BK126:BK143" si="9">ROUND(I126*H126,2)</f>
        <v>0</v>
      </c>
      <c r="BL126" s="17" t="s">
        <v>175</v>
      </c>
      <c r="BM126" s="202" t="s">
        <v>84</v>
      </c>
    </row>
    <row r="127" spans="1:65" s="2" customFormat="1" ht="16.45" customHeight="1">
      <c r="A127" s="34"/>
      <c r="B127" s="35"/>
      <c r="C127" s="191" t="s">
        <v>84</v>
      </c>
      <c r="D127" s="191" t="s">
        <v>170</v>
      </c>
      <c r="E127" s="192" t="s">
        <v>2458</v>
      </c>
      <c r="F127" s="193" t="s">
        <v>2459</v>
      </c>
      <c r="G127" s="194" t="s">
        <v>186</v>
      </c>
      <c r="H127" s="195">
        <v>16</v>
      </c>
      <c r="I127" s="196"/>
      <c r="J127" s="197">
        <f t="shared" si="0"/>
        <v>0</v>
      </c>
      <c r="K127" s="193" t="s">
        <v>1</v>
      </c>
      <c r="L127" s="39"/>
      <c r="M127" s="198" t="s">
        <v>1</v>
      </c>
      <c r="N127" s="199" t="s">
        <v>40</v>
      </c>
      <c r="O127" s="71"/>
      <c r="P127" s="200">
        <f t="shared" si="1"/>
        <v>0</v>
      </c>
      <c r="Q127" s="200">
        <v>0</v>
      </c>
      <c r="R127" s="200">
        <f t="shared" si="2"/>
        <v>0</v>
      </c>
      <c r="S127" s="200">
        <v>0</v>
      </c>
      <c r="T127" s="201">
        <f t="shared" si="3"/>
        <v>0</v>
      </c>
      <c r="U127" s="34"/>
      <c r="V127" s="34"/>
      <c r="W127" s="34"/>
      <c r="X127" s="34"/>
      <c r="Y127" s="34"/>
      <c r="Z127" s="34"/>
      <c r="AA127" s="34"/>
      <c r="AB127" s="34"/>
      <c r="AC127" s="34"/>
      <c r="AD127" s="34"/>
      <c r="AE127" s="34"/>
      <c r="AR127" s="202" t="s">
        <v>175</v>
      </c>
      <c r="AT127" s="202" t="s">
        <v>170</v>
      </c>
      <c r="AU127" s="202" t="s">
        <v>82</v>
      </c>
      <c r="AY127" s="17" t="s">
        <v>167</v>
      </c>
      <c r="BE127" s="203">
        <f t="shared" si="4"/>
        <v>0</v>
      </c>
      <c r="BF127" s="203">
        <f t="shared" si="5"/>
        <v>0</v>
      </c>
      <c r="BG127" s="203">
        <f t="shared" si="6"/>
        <v>0</v>
      </c>
      <c r="BH127" s="203">
        <f t="shared" si="7"/>
        <v>0</v>
      </c>
      <c r="BI127" s="203">
        <f t="shared" si="8"/>
        <v>0</v>
      </c>
      <c r="BJ127" s="17" t="s">
        <v>82</v>
      </c>
      <c r="BK127" s="203">
        <f t="shared" si="9"/>
        <v>0</v>
      </c>
      <c r="BL127" s="17" t="s">
        <v>175</v>
      </c>
      <c r="BM127" s="202" t="s">
        <v>175</v>
      </c>
    </row>
    <row r="128" spans="1:65" s="2" customFormat="1" ht="16.45" customHeight="1">
      <c r="A128" s="34"/>
      <c r="B128" s="35"/>
      <c r="C128" s="191" t="s">
        <v>168</v>
      </c>
      <c r="D128" s="191" t="s">
        <v>170</v>
      </c>
      <c r="E128" s="192" t="s">
        <v>2460</v>
      </c>
      <c r="F128" s="193" t="s">
        <v>2461</v>
      </c>
      <c r="G128" s="194" t="s">
        <v>186</v>
      </c>
      <c r="H128" s="195">
        <v>12</v>
      </c>
      <c r="I128" s="196"/>
      <c r="J128" s="197">
        <f t="shared" si="0"/>
        <v>0</v>
      </c>
      <c r="K128" s="193" t="s">
        <v>1</v>
      </c>
      <c r="L128" s="39"/>
      <c r="M128" s="198" t="s">
        <v>1</v>
      </c>
      <c r="N128" s="199" t="s">
        <v>40</v>
      </c>
      <c r="O128" s="71"/>
      <c r="P128" s="200">
        <f t="shared" si="1"/>
        <v>0</v>
      </c>
      <c r="Q128" s="200">
        <v>0</v>
      </c>
      <c r="R128" s="200">
        <f t="shared" si="2"/>
        <v>0</v>
      </c>
      <c r="S128" s="200">
        <v>0</v>
      </c>
      <c r="T128" s="201">
        <f t="shared" si="3"/>
        <v>0</v>
      </c>
      <c r="U128" s="34"/>
      <c r="V128" s="34"/>
      <c r="W128" s="34"/>
      <c r="X128" s="34"/>
      <c r="Y128" s="34"/>
      <c r="Z128" s="34"/>
      <c r="AA128" s="34"/>
      <c r="AB128" s="34"/>
      <c r="AC128" s="34"/>
      <c r="AD128" s="34"/>
      <c r="AE128" s="34"/>
      <c r="AR128" s="202" t="s">
        <v>175</v>
      </c>
      <c r="AT128" s="202" t="s">
        <v>170</v>
      </c>
      <c r="AU128" s="202" t="s">
        <v>82</v>
      </c>
      <c r="AY128" s="17" t="s">
        <v>167</v>
      </c>
      <c r="BE128" s="203">
        <f t="shared" si="4"/>
        <v>0</v>
      </c>
      <c r="BF128" s="203">
        <f t="shared" si="5"/>
        <v>0</v>
      </c>
      <c r="BG128" s="203">
        <f t="shared" si="6"/>
        <v>0</v>
      </c>
      <c r="BH128" s="203">
        <f t="shared" si="7"/>
        <v>0</v>
      </c>
      <c r="BI128" s="203">
        <f t="shared" si="8"/>
        <v>0</v>
      </c>
      <c r="BJ128" s="17" t="s">
        <v>82</v>
      </c>
      <c r="BK128" s="203">
        <f t="shared" si="9"/>
        <v>0</v>
      </c>
      <c r="BL128" s="17" t="s">
        <v>175</v>
      </c>
      <c r="BM128" s="202" t="s">
        <v>195</v>
      </c>
    </row>
    <row r="129" spans="1:65" s="2" customFormat="1" ht="16.45" customHeight="1">
      <c r="A129" s="34"/>
      <c r="B129" s="35"/>
      <c r="C129" s="191" t="s">
        <v>175</v>
      </c>
      <c r="D129" s="191" t="s">
        <v>170</v>
      </c>
      <c r="E129" s="192" t="s">
        <v>2462</v>
      </c>
      <c r="F129" s="193" t="s">
        <v>2463</v>
      </c>
      <c r="G129" s="194" t="s">
        <v>1202</v>
      </c>
      <c r="H129" s="195">
        <v>1</v>
      </c>
      <c r="I129" s="196"/>
      <c r="J129" s="197">
        <f t="shared" si="0"/>
        <v>0</v>
      </c>
      <c r="K129" s="193" t="s">
        <v>1</v>
      </c>
      <c r="L129" s="39"/>
      <c r="M129" s="198" t="s">
        <v>1</v>
      </c>
      <c r="N129" s="199" t="s">
        <v>40</v>
      </c>
      <c r="O129" s="71"/>
      <c r="P129" s="200">
        <f t="shared" si="1"/>
        <v>0</v>
      </c>
      <c r="Q129" s="200">
        <v>0</v>
      </c>
      <c r="R129" s="200">
        <f t="shared" si="2"/>
        <v>0</v>
      </c>
      <c r="S129" s="200">
        <v>0</v>
      </c>
      <c r="T129" s="201">
        <f t="shared" si="3"/>
        <v>0</v>
      </c>
      <c r="U129" s="34"/>
      <c r="V129" s="34"/>
      <c r="W129" s="34"/>
      <c r="X129" s="34"/>
      <c r="Y129" s="34"/>
      <c r="Z129" s="34"/>
      <c r="AA129" s="34"/>
      <c r="AB129" s="34"/>
      <c r="AC129" s="34"/>
      <c r="AD129" s="34"/>
      <c r="AE129" s="34"/>
      <c r="AR129" s="202" t="s">
        <v>175</v>
      </c>
      <c r="AT129" s="202" t="s">
        <v>170</v>
      </c>
      <c r="AU129" s="202" t="s">
        <v>82</v>
      </c>
      <c r="AY129" s="17" t="s">
        <v>167</v>
      </c>
      <c r="BE129" s="203">
        <f t="shared" si="4"/>
        <v>0</v>
      </c>
      <c r="BF129" s="203">
        <f t="shared" si="5"/>
        <v>0</v>
      </c>
      <c r="BG129" s="203">
        <f t="shared" si="6"/>
        <v>0</v>
      </c>
      <c r="BH129" s="203">
        <f t="shared" si="7"/>
        <v>0</v>
      </c>
      <c r="BI129" s="203">
        <f t="shared" si="8"/>
        <v>0</v>
      </c>
      <c r="BJ129" s="17" t="s">
        <v>82</v>
      </c>
      <c r="BK129" s="203">
        <f t="shared" si="9"/>
        <v>0</v>
      </c>
      <c r="BL129" s="17" t="s">
        <v>175</v>
      </c>
      <c r="BM129" s="202" t="s">
        <v>225</v>
      </c>
    </row>
    <row r="130" spans="1:65" s="2" customFormat="1" ht="16.45" customHeight="1">
      <c r="A130" s="34"/>
      <c r="B130" s="35"/>
      <c r="C130" s="191" t="s">
        <v>205</v>
      </c>
      <c r="D130" s="191" t="s">
        <v>170</v>
      </c>
      <c r="E130" s="192" t="s">
        <v>2464</v>
      </c>
      <c r="F130" s="193" t="s">
        <v>2465</v>
      </c>
      <c r="G130" s="194" t="s">
        <v>2466</v>
      </c>
      <c r="H130" s="195">
        <v>70</v>
      </c>
      <c r="I130" s="196"/>
      <c r="J130" s="197">
        <f t="shared" si="0"/>
        <v>0</v>
      </c>
      <c r="K130" s="193" t="s">
        <v>1</v>
      </c>
      <c r="L130" s="39"/>
      <c r="M130" s="198" t="s">
        <v>1</v>
      </c>
      <c r="N130" s="199" t="s">
        <v>40</v>
      </c>
      <c r="O130" s="71"/>
      <c r="P130" s="200">
        <f t="shared" si="1"/>
        <v>0</v>
      </c>
      <c r="Q130" s="200">
        <v>0</v>
      </c>
      <c r="R130" s="200">
        <f t="shared" si="2"/>
        <v>0</v>
      </c>
      <c r="S130" s="200">
        <v>0</v>
      </c>
      <c r="T130" s="201">
        <f t="shared" si="3"/>
        <v>0</v>
      </c>
      <c r="U130" s="34"/>
      <c r="V130" s="34"/>
      <c r="W130" s="34"/>
      <c r="X130" s="34"/>
      <c r="Y130" s="34"/>
      <c r="Z130" s="34"/>
      <c r="AA130" s="34"/>
      <c r="AB130" s="34"/>
      <c r="AC130" s="34"/>
      <c r="AD130" s="34"/>
      <c r="AE130" s="34"/>
      <c r="AR130" s="202" t="s">
        <v>175</v>
      </c>
      <c r="AT130" s="202" t="s">
        <v>170</v>
      </c>
      <c r="AU130" s="202" t="s">
        <v>82</v>
      </c>
      <c r="AY130" s="17" t="s">
        <v>167</v>
      </c>
      <c r="BE130" s="203">
        <f t="shared" si="4"/>
        <v>0</v>
      </c>
      <c r="BF130" s="203">
        <f t="shared" si="5"/>
        <v>0</v>
      </c>
      <c r="BG130" s="203">
        <f t="shared" si="6"/>
        <v>0</v>
      </c>
      <c r="BH130" s="203">
        <f t="shared" si="7"/>
        <v>0</v>
      </c>
      <c r="BI130" s="203">
        <f t="shared" si="8"/>
        <v>0</v>
      </c>
      <c r="BJ130" s="17" t="s">
        <v>82</v>
      </c>
      <c r="BK130" s="203">
        <f t="shared" si="9"/>
        <v>0</v>
      </c>
      <c r="BL130" s="17" t="s">
        <v>175</v>
      </c>
      <c r="BM130" s="202" t="s">
        <v>239</v>
      </c>
    </row>
    <row r="131" spans="1:65" s="2" customFormat="1" ht="16.45" customHeight="1">
      <c r="A131" s="34"/>
      <c r="B131" s="35"/>
      <c r="C131" s="191" t="s">
        <v>195</v>
      </c>
      <c r="D131" s="191" t="s">
        <v>170</v>
      </c>
      <c r="E131" s="192" t="s">
        <v>2467</v>
      </c>
      <c r="F131" s="193" t="s">
        <v>2468</v>
      </c>
      <c r="G131" s="194" t="s">
        <v>1202</v>
      </c>
      <c r="H131" s="195">
        <v>1</v>
      </c>
      <c r="I131" s="196"/>
      <c r="J131" s="197">
        <f t="shared" si="0"/>
        <v>0</v>
      </c>
      <c r="K131" s="193" t="s">
        <v>1</v>
      </c>
      <c r="L131" s="39"/>
      <c r="M131" s="198" t="s">
        <v>1</v>
      </c>
      <c r="N131" s="199" t="s">
        <v>40</v>
      </c>
      <c r="O131" s="71"/>
      <c r="P131" s="200">
        <f t="shared" si="1"/>
        <v>0</v>
      </c>
      <c r="Q131" s="200">
        <v>0</v>
      </c>
      <c r="R131" s="200">
        <f t="shared" si="2"/>
        <v>0</v>
      </c>
      <c r="S131" s="200">
        <v>0</v>
      </c>
      <c r="T131" s="201">
        <f t="shared" si="3"/>
        <v>0</v>
      </c>
      <c r="U131" s="34"/>
      <c r="V131" s="34"/>
      <c r="W131" s="34"/>
      <c r="X131" s="34"/>
      <c r="Y131" s="34"/>
      <c r="Z131" s="34"/>
      <c r="AA131" s="34"/>
      <c r="AB131" s="34"/>
      <c r="AC131" s="34"/>
      <c r="AD131" s="34"/>
      <c r="AE131" s="34"/>
      <c r="AR131" s="202" t="s">
        <v>175</v>
      </c>
      <c r="AT131" s="202" t="s">
        <v>170</v>
      </c>
      <c r="AU131" s="202" t="s">
        <v>82</v>
      </c>
      <c r="AY131" s="17" t="s">
        <v>167</v>
      </c>
      <c r="BE131" s="203">
        <f t="shared" si="4"/>
        <v>0</v>
      </c>
      <c r="BF131" s="203">
        <f t="shared" si="5"/>
        <v>0</v>
      </c>
      <c r="BG131" s="203">
        <f t="shared" si="6"/>
        <v>0</v>
      </c>
      <c r="BH131" s="203">
        <f t="shared" si="7"/>
        <v>0</v>
      </c>
      <c r="BI131" s="203">
        <f t="shared" si="8"/>
        <v>0</v>
      </c>
      <c r="BJ131" s="17" t="s">
        <v>82</v>
      </c>
      <c r="BK131" s="203">
        <f t="shared" si="9"/>
        <v>0</v>
      </c>
      <c r="BL131" s="17" t="s">
        <v>175</v>
      </c>
      <c r="BM131" s="202" t="s">
        <v>253</v>
      </c>
    </row>
    <row r="132" spans="1:65" s="2" customFormat="1" ht="16.45" customHeight="1">
      <c r="A132" s="34"/>
      <c r="B132" s="35"/>
      <c r="C132" s="191" t="s">
        <v>217</v>
      </c>
      <c r="D132" s="191" t="s">
        <v>170</v>
      </c>
      <c r="E132" s="192" t="s">
        <v>2469</v>
      </c>
      <c r="F132" s="193" t="s">
        <v>2470</v>
      </c>
      <c r="G132" s="194" t="s">
        <v>1202</v>
      </c>
      <c r="H132" s="195">
        <v>2</v>
      </c>
      <c r="I132" s="196"/>
      <c r="J132" s="197">
        <f t="shared" si="0"/>
        <v>0</v>
      </c>
      <c r="K132" s="193" t="s">
        <v>1</v>
      </c>
      <c r="L132" s="39"/>
      <c r="M132" s="198" t="s">
        <v>1</v>
      </c>
      <c r="N132" s="199" t="s">
        <v>40</v>
      </c>
      <c r="O132" s="71"/>
      <c r="P132" s="200">
        <f t="shared" si="1"/>
        <v>0</v>
      </c>
      <c r="Q132" s="200">
        <v>0</v>
      </c>
      <c r="R132" s="200">
        <f t="shared" si="2"/>
        <v>0</v>
      </c>
      <c r="S132" s="200">
        <v>0</v>
      </c>
      <c r="T132" s="201">
        <f t="shared" si="3"/>
        <v>0</v>
      </c>
      <c r="U132" s="34"/>
      <c r="V132" s="34"/>
      <c r="W132" s="34"/>
      <c r="X132" s="34"/>
      <c r="Y132" s="34"/>
      <c r="Z132" s="34"/>
      <c r="AA132" s="34"/>
      <c r="AB132" s="34"/>
      <c r="AC132" s="34"/>
      <c r="AD132" s="34"/>
      <c r="AE132" s="34"/>
      <c r="AR132" s="202" t="s">
        <v>175</v>
      </c>
      <c r="AT132" s="202" t="s">
        <v>170</v>
      </c>
      <c r="AU132" s="202" t="s">
        <v>82</v>
      </c>
      <c r="AY132" s="17" t="s">
        <v>167</v>
      </c>
      <c r="BE132" s="203">
        <f t="shared" si="4"/>
        <v>0</v>
      </c>
      <c r="BF132" s="203">
        <f t="shared" si="5"/>
        <v>0</v>
      </c>
      <c r="BG132" s="203">
        <f t="shared" si="6"/>
        <v>0</v>
      </c>
      <c r="BH132" s="203">
        <f t="shared" si="7"/>
        <v>0</v>
      </c>
      <c r="BI132" s="203">
        <f t="shared" si="8"/>
        <v>0</v>
      </c>
      <c r="BJ132" s="17" t="s">
        <v>82</v>
      </c>
      <c r="BK132" s="203">
        <f t="shared" si="9"/>
        <v>0</v>
      </c>
      <c r="BL132" s="17" t="s">
        <v>175</v>
      </c>
      <c r="BM132" s="202" t="s">
        <v>265</v>
      </c>
    </row>
    <row r="133" spans="1:65" s="2" customFormat="1" ht="16.45" customHeight="1">
      <c r="A133" s="34"/>
      <c r="B133" s="35"/>
      <c r="C133" s="191" t="s">
        <v>225</v>
      </c>
      <c r="D133" s="191" t="s">
        <v>170</v>
      </c>
      <c r="E133" s="192" t="s">
        <v>2471</v>
      </c>
      <c r="F133" s="193" t="s">
        <v>2472</v>
      </c>
      <c r="G133" s="194" t="s">
        <v>1202</v>
      </c>
      <c r="H133" s="195">
        <v>10</v>
      </c>
      <c r="I133" s="196"/>
      <c r="J133" s="197">
        <f t="shared" si="0"/>
        <v>0</v>
      </c>
      <c r="K133" s="193" t="s">
        <v>1</v>
      </c>
      <c r="L133" s="39"/>
      <c r="M133" s="198" t="s">
        <v>1</v>
      </c>
      <c r="N133" s="199" t="s">
        <v>40</v>
      </c>
      <c r="O133" s="71"/>
      <c r="P133" s="200">
        <f t="shared" si="1"/>
        <v>0</v>
      </c>
      <c r="Q133" s="200">
        <v>0</v>
      </c>
      <c r="R133" s="200">
        <f t="shared" si="2"/>
        <v>0</v>
      </c>
      <c r="S133" s="200">
        <v>0</v>
      </c>
      <c r="T133" s="201">
        <f t="shared" si="3"/>
        <v>0</v>
      </c>
      <c r="U133" s="34"/>
      <c r="V133" s="34"/>
      <c r="W133" s="34"/>
      <c r="X133" s="34"/>
      <c r="Y133" s="34"/>
      <c r="Z133" s="34"/>
      <c r="AA133" s="34"/>
      <c r="AB133" s="34"/>
      <c r="AC133" s="34"/>
      <c r="AD133" s="34"/>
      <c r="AE133" s="34"/>
      <c r="AR133" s="202" t="s">
        <v>175</v>
      </c>
      <c r="AT133" s="202" t="s">
        <v>170</v>
      </c>
      <c r="AU133" s="202" t="s">
        <v>82</v>
      </c>
      <c r="AY133" s="17" t="s">
        <v>167</v>
      </c>
      <c r="BE133" s="203">
        <f t="shared" si="4"/>
        <v>0</v>
      </c>
      <c r="BF133" s="203">
        <f t="shared" si="5"/>
        <v>0</v>
      </c>
      <c r="BG133" s="203">
        <f t="shared" si="6"/>
        <v>0</v>
      </c>
      <c r="BH133" s="203">
        <f t="shared" si="7"/>
        <v>0</v>
      </c>
      <c r="BI133" s="203">
        <f t="shared" si="8"/>
        <v>0</v>
      </c>
      <c r="BJ133" s="17" t="s">
        <v>82</v>
      </c>
      <c r="BK133" s="203">
        <f t="shared" si="9"/>
        <v>0</v>
      </c>
      <c r="BL133" s="17" t="s">
        <v>175</v>
      </c>
      <c r="BM133" s="202" t="s">
        <v>278</v>
      </c>
    </row>
    <row r="134" spans="1:65" s="2" customFormat="1" ht="16.45" customHeight="1">
      <c r="A134" s="34"/>
      <c r="B134" s="35"/>
      <c r="C134" s="191" t="s">
        <v>231</v>
      </c>
      <c r="D134" s="191" t="s">
        <v>170</v>
      </c>
      <c r="E134" s="192" t="s">
        <v>2473</v>
      </c>
      <c r="F134" s="193" t="s">
        <v>2474</v>
      </c>
      <c r="G134" s="194" t="s">
        <v>1202</v>
      </c>
      <c r="H134" s="195">
        <v>18</v>
      </c>
      <c r="I134" s="196"/>
      <c r="J134" s="197">
        <f t="shared" si="0"/>
        <v>0</v>
      </c>
      <c r="K134" s="193" t="s">
        <v>1</v>
      </c>
      <c r="L134" s="39"/>
      <c r="M134" s="198" t="s">
        <v>1</v>
      </c>
      <c r="N134" s="199" t="s">
        <v>40</v>
      </c>
      <c r="O134" s="71"/>
      <c r="P134" s="200">
        <f t="shared" si="1"/>
        <v>0</v>
      </c>
      <c r="Q134" s="200">
        <v>0</v>
      </c>
      <c r="R134" s="200">
        <f t="shared" si="2"/>
        <v>0</v>
      </c>
      <c r="S134" s="200">
        <v>0</v>
      </c>
      <c r="T134" s="201">
        <f t="shared" si="3"/>
        <v>0</v>
      </c>
      <c r="U134" s="34"/>
      <c r="V134" s="34"/>
      <c r="W134" s="34"/>
      <c r="X134" s="34"/>
      <c r="Y134" s="34"/>
      <c r="Z134" s="34"/>
      <c r="AA134" s="34"/>
      <c r="AB134" s="34"/>
      <c r="AC134" s="34"/>
      <c r="AD134" s="34"/>
      <c r="AE134" s="34"/>
      <c r="AR134" s="202" t="s">
        <v>175</v>
      </c>
      <c r="AT134" s="202" t="s">
        <v>170</v>
      </c>
      <c r="AU134" s="202" t="s">
        <v>82</v>
      </c>
      <c r="AY134" s="17" t="s">
        <v>167</v>
      </c>
      <c r="BE134" s="203">
        <f t="shared" si="4"/>
        <v>0</v>
      </c>
      <c r="BF134" s="203">
        <f t="shared" si="5"/>
        <v>0</v>
      </c>
      <c r="BG134" s="203">
        <f t="shared" si="6"/>
        <v>0</v>
      </c>
      <c r="BH134" s="203">
        <f t="shared" si="7"/>
        <v>0</v>
      </c>
      <c r="BI134" s="203">
        <f t="shared" si="8"/>
        <v>0</v>
      </c>
      <c r="BJ134" s="17" t="s">
        <v>82</v>
      </c>
      <c r="BK134" s="203">
        <f t="shared" si="9"/>
        <v>0</v>
      </c>
      <c r="BL134" s="17" t="s">
        <v>175</v>
      </c>
      <c r="BM134" s="202" t="s">
        <v>296</v>
      </c>
    </row>
    <row r="135" spans="1:65" s="2" customFormat="1" ht="16.45" customHeight="1">
      <c r="A135" s="34"/>
      <c r="B135" s="35"/>
      <c r="C135" s="191" t="s">
        <v>239</v>
      </c>
      <c r="D135" s="191" t="s">
        <v>170</v>
      </c>
      <c r="E135" s="192" t="s">
        <v>2475</v>
      </c>
      <c r="F135" s="193" t="s">
        <v>2476</v>
      </c>
      <c r="G135" s="194" t="s">
        <v>1202</v>
      </c>
      <c r="H135" s="195">
        <v>4</v>
      </c>
      <c r="I135" s="196"/>
      <c r="J135" s="197">
        <f t="shared" si="0"/>
        <v>0</v>
      </c>
      <c r="K135" s="193" t="s">
        <v>1</v>
      </c>
      <c r="L135" s="39"/>
      <c r="M135" s="198" t="s">
        <v>1</v>
      </c>
      <c r="N135" s="199" t="s">
        <v>40</v>
      </c>
      <c r="O135" s="71"/>
      <c r="P135" s="200">
        <f t="shared" si="1"/>
        <v>0</v>
      </c>
      <c r="Q135" s="200">
        <v>0</v>
      </c>
      <c r="R135" s="200">
        <f t="shared" si="2"/>
        <v>0</v>
      </c>
      <c r="S135" s="200">
        <v>0</v>
      </c>
      <c r="T135" s="201">
        <f t="shared" si="3"/>
        <v>0</v>
      </c>
      <c r="U135" s="34"/>
      <c r="V135" s="34"/>
      <c r="W135" s="34"/>
      <c r="X135" s="34"/>
      <c r="Y135" s="34"/>
      <c r="Z135" s="34"/>
      <c r="AA135" s="34"/>
      <c r="AB135" s="34"/>
      <c r="AC135" s="34"/>
      <c r="AD135" s="34"/>
      <c r="AE135" s="34"/>
      <c r="AR135" s="202" t="s">
        <v>175</v>
      </c>
      <c r="AT135" s="202" t="s">
        <v>170</v>
      </c>
      <c r="AU135" s="202" t="s">
        <v>82</v>
      </c>
      <c r="AY135" s="17" t="s">
        <v>167</v>
      </c>
      <c r="BE135" s="203">
        <f t="shared" si="4"/>
        <v>0</v>
      </c>
      <c r="BF135" s="203">
        <f t="shared" si="5"/>
        <v>0</v>
      </c>
      <c r="BG135" s="203">
        <f t="shared" si="6"/>
        <v>0</v>
      </c>
      <c r="BH135" s="203">
        <f t="shared" si="7"/>
        <v>0</v>
      </c>
      <c r="BI135" s="203">
        <f t="shared" si="8"/>
        <v>0</v>
      </c>
      <c r="BJ135" s="17" t="s">
        <v>82</v>
      </c>
      <c r="BK135" s="203">
        <f t="shared" si="9"/>
        <v>0</v>
      </c>
      <c r="BL135" s="17" t="s">
        <v>175</v>
      </c>
      <c r="BM135" s="202" t="s">
        <v>308</v>
      </c>
    </row>
    <row r="136" spans="1:65" s="2" customFormat="1" ht="16.45" customHeight="1">
      <c r="A136" s="34"/>
      <c r="B136" s="35"/>
      <c r="C136" s="191" t="s">
        <v>246</v>
      </c>
      <c r="D136" s="191" t="s">
        <v>170</v>
      </c>
      <c r="E136" s="192" t="s">
        <v>2477</v>
      </c>
      <c r="F136" s="193" t="s">
        <v>2478</v>
      </c>
      <c r="G136" s="194" t="s">
        <v>1202</v>
      </c>
      <c r="H136" s="195">
        <v>11</v>
      </c>
      <c r="I136" s="196"/>
      <c r="J136" s="197">
        <f t="shared" si="0"/>
        <v>0</v>
      </c>
      <c r="K136" s="193" t="s">
        <v>1</v>
      </c>
      <c r="L136" s="39"/>
      <c r="M136" s="198" t="s">
        <v>1</v>
      </c>
      <c r="N136" s="199" t="s">
        <v>40</v>
      </c>
      <c r="O136" s="71"/>
      <c r="P136" s="200">
        <f t="shared" si="1"/>
        <v>0</v>
      </c>
      <c r="Q136" s="200">
        <v>0</v>
      </c>
      <c r="R136" s="200">
        <f t="shared" si="2"/>
        <v>0</v>
      </c>
      <c r="S136" s="200">
        <v>0</v>
      </c>
      <c r="T136" s="201">
        <f t="shared" si="3"/>
        <v>0</v>
      </c>
      <c r="U136" s="34"/>
      <c r="V136" s="34"/>
      <c r="W136" s="34"/>
      <c r="X136" s="34"/>
      <c r="Y136" s="34"/>
      <c r="Z136" s="34"/>
      <c r="AA136" s="34"/>
      <c r="AB136" s="34"/>
      <c r="AC136" s="34"/>
      <c r="AD136" s="34"/>
      <c r="AE136" s="34"/>
      <c r="AR136" s="202" t="s">
        <v>175</v>
      </c>
      <c r="AT136" s="202" t="s">
        <v>170</v>
      </c>
      <c r="AU136" s="202" t="s">
        <v>82</v>
      </c>
      <c r="AY136" s="17" t="s">
        <v>167</v>
      </c>
      <c r="BE136" s="203">
        <f t="shared" si="4"/>
        <v>0</v>
      </c>
      <c r="BF136" s="203">
        <f t="shared" si="5"/>
        <v>0</v>
      </c>
      <c r="BG136" s="203">
        <f t="shared" si="6"/>
        <v>0</v>
      </c>
      <c r="BH136" s="203">
        <f t="shared" si="7"/>
        <v>0</v>
      </c>
      <c r="BI136" s="203">
        <f t="shared" si="8"/>
        <v>0</v>
      </c>
      <c r="BJ136" s="17" t="s">
        <v>82</v>
      </c>
      <c r="BK136" s="203">
        <f t="shared" si="9"/>
        <v>0</v>
      </c>
      <c r="BL136" s="17" t="s">
        <v>175</v>
      </c>
      <c r="BM136" s="202" t="s">
        <v>319</v>
      </c>
    </row>
    <row r="137" spans="1:65" s="2" customFormat="1" ht="16.45" customHeight="1">
      <c r="A137" s="34"/>
      <c r="B137" s="35"/>
      <c r="C137" s="191" t="s">
        <v>253</v>
      </c>
      <c r="D137" s="191" t="s">
        <v>170</v>
      </c>
      <c r="E137" s="192" t="s">
        <v>2479</v>
      </c>
      <c r="F137" s="193" t="s">
        <v>2480</v>
      </c>
      <c r="G137" s="194" t="s">
        <v>1202</v>
      </c>
      <c r="H137" s="195">
        <v>1</v>
      </c>
      <c r="I137" s="196"/>
      <c r="J137" s="197">
        <f t="shared" si="0"/>
        <v>0</v>
      </c>
      <c r="K137" s="193" t="s">
        <v>1</v>
      </c>
      <c r="L137" s="39"/>
      <c r="M137" s="198" t="s">
        <v>1</v>
      </c>
      <c r="N137" s="199" t="s">
        <v>40</v>
      </c>
      <c r="O137" s="71"/>
      <c r="P137" s="200">
        <f t="shared" si="1"/>
        <v>0</v>
      </c>
      <c r="Q137" s="200">
        <v>0</v>
      </c>
      <c r="R137" s="200">
        <f t="shared" si="2"/>
        <v>0</v>
      </c>
      <c r="S137" s="200">
        <v>0</v>
      </c>
      <c r="T137" s="201">
        <f t="shared" si="3"/>
        <v>0</v>
      </c>
      <c r="U137" s="34"/>
      <c r="V137" s="34"/>
      <c r="W137" s="34"/>
      <c r="X137" s="34"/>
      <c r="Y137" s="34"/>
      <c r="Z137" s="34"/>
      <c r="AA137" s="34"/>
      <c r="AB137" s="34"/>
      <c r="AC137" s="34"/>
      <c r="AD137" s="34"/>
      <c r="AE137" s="34"/>
      <c r="AR137" s="202" t="s">
        <v>175</v>
      </c>
      <c r="AT137" s="202" t="s">
        <v>170</v>
      </c>
      <c r="AU137" s="202" t="s">
        <v>82</v>
      </c>
      <c r="AY137" s="17" t="s">
        <v>167</v>
      </c>
      <c r="BE137" s="203">
        <f t="shared" si="4"/>
        <v>0</v>
      </c>
      <c r="BF137" s="203">
        <f t="shared" si="5"/>
        <v>0</v>
      </c>
      <c r="BG137" s="203">
        <f t="shared" si="6"/>
        <v>0</v>
      </c>
      <c r="BH137" s="203">
        <f t="shared" si="7"/>
        <v>0</v>
      </c>
      <c r="BI137" s="203">
        <f t="shared" si="8"/>
        <v>0</v>
      </c>
      <c r="BJ137" s="17" t="s">
        <v>82</v>
      </c>
      <c r="BK137" s="203">
        <f t="shared" si="9"/>
        <v>0</v>
      </c>
      <c r="BL137" s="17" t="s">
        <v>175</v>
      </c>
      <c r="BM137" s="202" t="s">
        <v>331</v>
      </c>
    </row>
    <row r="138" spans="1:65" s="2" customFormat="1" ht="16.45" customHeight="1">
      <c r="A138" s="34"/>
      <c r="B138" s="35"/>
      <c r="C138" s="191" t="s">
        <v>259</v>
      </c>
      <c r="D138" s="191" t="s">
        <v>170</v>
      </c>
      <c r="E138" s="192" t="s">
        <v>2481</v>
      </c>
      <c r="F138" s="193" t="s">
        <v>2482</v>
      </c>
      <c r="G138" s="194" t="s">
        <v>186</v>
      </c>
      <c r="H138" s="195">
        <v>33</v>
      </c>
      <c r="I138" s="196"/>
      <c r="J138" s="197">
        <f t="shared" si="0"/>
        <v>0</v>
      </c>
      <c r="K138" s="193" t="s">
        <v>1</v>
      </c>
      <c r="L138" s="39"/>
      <c r="M138" s="198" t="s">
        <v>1</v>
      </c>
      <c r="N138" s="199" t="s">
        <v>40</v>
      </c>
      <c r="O138" s="71"/>
      <c r="P138" s="200">
        <f t="shared" si="1"/>
        <v>0</v>
      </c>
      <c r="Q138" s="200">
        <v>0</v>
      </c>
      <c r="R138" s="200">
        <f t="shared" si="2"/>
        <v>0</v>
      </c>
      <c r="S138" s="200">
        <v>0</v>
      </c>
      <c r="T138" s="201">
        <f t="shared" si="3"/>
        <v>0</v>
      </c>
      <c r="U138" s="34"/>
      <c r="V138" s="34"/>
      <c r="W138" s="34"/>
      <c r="X138" s="34"/>
      <c r="Y138" s="34"/>
      <c r="Z138" s="34"/>
      <c r="AA138" s="34"/>
      <c r="AB138" s="34"/>
      <c r="AC138" s="34"/>
      <c r="AD138" s="34"/>
      <c r="AE138" s="34"/>
      <c r="AR138" s="202" t="s">
        <v>175</v>
      </c>
      <c r="AT138" s="202" t="s">
        <v>170</v>
      </c>
      <c r="AU138" s="202" t="s">
        <v>82</v>
      </c>
      <c r="AY138" s="17" t="s">
        <v>167</v>
      </c>
      <c r="BE138" s="203">
        <f t="shared" si="4"/>
        <v>0</v>
      </c>
      <c r="BF138" s="203">
        <f t="shared" si="5"/>
        <v>0</v>
      </c>
      <c r="BG138" s="203">
        <f t="shared" si="6"/>
        <v>0</v>
      </c>
      <c r="BH138" s="203">
        <f t="shared" si="7"/>
        <v>0</v>
      </c>
      <c r="BI138" s="203">
        <f t="shared" si="8"/>
        <v>0</v>
      </c>
      <c r="BJ138" s="17" t="s">
        <v>82</v>
      </c>
      <c r="BK138" s="203">
        <f t="shared" si="9"/>
        <v>0</v>
      </c>
      <c r="BL138" s="17" t="s">
        <v>175</v>
      </c>
      <c r="BM138" s="202" t="s">
        <v>346</v>
      </c>
    </row>
    <row r="139" spans="1:65" s="2" customFormat="1" ht="16.45" customHeight="1">
      <c r="A139" s="34"/>
      <c r="B139" s="35"/>
      <c r="C139" s="191" t="s">
        <v>265</v>
      </c>
      <c r="D139" s="191" t="s">
        <v>170</v>
      </c>
      <c r="E139" s="192" t="s">
        <v>2483</v>
      </c>
      <c r="F139" s="193" t="s">
        <v>2484</v>
      </c>
      <c r="G139" s="194" t="s">
        <v>186</v>
      </c>
      <c r="H139" s="195">
        <v>33</v>
      </c>
      <c r="I139" s="196"/>
      <c r="J139" s="197">
        <f t="shared" si="0"/>
        <v>0</v>
      </c>
      <c r="K139" s="193" t="s">
        <v>1</v>
      </c>
      <c r="L139" s="39"/>
      <c r="M139" s="198" t="s">
        <v>1</v>
      </c>
      <c r="N139" s="199" t="s">
        <v>40</v>
      </c>
      <c r="O139" s="71"/>
      <c r="P139" s="200">
        <f t="shared" si="1"/>
        <v>0</v>
      </c>
      <c r="Q139" s="200">
        <v>0</v>
      </c>
      <c r="R139" s="200">
        <f t="shared" si="2"/>
        <v>0</v>
      </c>
      <c r="S139" s="200">
        <v>0</v>
      </c>
      <c r="T139" s="201">
        <f t="shared" si="3"/>
        <v>0</v>
      </c>
      <c r="U139" s="34"/>
      <c r="V139" s="34"/>
      <c r="W139" s="34"/>
      <c r="X139" s="34"/>
      <c r="Y139" s="34"/>
      <c r="Z139" s="34"/>
      <c r="AA139" s="34"/>
      <c r="AB139" s="34"/>
      <c r="AC139" s="34"/>
      <c r="AD139" s="34"/>
      <c r="AE139" s="34"/>
      <c r="AR139" s="202" t="s">
        <v>175</v>
      </c>
      <c r="AT139" s="202" t="s">
        <v>170</v>
      </c>
      <c r="AU139" s="202" t="s">
        <v>82</v>
      </c>
      <c r="AY139" s="17" t="s">
        <v>167</v>
      </c>
      <c r="BE139" s="203">
        <f t="shared" si="4"/>
        <v>0</v>
      </c>
      <c r="BF139" s="203">
        <f t="shared" si="5"/>
        <v>0</v>
      </c>
      <c r="BG139" s="203">
        <f t="shared" si="6"/>
        <v>0</v>
      </c>
      <c r="BH139" s="203">
        <f t="shared" si="7"/>
        <v>0</v>
      </c>
      <c r="BI139" s="203">
        <f t="shared" si="8"/>
        <v>0</v>
      </c>
      <c r="BJ139" s="17" t="s">
        <v>82</v>
      </c>
      <c r="BK139" s="203">
        <f t="shared" si="9"/>
        <v>0</v>
      </c>
      <c r="BL139" s="17" t="s">
        <v>175</v>
      </c>
      <c r="BM139" s="202" t="s">
        <v>358</v>
      </c>
    </row>
    <row r="140" spans="1:65" s="2" customFormat="1" ht="16.45" customHeight="1">
      <c r="A140" s="34"/>
      <c r="B140" s="35"/>
      <c r="C140" s="191" t="s">
        <v>8</v>
      </c>
      <c r="D140" s="191" t="s">
        <v>170</v>
      </c>
      <c r="E140" s="192" t="s">
        <v>2485</v>
      </c>
      <c r="F140" s="193" t="s">
        <v>2486</v>
      </c>
      <c r="G140" s="194" t="s">
        <v>186</v>
      </c>
      <c r="H140" s="195">
        <v>33</v>
      </c>
      <c r="I140" s="196"/>
      <c r="J140" s="197">
        <f t="shared" si="0"/>
        <v>0</v>
      </c>
      <c r="K140" s="193" t="s">
        <v>1</v>
      </c>
      <c r="L140" s="39"/>
      <c r="M140" s="198" t="s">
        <v>1</v>
      </c>
      <c r="N140" s="199" t="s">
        <v>40</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175</v>
      </c>
      <c r="AT140" s="202" t="s">
        <v>170</v>
      </c>
      <c r="AU140" s="202" t="s">
        <v>82</v>
      </c>
      <c r="AY140" s="17" t="s">
        <v>167</v>
      </c>
      <c r="BE140" s="203">
        <f t="shared" si="4"/>
        <v>0</v>
      </c>
      <c r="BF140" s="203">
        <f t="shared" si="5"/>
        <v>0</v>
      </c>
      <c r="BG140" s="203">
        <f t="shared" si="6"/>
        <v>0</v>
      </c>
      <c r="BH140" s="203">
        <f t="shared" si="7"/>
        <v>0</v>
      </c>
      <c r="BI140" s="203">
        <f t="shared" si="8"/>
        <v>0</v>
      </c>
      <c r="BJ140" s="17" t="s">
        <v>82</v>
      </c>
      <c r="BK140" s="203">
        <f t="shared" si="9"/>
        <v>0</v>
      </c>
      <c r="BL140" s="17" t="s">
        <v>175</v>
      </c>
      <c r="BM140" s="202" t="s">
        <v>372</v>
      </c>
    </row>
    <row r="141" spans="1:65" s="2" customFormat="1" ht="16.45" customHeight="1">
      <c r="A141" s="34"/>
      <c r="B141" s="35"/>
      <c r="C141" s="191" t="s">
        <v>278</v>
      </c>
      <c r="D141" s="191" t="s">
        <v>170</v>
      </c>
      <c r="E141" s="192" t="s">
        <v>2487</v>
      </c>
      <c r="F141" s="193" t="s">
        <v>2488</v>
      </c>
      <c r="G141" s="194" t="s">
        <v>1202</v>
      </c>
      <c r="H141" s="195">
        <v>4</v>
      </c>
      <c r="I141" s="196"/>
      <c r="J141" s="197">
        <f t="shared" si="0"/>
        <v>0</v>
      </c>
      <c r="K141" s="193" t="s">
        <v>1</v>
      </c>
      <c r="L141" s="39"/>
      <c r="M141" s="198" t="s">
        <v>1</v>
      </c>
      <c r="N141" s="199" t="s">
        <v>40</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175</v>
      </c>
      <c r="AT141" s="202" t="s">
        <v>170</v>
      </c>
      <c r="AU141" s="202" t="s">
        <v>82</v>
      </c>
      <c r="AY141" s="17" t="s">
        <v>167</v>
      </c>
      <c r="BE141" s="203">
        <f t="shared" si="4"/>
        <v>0</v>
      </c>
      <c r="BF141" s="203">
        <f t="shared" si="5"/>
        <v>0</v>
      </c>
      <c r="BG141" s="203">
        <f t="shared" si="6"/>
        <v>0</v>
      </c>
      <c r="BH141" s="203">
        <f t="shared" si="7"/>
        <v>0</v>
      </c>
      <c r="BI141" s="203">
        <f t="shared" si="8"/>
        <v>0</v>
      </c>
      <c r="BJ141" s="17" t="s">
        <v>82</v>
      </c>
      <c r="BK141" s="203">
        <f t="shared" si="9"/>
        <v>0</v>
      </c>
      <c r="BL141" s="17" t="s">
        <v>175</v>
      </c>
      <c r="BM141" s="202" t="s">
        <v>393</v>
      </c>
    </row>
    <row r="142" spans="1:65" s="2" customFormat="1" ht="16.45" customHeight="1">
      <c r="A142" s="34"/>
      <c r="B142" s="35"/>
      <c r="C142" s="191" t="s">
        <v>286</v>
      </c>
      <c r="D142" s="191" t="s">
        <v>170</v>
      </c>
      <c r="E142" s="192" t="s">
        <v>2489</v>
      </c>
      <c r="F142" s="193" t="s">
        <v>2490</v>
      </c>
      <c r="G142" s="194" t="s">
        <v>1202</v>
      </c>
      <c r="H142" s="195">
        <v>2</v>
      </c>
      <c r="I142" s="196"/>
      <c r="J142" s="197">
        <f t="shared" si="0"/>
        <v>0</v>
      </c>
      <c r="K142" s="193" t="s">
        <v>1</v>
      </c>
      <c r="L142" s="39"/>
      <c r="M142" s="198" t="s">
        <v>1</v>
      </c>
      <c r="N142" s="199" t="s">
        <v>40</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175</v>
      </c>
      <c r="AT142" s="202" t="s">
        <v>170</v>
      </c>
      <c r="AU142" s="202" t="s">
        <v>82</v>
      </c>
      <c r="AY142" s="17" t="s">
        <v>167</v>
      </c>
      <c r="BE142" s="203">
        <f t="shared" si="4"/>
        <v>0</v>
      </c>
      <c r="BF142" s="203">
        <f t="shared" si="5"/>
        <v>0</v>
      </c>
      <c r="BG142" s="203">
        <f t="shared" si="6"/>
        <v>0</v>
      </c>
      <c r="BH142" s="203">
        <f t="shared" si="7"/>
        <v>0</v>
      </c>
      <c r="BI142" s="203">
        <f t="shared" si="8"/>
        <v>0</v>
      </c>
      <c r="BJ142" s="17" t="s">
        <v>82</v>
      </c>
      <c r="BK142" s="203">
        <f t="shared" si="9"/>
        <v>0</v>
      </c>
      <c r="BL142" s="17" t="s">
        <v>175</v>
      </c>
      <c r="BM142" s="202" t="s">
        <v>406</v>
      </c>
    </row>
    <row r="143" spans="1:65" s="2" customFormat="1" ht="16.45" customHeight="1">
      <c r="A143" s="34"/>
      <c r="B143" s="35"/>
      <c r="C143" s="191" t="s">
        <v>296</v>
      </c>
      <c r="D143" s="191" t="s">
        <v>170</v>
      </c>
      <c r="E143" s="192" t="s">
        <v>2491</v>
      </c>
      <c r="F143" s="193" t="s">
        <v>2492</v>
      </c>
      <c r="G143" s="194" t="s">
        <v>1202</v>
      </c>
      <c r="H143" s="195">
        <v>4</v>
      </c>
      <c r="I143" s="196"/>
      <c r="J143" s="197">
        <f t="shared" si="0"/>
        <v>0</v>
      </c>
      <c r="K143" s="193" t="s">
        <v>1</v>
      </c>
      <c r="L143" s="39"/>
      <c r="M143" s="198" t="s">
        <v>1</v>
      </c>
      <c r="N143" s="199" t="s">
        <v>40</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175</v>
      </c>
      <c r="AT143" s="202" t="s">
        <v>170</v>
      </c>
      <c r="AU143" s="202" t="s">
        <v>82</v>
      </c>
      <c r="AY143" s="17" t="s">
        <v>167</v>
      </c>
      <c r="BE143" s="203">
        <f t="shared" si="4"/>
        <v>0</v>
      </c>
      <c r="BF143" s="203">
        <f t="shared" si="5"/>
        <v>0</v>
      </c>
      <c r="BG143" s="203">
        <f t="shared" si="6"/>
        <v>0</v>
      </c>
      <c r="BH143" s="203">
        <f t="shared" si="7"/>
        <v>0</v>
      </c>
      <c r="BI143" s="203">
        <f t="shared" si="8"/>
        <v>0</v>
      </c>
      <c r="BJ143" s="17" t="s">
        <v>82</v>
      </c>
      <c r="BK143" s="203">
        <f t="shared" si="9"/>
        <v>0</v>
      </c>
      <c r="BL143" s="17" t="s">
        <v>175</v>
      </c>
      <c r="BM143" s="202" t="s">
        <v>418</v>
      </c>
    </row>
    <row r="144" spans="1:65" s="12" customFormat="1" ht="25.85" customHeight="1">
      <c r="B144" s="175"/>
      <c r="C144" s="176"/>
      <c r="D144" s="177" t="s">
        <v>74</v>
      </c>
      <c r="E144" s="178" t="s">
        <v>2493</v>
      </c>
      <c r="F144" s="178" t="s">
        <v>2494</v>
      </c>
      <c r="G144" s="176"/>
      <c r="H144" s="176"/>
      <c r="I144" s="179"/>
      <c r="J144" s="180">
        <f>BK144</f>
        <v>0</v>
      </c>
      <c r="K144" s="176"/>
      <c r="L144" s="181"/>
      <c r="M144" s="182"/>
      <c r="N144" s="183"/>
      <c r="O144" s="183"/>
      <c r="P144" s="184">
        <f>SUM(P145:P147)</f>
        <v>0</v>
      </c>
      <c r="Q144" s="183"/>
      <c r="R144" s="184">
        <f>SUM(R145:R147)</f>
        <v>0</v>
      </c>
      <c r="S144" s="183"/>
      <c r="T144" s="185">
        <f>SUM(T145:T147)</f>
        <v>0</v>
      </c>
      <c r="AR144" s="186" t="s">
        <v>82</v>
      </c>
      <c r="AT144" s="187" t="s">
        <v>74</v>
      </c>
      <c r="AU144" s="187" t="s">
        <v>75</v>
      </c>
      <c r="AY144" s="186" t="s">
        <v>167</v>
      </c>
      <c r="BK144" s="188">
        <f>SUM(BK145:BK147)</f>
        <v>0</v>
      </c>
    </row>
    <row r="145" spans="1:65" s="2" customFormat="1" ht="55.6" customHeight="1">
      <c r="A145" s="34"/>
      <c r="B145" s="35"/>
      <c r="C145" s="191" t="s">
        <v>301</v>
      </c>
      <c r="D145" s="191" t="s">
        <v>170</v>
      </c>
      <c r="E145" s="192" t="s">
        <v>2495</v>
      </c>
      <c r="F145" s="193" t="s">
        <v>2496</v>
      </c>
      <c r="G145" s="194" t="s">
        <v>1202</v>
      </c>
      <c r="H145" s="195">
        <v>1</v>
      </c>
      <c r="I145" s="196"/>
      <c r="J145" s="197">
        <f>ROUND(I145*H145,2)</f>
        <v>0</v>
      </c>
      <c r="K145" s="193" t="s">
        <v>1</v>
      </c>
      <c r="L145" s="39"/>
      <c r="M145" s="198" t="s">
        <v>1</v>
      </c>
      <c r="N145" s="199" t="s">
        <v>40</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175</v>
      </c>
      <c r="AT145" s="202" t="s">
        <v>170</v>
      </c>
      <c r="AU145" s="202" t="s">
        <v>82</v>
      </c>
      <c r="AY145" s="17" t="s">
        <v>167</v>
      </c>
      <c r="BE145" s="203">
        <f>IF(N145="základní",J145,0)</f>
        <v>0</v>
      </c>
      <c r="BF145" s="203">
        <f>IF(N145="snížená",J145,0)</f>
        <v>0</v>
      </c>
      <c r="BG145" s="203">
        <f>IF(N145="zákl. přenesená",J145,0)</f>
        <v>0</v>
      </c>
      <c r="BH145" s="203">
        <f>IF(N145="sníž. přenesená",J145,0)</f>
        <v>0</v>
      </c>
      <c r="BI145" s="203">
        <f>IF(N145="nulová",J145,0)</f>
        <v>0</v>
      </c>
      <c r="BJ145" s="17" t="s">
        <v>82</v>
      </c>
      <c r="BK145" s="203">
        <f>ROUND(I145*H145,2)</f>
        <v>0</v>
      </c>
      <c r="BL145" s="17" t="s">
        <v>175</v>
      </c>
      <c r="BM145" s="202" t="s">
        <v>428</v>
      </c>
    </row>
    <row r="146" spans="1:65" s="2" customFormat="1" ht="24.3" customHeight="1">
      <c r="A146" s="34"/>
      <c r="B146" s="35"/>
      <c r="C146" s="191" t="s">
        <v>308</v>
      </c>
      <c r="D146" s="191" t="s">
        <v>170</v>
      </c>
      <c r="E146" s="192" t="s">
        <v>2497</v>
      </c>
      <c r="F146" s="193" t="s">
        <v>2498</v>
      </c>
      <c r="G146" s="194" t="s">
        <v>1202</v>
      </c>
      <c r="H146" s="195">
        <v>1</v>
      </c>
      <c r="I146" s="196"/>
      <c r="J146" s="197">
        <f>ROUND(I146*H146,2)</f>
        <v>0</v>
      </c>
      <c r="K146" s="193" t="s">
        <v>1</v>
      </c>
      <c r="L146" s="39"/>
      <c r="M146" s="198" t="s">
        <v>1</v>
      </c>
      <c r="N146" s="199" t="s">
        <v>40</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175</v>
      </c>
      <c r="AT146" s="202" t="s">
        <v>170</v>
      </c>
      <c r="AU146" s="202" t="s">
        <v>82</v>
      </c>
      <c r="AY146" s="17" t="s">
        <v>167</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175</v>
      </c>
      <c r="BM146" s="202" t="s">
        <v>442</v>
      </c>
    </row>
    <row r="147" spans="1:65" s="2" customFormat="1" ht="24.3" customHeight="1">
      <c r="A147" s="34"/>
      <c r="B147" s="35"/>
      <c r="C147" s="191" t="s">
        <v>7</v>
      </c>
      <c r="D147" s="191" t="s">
        <v>170</v>
      </c>
      <c r="E147" s="192" t="s">
        <v>2499</v>
      </c>
      <c r="F147" s="193" t="s">
        <v>2500</v>
      </c>
      <c r="G147" s="194" t="s">
        <v>186</v>
      </c>
      <c r="H147" s="195">
        <v>50</v>
      </c>
      <c r="I147" s="196"/>
      <c r="J147" s="197">
        <f>ROUND(I147*H147,2)</f>
        <v>0</v>
      </c>
      <c r="K147" s="193" t="s">
        <v>1</v>
      </c>
      <c r="L147" s="39"/>
      <c r="M147" s="198" t="s">
        <v>1</v>
      </c>
      <c r="N147" s="199" t="s">
        <v>40</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175</v>
      </c>
      <c r="AT147" s="202" t="s">
        <v>170</v>
      </c>
      <c r="AU147" s="202" t="s">
        <v>82</v>
      </c>
      <c r="AY147" s="17" t="s">
        <v>167</v>
      </c>
      <c r="BE147" s="203">
        <f>IF(N147="základní",J147,0)</f>
        <v>0</v>
      </c>
      <c r="BF147" s="203">
        <f>IF(N147="snížená",J147,0)</f>
        <v>0</v>
      </c>
      <c r="BG147" s="203">
        <f>IF(N147="zákl. přenesená",J147,0)</f>
        <v>0</v>
      </c>
      <c r="BH147" s="203">
        <f>IF(N147="sníž. přenesená",J147,0)</f>
        <v>0</v>
      </c>
      <c r="BI147" s="203">
        <f>IF(N147="nulová",J147,0)</f>
        <v>0</v>
      </c>
      <c r="BJ147" s="17" t="s">
        <v>82</v>
      </c>
      <c r="BK147" s="203">
        <f>ROUND(I147*H147,2)</f>
        <v>0</v>
      </c>
      <c r="BL147" s="17" t="s">
        <v>175</v>
      </c>
      <c r="BM147" s="202" t="s">
        <v>455</v>
      </c>
    </row>
    <row r="148" spans="1:65" s="12" customFormat="1" ht="25.85" customHeight="1">
      <c r="B148" s="175"/>
      <c r="C148" s="176"/>
      <c r="D148" s="177" t="s">
        <v>74</v>
      </c>
      <c r="E148" s="178" t="s">
        <v>2501</v>
      </c>
      <c r="F148" s="178" t="s">
        <v>2502</v>
      </c>
      <c r="G148" s="176"/>
      <c r="H148" s="176"/>
      <c r="I148" s="179"/>
      <c r="J148" s="180">
        <f>BK148</f>
        <v>0</v>
      </c>
      <c r="K148" s="176"/>
      <c r="L148" s="181"/>
      <c r="M148" s="182"/>
      <c r="N148" s="183"/>
      <c r="O148" s="183"/>
      <c r="P148" s="184">
        <f>P149</f>
        <v>0</v>
      </c>
      <c r="Q148" s="183"/>
      <c r="R148" s="184">
        <f>R149</f>
        <v>0</v>
      </c>
      <c r="S148" s="183"/>
      <c r="T148" s="185">
        <f>T149</f>
        <v>0</v>
      </c>
      <c r="AR148" s="186" t="s">
        <v>82</v>
      </c>
      <c r="AT148" s="187" t="s">
        <v>74</v>
      </c>
      <c r="AU148" s="187" t="s">
        <v>75</v>
      </c>
      <c r="AY148" s="186" t="s">
        <v>167</v>
      </c>
      <c r="BK148" s="188">
        <f>BK149</f>
        <v>0</v>
      </c>
    </row>
    <row r="149" spans="1:65" s="2" customFormat="1" ht="16.45" customHeight="1">
      <c r="A149" s="34"/>
      <c r="B149" s="35"/>
      <c r="C149" s="191" t="s">
        <v>319</v>
      </c>
      <c r="D149" s="191" t="s">
        <v>170</v>
      </c>
      <c r="E149" s="192" t="s">
        <v>2503</v>
      </c>
      <c r="F149" s="193" t="s">
        <v>2504</v>
      </c>
      <c r="G149" s="194" t="s">
        <v>1202</v>
      </c>
      <c r="H149" s="195">
        <v>2</v>
      </c>
      <c r="I149" s="196"/>
      <c r="J149" s="197">
        <f>ROUND(I149*H149,2)</f>
        <v>0</v>
      </c>
      <c r="K149" s="193" t="s">
        <v>1</v>
      </c>
      <c r="L149" s="39"/>
      <c r="M149" s="198" t="s">
        <v>1</v>
      </c>
      <c r="N149" s="199" t="s">
        <v>40</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175</v>
      </c>
      <c r="AT149" s="202" t="s">
        <v>170</v>
      </c>
      <c r="AU149" s="202" t="s">
        <v>82</v>
      </c>
      <c r="AY149" s="17" t="s">
        <v>167</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175</v>
      </c>
      <c r="BM149" s="202" t="s">
        <v>474</v>
      </c>
    </row>
    <row r="150" spans="1:65" s="12" customFormat="1" ht="25.85" customHeight="1">
      <c r="B150" s="175"/>
      <c r="C150" s="176"/>
      <c r="D150" s="177" t="s">
        <v>74</v>
      </c>
      <c r="E150" s="178" t="s">
        <v>2505</v>
      </c>
      <c r="F150" s="178" t="s">
        <v>2506</v>
      </c>
      <c r="G150" s="176"/>
      <c r="H150" s="176"/>
      <c r="I150" s="179"/>
      <c r="J150" s="180">
        <f>BK150</f>
        <v>0</v>
      </c>
      <c r="K150" s="176"/>
      <c r="L150" s="181"/>
      <c r="M150" s="182"/>
      <c r="N150" s="183"/>
      <c r="O150" s="183"/>
      <c r="P150" s="184">
        <f>SUM(P151:P155)</f>
        <v>0</v>
      </c>
      <c r="Q150" s="183"/>
      <c r="R150" s="184">
        <f>SUM(R151:R155)</f>
        <v>0</v>
      </c>
      <c r="S150" s="183"/>
      <c r="T150" s="185">
        <f>SUM(T151:T155)</f>
        <v>0</v>
      </c>
      <c r="AR150" s="186" t="s">
        <v>82</v>
      </c>
      <c r="AT150" s="187" t="s">
        <v>74</v>
      </c>
      <c r="AU150" s="187" t="s">
        <v>75</v>
      </c>
      <c r="AY150" s="186" t="s">
        <v>167</v>
      </c>
      <c r="BK150" s="188">
        <f>SUM(BK151:BK155)</f>
        <v>0</v>
      </c>
    </row>
    <row r="151" spans="1:65" s="2" customFormat="1" ht="21.8" customHeight="1">
      <c r="A151" s="34"/>
      <c r="B151" s="35"/>
      <c r="C151" s="191" t="s">
        <v>325</v>
      </c>
      <c r="D151" s="191" t="s">
        <v>170</v>
      </c>
      <c r="E151" s="192" t="s">
        <v>2507</v>
      </c>
      <c r="F151" s="193" t="s">
        <v>2508</v>
      </c>
      <c r="G151" s="194" t="s">
        <v>1202</v>
      </c>
      <c r="H151" s="195">
        <v>1</v>
      </c>
      <c r="I151" s="196"/>
      <c r="J151" s="197">
        <f>ROUND(I151*H151,2)</f>
        <v>0</v>
      </c>
      <c r="K151" s="193" t="s">
        <v>1</v>
      </c>
      <c r="L151" s="39"/>
      <c r="M151" s="198" t="s">
        <v>1</v>
      </c>
      <c r="N151" s="199" t="s">
        <v>40</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175</v>
      </c>
      <c r="AT151" s="202" t="s">
        <v>170</v>
      </c>
      <c r="AU151" s="202" t="s">
        <v>82</v>
      </c>
      <c r="AY151" s="17" t="s">
        <v>167</v>
      </c>
      <c r="BE151" s="203">
        <f>IF(N151="základní",J151,0)</f>
        <v>0</v>
      </c>
      <c r="BF151" s="203">
        <f>IF(N151="snížená",J151,0)</f>
        <v>0</v>
      </c>
      <c r="BG151" s="203">
        <f>IF(N151="zákl. přenesená",J151,0)</f>
        <v>0</v>
      </c>
      <c r="BH151" s="203">
        <f>IF(N151="sníž. přenesená",J151,0)</f>
        <v>0</v>
      </c>
      <c r="BI151" s="203">
        <f>IF(N151="nulová",J151,0)</f>
        <v>0</v>
      </c>
      <c r="BJ151" s="17" t="s">
        <v>82</v>
      </c>
      <c r="BK151" s="203">
        <f>ROUND(I151*H151,2)</f>
        <v>0</v>
      </c>
      <c r="BL151" s="17" t="s">
        <v>175</v>
      </c>
      <c r="BM151" s="202" t="s">
        <v>485</v>
      </c>
    </row>
    <row r="152" spans="1:65" s="2" customFormat="1" ht="21.8" customHeight="1">
      <c r="A152" s="34"/>
      <c r="B152" s="35"/>
      <c r="C152" s="191" t="s">
        <v>331</v>
      </c>
      <c r="D152" s="191" t="s">
        <v>170</v>
      </c>
      <c r="E152" s="192" t="s">
        <v>2509</v>
      </c>
      <c r="F152" s="193" t="s">
        <v>2510</v>
      </c>
      <c r="G152" s="194" t="s">
        <v>1202</v>
      </c>
      <c r="H152" s="195">
        <v>1</v>
      </c>
      <c r="I152" s="196"/>
      <c r="J152" s="197">
        <f>ROUND(I152*H152,2)</f>
        <v>0</v>
      </c>
      <c r="K152" s="193" t="s">
        <v>1</v>
      </c>
      <c r="L152" s="39"/>
      <c r="M152" s="198" t="s">
        <v>1</v>
      </c>
      <c r="N152" s="199" t="s">
        <v>40</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175</v>
      </c>
      <c r="AT152" s="202" t="s">
        <v>170</v>
      </c>
      <c r="AU152" s="202" t="s">
        <v>82</v>
      </c>
      <c r="AY152" s="17" t="s">
        <v>167</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175</v>
      </c>
      <c r="BM152" s="202" t="s">
        <v>499</v>
      </c>
    </row>
    <row r="153" spans="1:65" s="2" customFormat="1" ht="16.45" customHeight="1">
      <c r="A153" s="34"/>
      <c r="B153" s="35"/>
      <c r="C153" s="191" t="s">
        <v>336</v>
      </c>
      <c r="D153" s="191" t="s">
        <v>170</v>
      </c>
      <c r="E153" s="192" t="s">
        <v>2511</v>
      </c>
      <c r="F153" s="193" t="s">
        <v>2512</v>
      </c>
      <c r="G153" s="194" t="s">
        <v>1202</v>
      </c>
      <c r="H153" s="195">
        <v>1</v>
      </c>
      <c r="I153" s="196"/>
      <c r="J153" s="197">
        <f>ROUND(I153*H153,2)</f>
        <v>0</v>
      </c>
      <c r="K153" s="193" t="s">
        <v>1</v>
      </c>
      <c r="L153" s="39"/>
      <c r="M153" s="198" t="s">
        <v>1</v>
      </c>
      <c r="N153" s="199" t="s">
        <v>40</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175</v>
      </c>
      <c r="AT153" s="202" t="s">
        <v>170</v>
      </c>
      <c r="AU153" s="202" t="s">
        <v>82</v>
      </c>
      <c r="AY153" s="17" t="s">
        <v>167</v>
      </c>
      <c r="BE153" s="203">
        <f>IF(N153="základní",J153,0)</f>
        <v>0</v>
      </c>
      <c r="BF153" s="203">
        <f>IF(N153="snížená",J153,0)</f>
        <v>0</v>
      </c>
      <c r="BG153" s="203">
        <f>IF(N153="zákl. přenesená",J153,0)</f>
        <v>0</v>
      </c>
      <c r="BH153" s="203">
        <f>IF(N153="sníž. přenesená",J153,0)</f>
        <v>0</v>
      </c>
      <c r="BI153" s="203">
        <f>IF(N153="nulová",J153,0)</f>
        <v>0</v>
      </c>
      <c r="BJ153" s="17" t="s">
        <v>82</v>
      </c>
      <c r="BK153" s="203">
        <f>ROUND(I153*H153,2)</f>
        <v>0</v>
      </c>
      <c r="BL153" s="17" t="s">
        <v>175</v>
      </c>
      <c r="BM153" s="202" t="s">
        <v>513</v>
      </c>
    </row>
    <row r="154" spans="1:65" s="2" customFormat="1" ht="16.45" customHeight="1">
      <c r="A154" s="34"/>
      <c r="B154" s="35"/>
      <c r="C154" s="191" t="s">
        <v>346</v>
      </c>
      <c r="D154" s="191" t="s">
        <v>170</v>
      </c>
      <c r="E154" s="192" t="s">
        <v>2513</v>
      </c>
      <c r="F154" s="193" t="s">
        <v>2514</v>
      </c>
      <c r="G154" s="194" t="s">
        <v>1202</v>
      </c>
      <c r="H154" s="195">
        <v>1</v>
      </c>
      <c r="I154" s="196"/>
      <c r="J154" s="197">
        <f>ROUND(I154*H154,2)</f>
        <v>0</v>
      </c>
      <c r="K154" s="193" t="s">
        <v>1</v>
      </c>
      <c r="L154" s="39"/>
      <c r="M154" s="198" t="s">
        <v>1</v>
      </c>
      <c r="N154" s="199" t="s">
        <v>40</v>
      </c>
      <c r="O154" s="71"/>
      <c r="P154" s="200">
        <f>O154*H154</f>
        <v>0</v>
      </c>
      <c r="Q154" s="200">
        <v>0</v>
      </c>
      <c r="R154" s="200">
        <f>Q154*H154</f>
        <v>0</v>
      </c>
      <c r="S154" s="200">
        <v>0</v>
      </c>
      <c r="T154" s="201">
        <f>S154*H154</f>
        <v>0</v>
      </c>
      <c r="U154" s="34"/>
      <c r="V154" s="34"/>
      <c r="W154" s="34"/>
      <c r="X154" s="34"/>
      <c r="Y154" s="34"/>
      <c r="Z154" s="34"/>
      <c r="AA154" s="34"/>
      <c r="AB154" s="34"/>
      <c r="AC154" s="34"/>
      <c r="AD154" s="34"/>
      <c r="AE154" s="34"/>
      <c r="AR154" s="202" t="s">
        <v>175</v>
      </c>
      <c r="AT154" s="202" t="s">
        <v>170</v>
      </c>
      <c r="AU154" s="202" t="s">
        <v>82</v>
      </c>
      <c r="AY154" s="17" t="s">
        <v>167</v>
      </c>
      <c r="BE154" s="203">
        <f>IF(N154="základní",J154,0)</f>
        <v>0</v>
      </c>
      <c r="BF154" s="203">
        <f>IF(N154="snížená",J154,0)</f>
        <v>0</v>
      </c>
      <c r="BG154" s="203">
        <f>IF(N154="zákl. přenesená",J154,0)</f>
        <v>0</v>
      </c>
      <c r="BH154" s="203">
        <f>IF(N154="sníž. přenesená",J154,0)</f>
        <v>0</v>
      </c>
      <c r="BI154" s="203">
        <f>IF(N154="nulová",J154,0)</f>
        <v>0</v>
      </c>
      <c r="BJ154" s="17" t="s">
        <v>82</v>
      </c>
      <c r="BK154" s="203">
        <f>ROUND(I154*H154,2)</f>
        <v>0</v>
      </c>
      <c r="BL154" s="17" t="s">
        <v>175</v>
      </c>
      <c r="BM154" s="202" t="s">
        <v>523</v>
      </c>
    </row>
    <row r="155" spans="1:65" s="2" customFormat="1" ht="16.45" customHeight="1">
      <c r="A155" s="34"/>
      <c r="B155" s="35"/>
      <c r="C155" s="191" t="s">
        <v>351</v>
      </c>
      <c r="D155" s="191" t="s">
        <v>170</v>
      </c>
      <c r="E155" s="192" t="s">
        <v>2515</v>
      </c>
      <c r="F155" s="193" t="s">
        <v>2516</v>
      </c>
      <c r="G155" s="194" t="s">
        <v>1202</v>
      </c>
      <c r="H155" s="195">
        <v>1</v>
      </c>
      <c r="I155" s="196"/>
      <c r="J155" s="197">
        <f>ROUND(I155*H155,2)</f>
        <v>0</v>
      </c>
      <c r="K155" s="193" t="s">
        <v>1</v>
      </c>
      <c r="L155" s="39"/>
      <c r="M155" s="260" t="s">
        <v>1</v>
      </c>
      <c r="N155" s="261" t="s">
        <v>40</v>
      </c>
      <c r="O155" s="262"/>
      <c r="P155" s="263">
        <f>O155*H155</f>
        <v>0</v>
      </c>
      <c r="Q155" s="263">
        <v>0</v>
      </c>
      <c r="R155" s="263">
        <f>Q155*H155</f>
        <v>0</v>
      </c>
      <c r="S155" s="263">
        <v>0</v>
      </c>
      <c r="T155" s="264">
        <f>S155*H155</f>
        <v>0</v>
      </c>
      <c r="U155" s="34"/>
      <c r="V155" s="34"/>
      <c r="W155" s="34"/>
      <c r="X155" s="34"/>
      <c r="Y155" s="34"/>
      <c r="Z155" s="34"/>
      <c r="AA155" s="34"/>
      <c r="AB155" s="34"/>
      <c r="AC155" s="34"/>
      <c r="AD155" s="34"/>
      <c r="AE155" s="34"/>
      <c r="AR155" s="202" t="s">
        <v>175</v>
      </c>
      <c r="AT155" s="202" t="s">
        <v>170</v>
      </c>
      <c r="AU155" s="202" t="s">
        <v>82</v>
      </c>
      <c r="AY155" s="17" t="s">
        <v>167</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175</v>
      </c>
      <c r="BM155" s="202" t="s">
        <v>535</v>
      </c>
    </row>
    <row r="156" spans="1:65" s="2" customFormat="1" ht="6.9" customHeight="1">
      <c r="A156" s="34"/>
      <c r="B156" s="54"/>
      <c r="C156" s="55"/>
      <c r="D156" s="55"/>
      <c r="E156" s="55"/>
      <c r="F156" s="55"/>
      <c r="G156" s="55"/>
      <c r="H156" s="55"/>
      <c r="I156" s="55"/>
      <c r="J156" s="55"/>
      <c r="K156" s="55"/>
      <c r="L156" s="39"/>
      <c r="M156" s="34"/>
      <c r="O156" s="34"/>
      <c r="P156" s="34"/>
      <c r="Q156" s="34"/>
      <c r="R156" s="34"/>
      <c r="S156" s="34"/>
      <c r="T156" s="34"/>
      <c r="U156" s="34"/>
      <c r="V156" s="34"/>
      <c r="W156" s="34"/>
      <c r="X156" s="34"/>
      <c r="Y156" s="34"/>
      <c r="Z156" s="34"/>
      <c r="AA156" s="34"/>
      <c r="AB156" s="34"/>
      <c r="AC156" s="34"/>
      <c r="AD156" s="34"/>
      <c r="AE156" s="34"/>
    </row>
  </sheetData>
  <sheetProtection algorithmName="SHA-512" hashValue="n35AAu9KXAfJnT2EBRwbvl/crlO36Ov4tGfyDN8/V6lOUbAkC2abRrpqCRZ0XRT5QL+ObVRwHRU6q1Xj9iGTvA==" saltValue="5ocrC1XoIFW/7j/O/78Nj7PcCWwWyrdj2fsRL4/hT8ISCH4BXxzGF7fpUaRxGQ0KZ3NdIrQ5N/QrUTYgAxIFsw==" spinCount="100000" sheet="1" objects="1" scenarios="1" formatColumns="0" formatRows="0" autoFilter="0"/>
  <autoFilter ref="C123:K155"/>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D1_01_1 - Stavební</vt:lpstr>
      <vt:lpstr>D1_01_4a - Vytápění</vt:lpstr>
      <vt:lpstr>D1_01_4b - Chlazení</vt:lpstr>
      <vt:lpstr>D1_01_4e - Zdravotně tech...</vt:lpstr>
      <vt:lpstr>D1_01_4g - Silnoproudá el...</vt:lpstr>
      <vt:lpstr>D1_01_4h1 - Slaboproudá e...</vt:lpstr>
      <vt:lpstr>D1_01_4h3 - Elektrická po...</vt:lpstr>
      <vt:lpstr>D1_01_4i - Medicinální plyny</vt:lpstr>
      <vt:lpstr>VRN - Vedlejší rozpočtové...</vt:lpstr>
      <vt:lpstr>'D1_01_1 - Stavební'!Názvy_tisku</vt:lpstr>
      <vt:lpstr>'D1_01_4a - Vytápění'!Názvy_tisku</vt:lpstr>
      <vt:lpstr>'D1_01_4b - Chlazení'!Názvy_tisku</vt:lpstr>
      <vt:lpstr>'D1_01_4e - Zdravotně tech...'!Názvy_tisku</vt:lpstr>
      <vt:lpstr>'D1_01_4g - Silnoproudá el...'!Názvy_tisku</vt:lpstr>
      <vt:lpstr>'D1_01_4h1 - Slaboproudá e...'!Názvy_tisku</vt:lpstr>
      <vt:lpstr>'D1_01_4h3 - Elektrická po...'!Názvy_tisku</vt:lpstr>
      <vt:lpstr>'D1_01_4i - Medicinální plyny'!Názvy_tisku</vt:lpstr>
      <vt:lpstr>'Rekapitulace stavby'!Názvy_tisku</vt:lpstr>
      <vt:lpstr>'VRN - Vedlejší rozpočtové...'!Názvy_tisku</vt:lpstr>
      <vt:lpstr>'D1_01_1 - Stavební'!Oblast_tisku</vt:lpstr>
      <vt:lpstr>'D1_01_4a - Vytápění'!Oblast_tisku</vt:lpstr>
      <vt:lpstr>'D1_01_4b - Chlazení'!Oblast_tisku</vt:lpstr>
      <vt:lpstr>'D1_01_4e - Zdravotně tech...'!Oblast_tisku</vt:lpstr>
      <vt:lpstr>'D1_01_4g - Silnoproudá el...'!Oblast_tisku</vt:lpstr>
      <vt:lpstr>'D1_01_4h1 - Slaboproudá e...'!Oblast_tisku</vt:lpstr>
      <vt:lpstr>'D1_01_4h3 - Elektrická po...'!Oblast_tisku</vt:lpstr>
      <vt:lpstr>'D1_01_4i - Medicinální plyny'!Oblast_tisku</vt:lpstr>
      <vt:lpstr>'Rekapitulace stavby'!Oblast_tisku</vt:lpstr>
      <vt:lpstr>'VRN - Vedlejší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Avuk</dc:creator>
  <cp:lastModifiedBy>Uživatel systému Windows</cp:lastModifiedBy>
  <dcterms:created xsi:type="dcterms:W3CDTF">2023-11-09T10:57:23Z</dcterms:created>
  <dcterms:modified xsi:type="dcterms:W3CDTF">2024-06-24T10:29:37Z</dcterms:modified>
</cp:coreProperties>
</file>