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IROP\Projekt HG - depozitář\VZ\Regály (společně s Pelhřimovem)\vysvětlení zadávací podmínek\č. 3\"/>
    </mc:Choice>
  </mc:AlternateContent>
  <workbookProtection workbookAlgorithmName="SHA-512" workbookHashValue="engYiGeTMsLiw7t4401/DCTZ/ZRJABYg8UA3GEEs6KOC8K2gOO6XCD7I/fN4yLaERlDIh+ShhPANScnLwT+AiQ==" workbookSaltValue="wydDcdKY8zMP2TfE8UkmSA==" workbookSpinCount="100000" lockStructure="1"/>
  <bookViews>
    <workbookView xWindow="0" yWindow="0" windowWidth="22944" windowHeight="8568" activeTab="2"/>
  </bookViews>
  <sheets>
    <sheet name="Pokyny pro vyplnění" sheetId="3" r:id="rId1"/>
    <sheet name="krycí list" sheetId="2" r:id="rId2"/>
    <sheet name="Soupis dodávek" sheetId="1" r:id="rId3"/>
  </sheets>
  <definedNames>
    <definedName name="_xlnm._FilterDatabase" localSheetId="2" hidden="1">'Soupis dodávek'!$A$1:$F$140</definedName>
    <definedName name="CenaCelkem">'krycí list'!$G$19</definedName>
    <definedName name="DPHSni">'krycí list'!#REF!</definedName>
    <definedName name="DPHZakl">'krycí list'!$G$17</definedName>
    <definedName name="Mena">'krycí list'!$J$19</definedName>
    <definedName name="SazbaDPH1" localSheetId="1">'krycí list'!#REF!</definedName>
    <definedName name="SazbaDPH2" localSheetId="1">'krycí list'!$E$16</definedName>
    <definedName name="ZakladDPHSni">'krycí list'!#REF!</definedName>
    <definedName name="ZakladDPHSniVypocet" localSheetId="1">'krycí list'!$F$39</definedName>
    <definedName name="ZakladDPHZakl">'krycí list'!$G$16</definedName>
    <definedName name="ZakladDPHZaklVypocet" localSheetId="1">'krycí list'!$G$39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136" i="1" l="1"/>
  <c r="H13" i="2" s="1"/>
  <c r="F133" i="1"/>
  <c r="I18" i="2"/>
  <c r="I17" i="2"/>
  <c r="D17" i="2"/>
  <c r="I16" i="2"/>
  <c r="F40" i="1" l="1"/>
  <c r="F35" i="1"/>
  <c r="F34" i="1"/>
  <c r="F33" i="1"/>
  <c r="F32" i="1"/>
  <c r="F31" i="1"/>
  <c r="F29" i="1"/>
  <c r="F39" i="1"/>
  <c r="F38" i="1"/>
  <c r="F37" i="1"/>
  <c r="F24" i="1"/>
  <c r="F25" i="1"/>
  <c r="F27" i="1"/>
  <c r="F26" i="1"/>
  <c r="F8" i="1" l="1"/>
  <c r="F127" i="1"/>
  <c r="F131" i="1"/>
  <c r="F124" i="1"/>
  <c r="F125" i="1"/>
  <c r="F130" i="1" l="1"/>
  <c r="F129" i="1"/>
  <c r="F126" i="1"/>
  <c r="F123" i="1"/>
  <c r="F122" i="1"/>
  <c r="F121" i="1"/>
  <c r="F120" i="1"/>
  <c r="F119" i="1"/>
  <c r="F118" i="1"/>
  <c r="F117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6" i="1"/>
  <c r="F63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5" i="1"/>
  <c r="F44" i="1"/>
  <c r="F36" i="1"/>
  <c r="F30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6" i="1"/>
  <c r="F138" i="1" l="1"/>
  <c r="F139" i="1" s="1"/>
  <c r="F140" i="1" s="1"/>
  <c r="H12" i="2"/>
  <c r="H14" i="2" s="1"/>
  <c r="F18" i="2" l="1"/>
  <c r="F16" i="2"/>
  <c r="F17" i="2" s="1"/>
  <c r="F19" i="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8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9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9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0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0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<sst xmlns="http://schemas.openxmlformats.org/spreadsheetml/2006/main" count="408" uniqueCount="222">
  <si>
    <t>Označení</t>
  </si>
  <si>
    <t xml:space="preserve">Umístění </t>
  </si>
  <si>
    <t>PRVEK</t>
  </si>
  <si>
    <t>Počet / ks</t>
  </si>
  <si>
    <t>CENA / ks   bez DPH</t>
  </si>
  <si>
    <t>CENA celkem bez DPH</t>
  </si>
  <si>
    <t>Společný depozitář Pelhřimov</t>
  </si>
  <si>
    <t>1.NP</t>
  </si>
  <si>
    <t>MÍSTNOST D1.06 - Konzervárna</t>
  </si>
  <si>
    <t>Konzervárna</t>
  </si>
  <si>
    <t>SR6A</t>
  </si>
  <si>
    <t>Stacionární regál jednostranný délky 3750mm (3xmodul 1240mm), hloubky 600mm, výšky 2190mm, 6 drátěných košů + krycí police</t>
  </si>
  <si>
    <t>MÍSTNOST D1.11 - depozitář muzea Jihlava 01</t>
  </si>
  <si>
    <t>PR1</t>
  </si>
  <si>
    <t>Depozitář</t>
  </si>
  <si>
    <t>Posuvný regál oboustranný délky 8764mm (7xmodul 1240mm), hloubky 2x600mm, výška 3060mm, 9 polic + krycí</t>
  </si>
  <si>
    <t>PR1A</t>
  </si>
  <si>
    <t>Posuvný regál oboustranný délky 8764mm (7xmodul 1240mm), hloubky 2x600mm, výška 3060mm, 8 polic + krycí</t>
  </si>
  <si>
    <t>NR1</t>
  </si>
  <si>
    <t>Neposuvný regál oboustranný délky 3080mm (3xmodul 1000mm), hloubky 2x600mm, výška 3060mm, 9 polic + krycí</t>
  </si>
  <si>
    <t>NR1A</t>
  </si>
  <si>
    <t>Neposuvný regál oboustranný délky 3080mm (3xmodul 1000mm), hloubky 2x600mm, výška 3060mm, 8 polic + krycí</t>
  </si>
  <si>
    <t>NR2</t>
  </si>
  <si>
    <t>Neposuvný regál oboustranný délky 4990mm (4xmodul 1240mm), hloubka 2x600mm,výška 3060mm, 9 polic + krycí</t>
  </si>
  <si>
    <t>NR2A</t>
  </si>
  <si>
    <t>Neposuvný regál oboustranný délky 4990mm (4xmodul 1240mm), hloubka 2x600mm,výška 3060mm, 8 polic + krycí</t>
  </si>
  <si>
    <t>NR3</t>
  </si>
  <si>
    <t>Neposuvný regál jednostranný délky 3080mm (3xmodul 1000mm), hloubky 600mm, výška 3060mm, 9 polic + krycí</t>
  </si>
  <si>
    <t>NR3A</t>
  </si>
  <si>
    <t>Neposuvný regál jednostranný délky 3080mm (3xmodul 1000mm), hloubky 600mm, výška 3060mm, 8 polic + krycí</t>
  </si>
  <si>
    <t>NR4</t>
  </si>
  <si>
    <t>Neposuvný regál jednostranný délky 4990mm (4xmodul 1240mm), hloubka 600mm,výška 3060mm, 9 polic + krycí</t>
  </si>
  <si>
    <t>NR4A</t>
  </si>
  <si>
    <t>Neposuvný regál jednostranný délky 4990mm (4xmodul 1240mm), hloubka 600mm,výška 3060mm, 8 polic + krycí</t>
  </si>
  <si>
    <t>SR1</t>
  </si>
  <si>
    <t>Stacionární regál jednostranný délky 35990mm (29xmodul 1240mm), hloubky 600mm, výška 2910mm, 8 polic + krycí</t>
  </si>
  <si>
    <t>IP21</t>
  </si>
  <si>
    <t>Obslužná plošinka se schůdky</t>
  </si>
  <si>
    <t>IP7</t>
  </si>
  <si>
    <t>Pracovní stůl, výškově stavitelný, pojízdný</t>
  </si>
  <si>
    <t>KR2</t>
  </si>
  <si>
    <t>Konzolový regál jednostranný, délky 11100mm (10xmodul 1100mm), hloubka 1000mm, výška 3500mm, 3 ukládací urovně</t>
  </si>
  <si>
    <t>MÍSTNOST D1.15 - depozitář muzea Třebíč</t>
  </si>
  <si>
    <t>PR10</t>
  </si>
  <si>
    <t>Posuvný regál oboustranný délky 8764mm (7xmodul 1240mm), hloubky 2x400mm, výška 3060mm, 6 polic + krycí</t>
  </si>
  <si>
    <t>NR10</t>
  </si>
  <si>
    <t>Neposuvný regál jednostranný délky 3080mm (3xmodul 1000mm), hloubky 600mm, výška 3060mm, 5 polic + krycí</t>
  </si>
  <si>
    <t>NR11</t>
  </si>
  <si>
    <t>Neposuvný regál jednostranný délky 4990mm (4xmodul 1240mm), hloubka 600mm,výška 3060mm, 5 polic + krycí</t>
  </si>
  <si>
    <t>PR5</t>
  </si>
  <si>
    <t>Posuvný paletový regál délky 8524mm (3xmodul 2700mm), hloubka 1200mm, výška 3650mm, 3 ukládací úrovně</t>
  </si>
  <si>
    <t>PR6</t>
  </si>
  <si>
    <t>Posuvný paletový regál délky 8524mm (1xmodul 3600mm + 1xmodul 1900mm + 1xmodul 2700mm), hloubka 1200mm, výška 3650mm, 3 ukládací úrovně</t>
  </si>
  <si>
    <t>SR2</t>
  </si>
  <si>
    <t>Stacionární paletový regál délky 2920mm (1xmodul 2700mm), hloubka 1200mm, výška 3500mm, 3 ukládací úrovně</t>
  </si>
  <si>
    <t>SR3</t>
  </si>
  <si>
    <t>Stacionární paletový regál délky 4860mm (1xmodul 1900mm + 1xmodul 2700), hloubka 1200mm, výška 3500mm, 3 ukládací úrovně</t>
  </si>
  <si>
    <t>NS1</t>
  </si>
  <si>
    <t>Nástěné síto jednostranné délky 22800 (12x1900mm), výšky 3500mm</t>
  </si>
  <si>
    <t>MÍSTNOST D1.19 - depozitář muzea Jihlava 04</t>
  </si>
  <si>
    <t>NR5</t>
  </si>
  <si>
    <t>Neposuvný regál jednostranný délky 11240mm (9xmodul 1240mm), hloubka 600mm,výška 3060mm, 9 polic + krycí</t>
  </si>
  <si>
    <t>MÍSTNOST D1.33 - Sklad</t>
  </si>
  <si>
    <t>SR10</t>
  </si>
  <si>
    <t>Sklad</t>
  </si>
  <si>
    <t>Stacionární paletový regál délky 6550mm (1xmodul 3600mm + 1xmodul 2700mm), hloubka 1200mm, výška 3500mm, 3 ukládací úrovně</t>
  </si>
  <si>
    <t>2.NP</t>
  </si>
  <si>
    <t>MÍSTNOST D2.03 - sklad</t>
  </si>
  <si>
    <t>MÍSTNOST D2.08 - sklad</t>
  </si>
  <si>
    <t>MÍSTNOST D2.10 - depozitář muzea Pelhřimov 01</t>
  </si>
  <si>
    <t>KR3</t>
  </si>
  <si>
    <t>Konzolový regál oboustranný, délky 6700mm (6xmodul 1100mm), hloubka 2x600mm, výška 3500mm, 3 ukládací urovně</t>
  </si>
  <si>
    <t>KR4</t>
  </si>
  <si>
    <t>Konzolový regál jednostranný, délky 11100mm (10xmodul 1100mm), hloubka 600mm, výška 3500mm, 2 ukládací urovně</t>
  </si>
  <si>
    <t>PR5A</t>
  </si>
  <si>
    <t>Posuvný paletový regál délky 8524mm (3xmodul 2700mm), hloubka 1200mm, výška 3650mm, 5 ukládacích úrovní</t>
  </si>
  <si>
    <t>PR8</t>
  </si>
  <si>
    <t>Posuvný paletový regál délky 8524mm (1xmodul 3600mm + 1xmodul 1900mm + 1xmodul 2700mm), hloubka 1600mm, výška 3650mm, 3 ukládací úrovně</t>
  </si>
  <si>
    <t>SR2A</t>
  </si>
  <si>
    <t>Stacionární paletový regál délky 2920mm (1xmodul 2700mm), hloubka 1200mm, výška 3500mm, 5 ukládacích úrovní</t>
  </si>
  <si>
    <t>SR3A</t>
  </si>
  <si>
    <t>Stacionární paletový regál délky 4860mm (1xmodul 1900mm + 1xmodul 2700), hloubka 1200mm, výška 3500mm, 5 ukládacích úrovní</t>
  </si>
  <si>
    <t>PR7</t>
  </si>
  <si>
    <t>Posuvný regál oboustanný délky 8524mm (1xmodul 2240mm + 5xmodul 1240mm), hloubka 2x600mm, výška 3060mm, 3 police + krycí</t>
  </si>
  <si>
    <t>PR7A</t>
  </si>
  <si>
    <t>Posuvný regál oboustanný délky 8524mm (1xmodul 2240mm + 5xmodul 1240mm), hloubka 2x600mm, 5 polic + krycí</t>
  </si>
  <si>
    <t>NR6</t>
  </si>
  <si>
    <t>Neposuvný regál oboustranný délky 2560mm (2xmodul 1240mm), hloubka 2x600mm,výška 3060mm, 3 police + krycí</t>
  </si>
  <si>
    <t>NR7</t>
  </si>
  <si>
    <t>Neposuvný regál oboustranný délky 4990mm (4xmodul 1240mm), hloubka 2x600mm,výška 3060mm, 3 police + krycí</t>
  </si>
  <si>
    <t>Pracovní stůl, výškově stavitelný, pozízdný</t>
  </si>
  <si>
    <t>NS2</t>
  </si>
  <si>
    <t>Nástěné síto jednostranné délky 15200 (8x1900mm), výšky 3500mm</t>
  </si>
  <si>
    <t>MÍSTNOST D2.11 - depozit muzea Pelhřimov 02</t>
  </si>
  <si>
    <t>PR9</t>
  </si>
  <si>
    <t>NR8</t>
  </si>
  <si>
    <t>DR1</t>
  </si>
  <si>
    <t xml:space="preserve">Dělič police s aretací </t>
  </si>
  <si>
    <t>MÍSTNOST D2.12 - depozit muzea Pelhřimov 03</t>
  </si>
  <si>
    <t>Posuvný regál oboustanný délky 8524mm (1xmodul 2240mm + 5xmodul 1240mm), hloubka 2x600mm,výška 3060mm, 5 polic + krycí</t>
  </si>
  <si>
    <t>NR6A</t>
  </si>
  <si>
    <t>Neposuvný regál oboustranný délky 2560mm (2xmodul 1240mm), hloubka 2x600mm,výška 3060mm, 5 polic + krycí</t>
  </si>
  <si>
    <t>NR6B</t>
  </si>
  <si>
    <t>Neposuvný regál oboustranný délky 2560mm (2xmodul 1240mm), hloubka 2x600mm,výška 3060mm, 12x výsuvná police + krycí</t>
  </si>
  <si>
    <t>NR7A</t>
  </si>
  <si>
    <t>Neposuvný regál oboustranný délky 4990mm (4xmodul 1240mm), hloubka 2x600mm,výška 3060mm, 5 polic + krycí</t>
  </si>
  <si>
    <t>NR7B</t>
  </si>
  <si>
    <t>Neposuvný regál oboustranný délky 4990mm (4xmodul 1240mm), hloubka 2x600mm,výška 3060mm, 12x výsuvná police + krycí</t>
  </si>
  <si>
    <t>PR7B</t>
  </si>
  <si>
    <t>Posuvný regál oboustranný délky 8524mm (1xmodul 2240 + 5xmodul 1240mm), hloubka 2x600mm, výška 3060mm, 7 polic + krycí, v každém regálu je celkem 50 zásuvek 1240x300x100mm</t>
  </si>
  <si>
    <t>PR11</t>
  </si>
  <si>
    <t>Posuvný regál oboustranný délky 8764mm (7xmodul 1240mm), hloubka 2x300mm, výška 3060mm, 7 polic + krycí</t>
  </si>
  <si>
    <t>PR11A</t>
  </si>
  <si>
    <t>PR11B</t>
  </si>
  <si>
    <t>Posuvný regál oboustranný délky 8764mm (7xmodul 1240mm), hloubka 2x300mm, výška 3060mm, 8 polic + krycí</t>
  </si>
  <si>
    <t>PR11C</t>
  </si>
  <si>
    <t>Posuvný regál oboustranný délky 8764mm (7xmodul 1240mm), hloubka 2x300mm, výška 3060mm, 6 polic + krycí, v každém regálu je 30x zásuvka 1240x300x260mm + 4 moduly jsou připraveny na ukládání zbraní na vysoko</t>
  </si>
  <si>
    <t>NR12</t>
  </si>
  <si>
    <t>Neposuvný regál oboustranný délky 2560mm (2xmodul 1240mm), hloubka 2x600mm,výška 3060mm, 12 polic + krycí</t>
  </si>
  <si>
    <t>NR13</t>
  </si>
  <si>
    <t>Neposuvný regál oboustranný délky 4990mm (4xmodul 1240mm), hloubka 2x600mm,výška 3060mm, 12 polic + krycí</t>
  </si>
  <si>
    <t>PR12</t>
  </si>
  <si>
    <t>Posuvný regál oboustranný se síty na obrazy délky 8764mm (2x1900mm + 3x1600mm), hloubka 2x200mm, výšky 3650mm</t>
  </si>
  <si>
    <t>NS3</t>
  </si>
  <si>
    <t>Nástěné síto jednostranné délky 11100mm (5x1900mm + 1x1600mm), výšky 3500mm</t>
  </si>
  <si>
    <t>DR2</t>
  </si>
  <si>
    <t>Držák válců na textil na hl.regálů 600mm, provedení na háčky polic, pro uložení 3 ks válců na pár držáků</t>
  </si>
  <si>
    <t>DR3</t>
  </si>
  <si>
    <t>Pěnové lůžko pro dlouhé zbraně vč. ochrany jejich hlavní</t>
  </si>
  <si>
    <t>DR4</t>
  </si>
  <si>
    <t>Pěnové lůžko do police 1240x300 pro ukládání mincí</t>
  </si>
  <si>
    <t>DR5</t>
  </si>
  <si>
    <t>Háček pro síta na obrazy</t>
  </si>
  <si>
    <t>MÍSTNOST D2.13 - depozit muzea Havlíčkův Brod 01</t>
  </si>
  <si>
    <t>PR14</t>
  </si>
  <si>
    <t>Posuvný regál oboustranný délky 8764mm (7xmodul 1240mm), hloubky 2x400mm, výška 3060mm, 8 polic + krycí</t>
  </si>
  <si>
    <t>NS5</t>
  </si>
  <si>
    <t>NS6</t>
  </si>
  <si>
    <t>PR13</t>
  </si>
  <si>
    <t>Posuvný regál oboustranný délky 6044mm (5xmodul 1240mm), hloubky 2x600mm, výška 3060mm, 4 polic + krycí</t>
  </si>
  <si>
    <t>NR9</t>
  </si>
  <si>
    <t xml:space="preserve">Neposuvný regál jednostranný délky 7520mm (6xmodul 1240mm), hloubky 600mm, výška 3060mm, 4 polic + krycí, v regálu je celkem 18x zásuvka 1240x600x250mm + 12x zásuvka 1240x600x100mm </t>
  </si>
  <si>
    <t>Nástěné síto jednostranné délky 7600mm (4x1900mm), výšky 3500mm</t>
  </si>
  <si>
    <t>Cena celkem bez DPH</t>
  </si>
  <si>
    <t>Cena 21% DPH</t>
  </si>
  <si>
    <t>Cena celkem s DPH</t>
  </si>
  <si>
    <t xml:space="preserve">MÍSTNOST D2.26 - depozit muzea Havlíčkův Brod 02 </t>
  </si>
  <si>
    <t>NS4</t>
  </si>
  <si>
    <t>PS1</t>
  </si>
  <si>
    <t>Posuvné síto oboustranné délky 5160mm (3x1720mm), výšky 3500</t>
  </si>
  <si>
    <t>NS7</t>
  </si>
  <si>
    <t>M-A0</t>
  </si>
  <si>
    <t>M-A1</t>
  </si>
  <si>
    <t>Nástěné síto jednostranné délky 5160mm (3x 1720mm), výšky 3500mm</t>
  </si>
  <si>
    <t>PR101</t>
  </si>
  <si>
    <t>Posuvný regál oboustranný délky 8764mm (7xmodul 1240mm), hloubky 2x600mm, výška 3060mm, 9 polic + krycí. V prvních 3 modulech budou imístěny teleskopické výsuvy oboustranně s držáky na tubusy + 24 ks Tubusů pro návin koberců</t>
  </si>
  <si>
    <t>NR101</t>
  </si>
  <si>
    <t>NR102</t>
  </si>
  <si>
    <t>Neposuvný regál oboustranný délky 3080mm (3xmodul 1000mm), hloubky 2x600mm, výška 3060mm, 7 polic + krycí</t>
  </si>
  <si>
    <t>PR102</t>
  </si>
  <si>
    <t>Posuvný regál oboustranný délky 8764mm (3xmodul 1240mm+ 2 x modul 2480), hloubky 2x600mm, výška 3060mm, 4/5 polic + krycí</t>
  </si>
  <si>
    <t>PR15</t>
  </si>
  <si>
    <t>PR16</t>
  </si>
  <si>
    <t>PR17</t>
  </si>
  <si>
    <t>PR117</t>
  </si>
  <si>
    <t>Posuvný regál oboustranný délky 8764mm (7xmodul 1240mm), hloubky 2x600mm, výška 3060mm, 9 polic + krycí regál bude mít 28 ks zásuvek na hl.600mm viz výkres</t>
  </si>
  <si>
    <t>Posuvný regál oboustranný délky 8764mm (7xmodul 1240mm), hloubky 2x450mm, výška 3060mm, 9 polic + krycí regál bude mít 6 ks zásuvek na hl.450mm viz výkres</t>
  </si>
  <si>
    <t>NR14</t>
  </si>
  <si>
    <t>SR104</t>
  </si>
  <si>
    <t>Nástěné síto jednostranné délky 5400mm (3x1800mm ), výšky 3500mm</t>
  </si>
  <si>
    <t>Nástěné síto jednostranné délky 5100mm (3x1700mm + 1x1600mm), výšky 3500mm</t>
  </si>
  <si>
    <t>Neposuvný regál oboustranný délky 5060mm (4xmodul 1240mm), hloubka 2x600mm,výška 3060mm, 7 polic + krycí</t>
  </si>
  <si>
    <t>Neposuvný regál jednostranný délky 4990mm  (2xmodul 2530mm), hloubka 1x1030mm,výška 3060mm,1 police + krycí. 14x zásuvka ca.2500x1000mm s perforovaným dnem + 2x šatní tyč d. 2500mm</t>
  </si>
  <si>
    <t>Zadavatel</t>
  </si>
  <si>
    <t>Kraj Vysočina</t>
  </si>
  <si>
    <t>IČO:</t>
  </si>
  <si>
    <t>70890749</t>
  </si>
  <si>
    <t>Žižkova 1882/57</t>
  </si>
  <si>
    <t>DIČ:</t>
  </si>
  <si>
    <t>CZ70890749</t>
  </si>
  <si>
    <t>58601</t>
  </si>
  <si>
    <t>Zhotovitel:</t>
  </si>
  <si>
    <t>Rozpis ceny</t>
  </si>
  <si>
    <t>Celkem</t>
  </si>
  <si>
    <t>Rekapitulace daní</t>
  </si>
  <si>
    <t>%</t>
  </si>
  <si>
    <t>Základ pro základní DPH</t>
  </si>
  <si>
    <t xml:space="preserve">Základní DPH </t>
  </si>
  <si>
    <t>CZK</t>
  </si>
  <si>
    <t>Krycí list - soupis dodávek</t>
  </si>
  <si>
    <t>akce</t>
  </si>
  <si>
    <t>Společný depozitář v Pelhřimově</t>
  </si>
  <si>
    <t xml:space="preserve">Kolejnice 1. NP </t>
  </si>
  <si>
    <t>Depozitář 1. NP</t>
  </si>
  <si>
    <t xml:space="preserve">Kolejnice 2. NP </t>
  </si>
  <si>
    <t>Depozitář 2. NP</t>
  </si>
  <si>
    <t>počet (kpl)</t>
  </si>
  <si>
    <t>Regály a další vybavení</t>
  </si>
  <si>
    <t>Kolejnice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</si>
  <si>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</si>
  <si>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</si>
  <si>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MÍSTNOST D1.12 - depozitář Galerie výtvarného umění (Havlíčkův Brod)</t>
  </si>
  <si>
    <t>MÍSTNOST D1.09 - depozitář muzea Jihlava 03</t>
  </si>
  <si>
    <t>MÍSTNOST D1.13 - depozitář muzea Havlíčkův Brod 03</t>
  </si>
  <si>
    <t>Kolejnice z pozinkované oceli s držáky pro kotvení kolejnic v rozsahu do 80 mm</t>
  </si>
  <si>
    <t>Kolejnice z pozinkované oceli s držáky pro kotvení kolejnic v rozsahu do 140 mm</t>
  </si>
  <si>
    <t>K1</t>
  </si>
  <si>
    <t>K2</t>
  </si>
  <si>
    <t>Kolejnice pro zabudování do podlahy, dodávka vč. osazení na stavbě, kontrola a koordinace provedení betonování a provedení navazujících skladeb podlahy s generálním dodavatelem stavby. Kolejnice budou vyrobeny z pozinkované oceli a budou uloženy v podlaze. Kolejnice jsou speciálně profilované, všechny stejné a jejich profil slouží k funkci pojistek proti převržení vozů. Stavba připraví betonové pásy (na základním betonu s hydroizolací)  do úrovně cca 80 mm pod plánovanou čistou výšku podlahy – rozměření betonových pásu a šířku zajistí dodavatel regálového systému. Viz výkres "Uložení kolejnic".</t>
  </si>
  <si>
    <t>Kolejnice pro zabudování do podlahy, dodávka vč. osazení na stavbě, kontrola a koordinace provedení betonování a provedení navazujících skladeb podlahy s generálním dodavatelem stavby. Kolejnice budou vyrobeny z pozinkované oceli a budou uloženy v podlaze. Kolejnice jsou speciálně profilované, všechny stejné a jejich profil slouží k funkci pojistek proti převržení vozů. Stavba připraví hrubý beton (prefa panely) v úrovní cca 140 mm pod plánovanou čistou výškou podlahy. Viz výkres "Uložení kolejnic".</t>
  </si>
  <si>
    <t>Jednotková cena každé položky je uvedena včetně nákladů na dopravu, manipulaci a montáže na místě, včetně potřebného montážního materiálu. Cena kolejnic navíc zahrnuje vlastní pokládku a geodetické zaměření.</t>
  </si>
  <si>
    <t>f</t>
  </si>
  <si>
    <t>Mapovnice formát A0 (vnitřní rozměr je dán uvedeným formátem), 5 zásuvek. Konstrukce mapovnice je svařovaná.</t>
  </si>
  <si>
    <t>Mapovnice formát A1 (vnitřní rozměr je dán uvedeným formátem), 10 zásuvek. Konstrukce mapovnice je svařovaná.</t>
  </si>
  <si>
    <t xml:space="preserve">Posuvný regál oboustranný délky 8764mm (7xmodul 1240mm), hloubky 2x250mm, výška 3060mm,  8 polic + krycí. Každý regál bude mít 56 ks děliče s aretací + 14 ks horní dělič do police. Rám regálu je v plném plechovém provedení. </t>
  </si>
  <si>
    <t xml:space="preserve">Posuvný regál oboustranný délky 10004mm (8xmodul 1240mm), hloubka 2x250mm, výška 3060mm, 8 polic + krycí. Rám regálu je v plném plechovém provedení. </t>
  </si>
  <si>
    <t xml:space="preserve">Neposuvný regál jednostranný délky 10000mm (8xmodul 1240mm), hlouka 400mm, výška 3060mm, 8 polic + krycí. Rám regálu je v plném plechovém provedení. </t>
  </si>
  <si>
    <t>SR4</t>
  </si>
  <si>
    <t>Stacionární regál jednostranný, délky 6230mm (5xmodul 1240mm), hloubka 600mm, výška 2910 mm, 6 polic + 1 krycí</t>
  </si>
  <si>
    <t>Stacionární regál jednostranný, délky 37500mm (3xmodul 1240mm), hloubka 600mm, výška 2910 mm, 6 polic + 1 krycí</t>
  </si>
  <si>
    <t>d</t>
  </si>
  <si>
    <t>Neposuvný regál oboustranný délky 4990mm (4xmodul 1240mm), hloubka 2x600mm,výška 3060mm,  9 polic + krycí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</si>
</sst>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6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b/>
      <sz val="12"/>
      <color rgb="FFFF0000"/>
      <name val="Calibri"/>
      <family val="2"/>
      <charset val="238"/>
    </font>
    <font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3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4" fontId="6" fillId="4" borderId="12" xfId="0" applyNumberFormat="1" applyFont="1" applyFill="1" applyBorder="1" applyAlignment="1">
      <alignment horizontal="center" vertical="top" wrapText="1"/>
    </xf>
    <xf numFmtId="4" fontId="6" fillId="4" borderId="6" xfId="0" applyNumberFormat="1" applyFont="1" applyFill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horizontal="center" vertical="top" wrapText="1"/>
    </xf>
    <xf numFmtId="44" fontId="0" fillId="0" borderId="0" xfId="1" applyFont="1"/>
    <xf numFmtId="0" fontId="4" fillId="0" borderId="13" xfId="0" applyFont="1" applyFill="1" applyBorder="1" applyAlignment="1">
      <alignment horizontal="center" vertical="center"/>
    </xf>
    <xf numFmtId="164" fontId="0" fillId="0" borderId="0" xfId="1" applyNumberFormat="1" applyFont="1"/>
    <xf numFmtId="0" fontId="4" fillId="0" borderId="0" xfId="0" applyFont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indent="1"/>
    </xf>
    <xf numFmtId="0" fontId="0" fillId="5" borderId="0" xfId="0" applyFill="1" applyAlignment="1">
      <alignment wrapText="1"/>
    </xf>
    <xf numFmtId="49" fontId="10" fillId="5" borderId="0" xfId="0" applyNumberFormat="1" applyFont="1" applyFill="1" applyAlignment="1">
      <alignment horizontal="left" vertical="center" wrapText="1"/>
    </xf>
    <xf numFmtId="0" fontId="0" fillId="5" borderId="17" xfId="0" applyFill="1" applyBorder="1" applyAlignment="1">
      <alignment horizontal="left" vertical="center" indent="1"/>
    </xf>
    <xf numFmtId="0" fontId="11" fillId="5" borderId="0" xfId="0" applyFont="1" applyFill="1" applyAlignment="1">
      <alignment horizontal="left" vertical="center" wrapText="1"/>
    </xf>
    <xf numFmtId="0" fontId="0" fillId="5" borderId="21" xfId="0" applyFill="1" applyBorder="1" applyAlignment="1">
      <alignment horizontal="left" vertical="center" indent="1"/>
    </xf>
    <xf numFmtId="0" fontId="0" fillId="5" borderId="22" xfId="0" applyFill="1" applyBorder="1" applyAlignment="1">
      <alignment wrapText="1"/>
    </xf>
    <xf numFmtId="0" fontId="11" fillId="5" borderId="22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0" fillId="0" borderId="20" xfId="0" applyBorder="1"/>
    <xf numFmtId="0" fontId="11" fillId="0" borderId="17" xfId="0" applyFont="1" applyBorder="1" applyAlignment="1">
      <alignment horizontal="left" vertical="center" indent="1"/>
    </xf>
    <xf numFmtId="0" fontId="11" fillId="0" borderId="0" xfId="0" applyFont="1" applyAlignment="1">
      <alignment vertical="center" wrapText="1"/>
    </xf>
    <xf numFmtId="0" fontId="11" fillId="0" borderId="2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righ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3" xfId="0" applyBorder="1"/>
    <xf numFmtId="0" fontId="0" fillId="0" borderId="21" xfId="0" applyBorder="1" applyAlignment="1">
      <alignment horizontal="left" indent="1"/>
    </xf>
    <xf numFmtId="0" fontId="11" fillId="6" borderId="0" xfId="0" applyFont="1" applyFill="1" applyAlignment="1" applyProtection="1">
      <alignment horizontal="left" vertical="center"/>
      <protection locked="0"/>
    </xf>
    <xf numFmtId="0" fontId="11" fillId="6" borderId="22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horizontal="left" wrapText="1"/>
    </xf>
    <xf numFmtId="0" fontId="0" fillId="0" borderId="22" xfId="0" applyBorder="1" applyAlignment="1">
      <alignment wrapText="1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wrapText="1"/>
    </xf>
    <xf numFmtId="0" fontId="11" fillId="0" borderId="24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wrapText="1"/>
    </xf>
    <xf numFmtId="0" fontId="0" fillId="0" borderId="24" xfId="0" applyBorder="1" applyAlignment="1">
      <alignment horizontal="left" indent="1"/>
    </xf>
    <xf numFmtId="1" fontId="11" fillId="0" borderId="25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horizontal="left" vertical="center" indent="1"/>
    </xf>
    <xf numFmtId="0" fontId="11" fillId="0" borderId="25" xfId="0" applyFont="1" applyBorder="1" applyAlignment="1">
      <alignment vertical="center"/>
    </xf>
    <xf numFmtId="49" fontId="0" fillId="0" borderId="28" xfId="0" applyNumberFormat="1" applyBorder="1" applyAlignment="1">
      <alignment horizontal="left" vertical="center"/>
    </xf>
    <xf numFmtId="1" fontId="11" fillId="0" borderId="26" xfId="0" applyNumberFormat="1" applyFont="1" applyBorder="1" applyAlignment="1">
      <alignment horizontal="right" vertical="center" wrapTex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wrapText="1"/>
    </xf>
    <xf numFmtId="1" fontId="11" fillId="0" borderId="29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Border="1" applyAlignment="1">
      <alignment horizontal="left" vertical="center"/>
    </xf>
    <xf numFmtId="0" fontId="13" fillId="5" borderId="30" xfId="0" applyFont="1" applyFill="1" applyBorder="1" applyAlignment="1">
      <alignment horizontal="left" vertical="center" indent="1"/>
    </xf>
    <xf numFmtId="0" fontId="14" fillId="5" borderId="31" xfId="0" applyFont="1" applyFill="1" applyBorder="1" applyAlignment="1">
      <alignment horizontal="left" vertical="center" wrapText="1"/>
    </xf>
    <xf numFmtId="0" fontId="0" fillId="5" borderId="31" xfId="0" applyFill="1" applyBorder="1" applyAlignment="1">
      <alignment horizontal="left" vertical="center" wrapText="1"/>
    </xf>
    <xf numFmtId="4" fontId="13" fillId="5" borderId="31" xfId="0" applyNumberFormat="1" applyFont="1" applyFill="1" applyBorder="1" applyAlignment="1">
      <alignment horizontal="left" vertical="center"/>
    </xf>
    <xf numFmtId="49" fontId="0" fillId="5" borderId="32" xfId="0" applyNumberFormat="1" applyFill="1" applyBorder="1" applyAlignment="1">
      <alignment horizontal="left" vertical="center"/>
    </xf>
    <xf numFmtId="0" fontId="0" fillId="5" borderId="31" xfId="0" applyFill="1" applyBorder="1" applyAlignment="1">
      <alignment wrapText="1"/>
    </xf>
    <xf numFmtId="0" fontId="0" fillId="5" borderId="31" xfId="0" applyFill="1" applyBorder="1"/>
    <xf numFmtId="49" fontId="11" fillId="5" borderId="32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11" fillId="0" borderId="0" xfId="0" applyFont="1"/>
    <xf numFmtId="0" fontId="19" fillId="0" borderId="5" xfId="0" applyFont="1" applyFill="1" applyBorder="1" applyAlignment="1">
      <alignment wrapText="1"/>
    </xf>
    <xf numFmtId="0" fontId="19" fillId="0" borderId="11" xfId="0" applyFont="1" applyFill="1" applyBorder="1" applyAlignment="1">
      <alignment wrapText="1"/>
    </xf>
    <xf numFmtId="0" fontId="20" fillId="0" borderId="0" xfId="0" applyFont="1"/>
    <xf numFmtId="4" fontId="4" fillId="7" borderId="5" xfId="0" applyNumberFormat="1" applyFont="1" applyFill="1" applyBorder="1" applyAlignment="1" applyProtection="1">
      <alignment vertical="center" wrapText="1"/>
      <protection locked="0"/>
    </xf>
    <xf numFmtId="4" fontId="4" fillId="7" borderId="5" xfId="0" applyNumberFormat="1" applyFont="1" applyFill="1" applyBorder="1" applyAlignment="1" applyProtection="1">
      <alignment vertical="center"/>
      <protection locked="0"/>
    </xf>
    <xf numFmtId="0" fontId="17" fillId="8" borderId="0" xfId="0" applyFont="1" applyFill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10" fillId="5" borderId="18" xfId="0" applyNumberFormat="1" applyFont="1" applyFill="1" applyBorder="1" applyAlignment="1">
      <alignment horizontal="left" vertical="center" wrapText="1"/>
    </xf>
    <xf numFmtId="0" fontId="0" fillId="5" borderId="18" xfId="0" applyFill="1" applyBorder="1" applyAlignment="1">
      <alignment wrapText="1"/>
    </xf>
    <xf numFmtId="0" fontId="0" fillId="5" borderId="19" xfId="0" applyFill="1" applyBorder="1" applyAlignment="1">
      <alignment wrapText="1"/>
    </xf>
    <xf numFmtId="0" fontId="11" fillId="5" borderId="0" xfId="0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0" fillId="5" borderId="20" xfId="0" applyFill="1" applyBorder="1" applyAlignment="1">
      <alignment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11" fillId="0" borderId="22" xfId="0" applyNumberFormat="1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6" borderId="0" xfId="0" applyFont="1" applyFill="1" applyAlignment="1" applyProtection="1">
      <alignment horizontal="left" vertical="center"/>
      <protection locked="0"/>
    </xf>
    <xf numFmtId="0" fontId="11" fillId="6" borderId="22" xfId="0" applyFont="1" applyFill="1" applyBorder="1" applyAlignment="1" applyProtection="1">
      <alignment horizontal="left" vertical="center"/>
      <protection locked="0"/>
    </xf>
    <xf numFmtId="0" fontId="0" fillId="6" borderId="22" xfId="0" applyFill="1" applyBorder="1" applyAlignment="1" applyProtection="1">
      <alignment horizontal="left" vertical="center"/>
      <protection locked="0"/>
    </xf>
    <xf numFmtId="1" fontId="0" fillId="0" borderId="22" xfId="0" applyNumberFormat="1" applyBorder="1" applyAlignment="1">
      <alignment horizontal="right" indent="1"/>
    </xf>
    <xf numFmtId="0" fontId="0" fillId="0" borderId="22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4" fontId="12" fillId="0" borderId="26" xfId="0" applyNumberFormat="1" applyFont="1" applyBorder="1" applyAlignment="1">
      <alignment horizontal="right" vertical="center" indent="1"/>
    </xf>
    <xf numFmtId="4" fontId="12" fillId="0" borderId="27" xfId="0" applyNumberFormat="1" applyFont="1" applyBorder="1" applyAlignment="1">
      <alignment horizontal="right" vertical="center" indent="1"/>
    </xf>
    <xf numFmtId="4" fontId="12" fillId="0" borderId="28" xfId="0" applyNumberFormat="1" applyFont="1" applyBorder="1" applyAlignment="1">
      <alignment horizontal="right" vertical="center" indent="1"/>
    </xf>
    <xf numFmtId="4" fontId="15" fillId="5" borderId="31" xfId="0" applyNumberFormat="1" applyFont="1" applyFill="1" applyBorder="1" applyAlignment="1">
      <alignment horizontal="right" vertical="center"/>
    </xf>
    <xf numFmtId="4" fontId="6" fillId="0" borderId="26" xfId="0" applyNumberFormat="1" applyFont="1" applyBorder="1" applyAlignment="1">
      <alignment vertical="center"/>
    </xf>
    <xf numFmtId="4" fontId="6" fillId="0" borderId="25" xfId="0" applyNumberFormat="1" applyFont="1" applyBorder="1" applyAlignment="1">
      <alignment vertical="center"/>
    </xf>
    <xf numFmtId="4" fontId="6" fillId="0" borderId="29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2" fontId="15" fillId="5" borderId="31" xfId="0" applyNumberFormat="1" applyFont="1" applyFill="1" applyBorder="1" applyAlignment="1">
      <alignment horizontal="right" vertical="center"/>
    </xf>
    <xf numFmtId="4" fontId="6" fillId="0" borderId="26" xfId="0" applyNumberFormat="1" applyFont="1" applyBorder="1" applyAlignment="1">
      <alignment horizontal="right" vertical="center" indent="1"/>
    </xf>
    <xf numFmtId="4" fontId="6" fillId="0" borderId="27" xfId="0" applyNumberFormat="1" applyFont="1" applyBorder="1" applyAlignment="1">
      <alignment horizontal="right" vertical="center" indent="1"/>
    </xf>
    <xf numFmtId="4" fontId="6" fillId="0" borderId="28" xfId="0" applyNumberFormat="1" applyFont="1" applyBorder="1" applyAlignment="1">
      <alignment horizontal="right" vertical="center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7" borderId="33" xfId="0" applyNumberFormat="1" applyFont="1" applyFill="1" applyBorder="1" applyAlignment="1" applyProtection="1">
      <alignment horizontal="center" vertical="center"/>
      <protection locked="0"/>
    </xf>
    <xf numFmtId="4" fontId="4" fillId="7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33" xfId="0" applyNumberFormat="1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10" sqref="G10"/>
    </sheetView>
  </sheetViews>
  <sheetFormatPr defaultRowHeight="14.4" x14ac:dyDescent="0.3"/>
  <sheetData>
    <row r="1" spans="1:7" x14ac:dyDescent="0.3">
      <c r="A1" s="81" t="s">
        <v>199</v>
      </c>
    </row>
    <row r="2" spans="1:7" ht="50.4" customHeight="1" x14ac:dyDescent="0.3">
      <c r="A2" s="87" t="s">
        <v>200</v>
      </c>
      <c r="B2" s="87"/>
      <c r="C2" s="87"/>
      <c r="D2" s="87"/>
      <c r="E2" s="87"/>
      <c r="F2" s="87"/>
      <c r="G2" s="87"/>
    </row>
  </sheetData>
  <sheetProtection algorithmName="SHA-512" hashValue="KIu2yrixyKugfVVS7yx/ugzHVrnfuO9gQGbTDzsD59WPRqINbWZx39afAF0rGGxx8C7jCAt1TL1EAzhXR1EQQw==" saltValue="yowvRn4BTLdTX7uyK52dCQ==" spinCount="100000" sheet="1" objects="1" scenarios="1"/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workbookViewId="0">
      <selection activeCell="F17" sqref="F17:H17"/>
    </sheetView>
  </sheetViews>
  <sheetFormatPr defaultRowHeight="14.4" x14ac:dyDescent="0.3"/>
  <sheetData>
    <row r="1" spans="1:9" ht="17.399999999999999" x14ac:dyDescent="0.3">
      <c r="A1" s="90" t="s">
        <v>189</v>
      </c>
      <c r="B1" s="91"/>
      <c r="C1" s="91"/>
      <c r="D1" s="91"/>
      <c r="E1" s="91"/>
      <c r="F1" s="91"/>
      <c r="G1" s="91"/>
      <c r="H1" s="91"/>
      <c r="I1" s="92"/>
    </row>
    <row r="2" spans="1:9" ht="15.6" x14ac:dyDescent="0.3">
      <c r="A2" s="26" t="s">
        <v>190</v>
      </c>
      <c r="B2" s="27"/>
      <c r="C2" s="28"/>
      <c r="D2" s="93" t="s">
        <v>191</v>
      </c>
      <c r="E2" s="94"/>
      <c r="F2" s="94"/>
      <c r="G2" s="94"/>
      <c r="H2" s="94"/>
      <c r="I2" s="95"/>
    </row>
    <row r="3" spans="1:9" x14ac:dyDescent="0.3">
      <c r="A3" s="29"/>
      <c r="B3" s="27"/>
      <c r="C3" s="30"/>
      <c r="D3" s="96"/>
      <c r="E3" s="97"/>
      <c r="F3" s="97"/>
      <c r="G3" s="97"/>
      <c r="H3" s="97"/>
      <c r="I3" s="98"/>
    </row>
    <row r="4" spans="1:9" x14ac:dyDescent="0.3">
      <c r="A4" s="31"/>
      <c r="B4" s="32"/>
      <c r="C4" s="33"/>
      <c r="D4" s="99"/>
      <c r="E4" s="99"/>
      <c r="F4" s="99"/>
      <c r="G4" s="99"/>
      <c r="H4" s="99"/>
      <c r="I4" s="100"/>
    </row>
    <row r="5" spans="1:9" x14ac:dyDescent="0.3">
      <c r="A5" s="34" t="s">
        <v>173</v>
      </c>
      <c r="B5" s="35"/>
      <c r="C5" s="101" t="s">
        <v>174</v>
      </c>
      <c r="D5" s="102"/>
      <c r="E5" s="102"/>
      <c r="F5" s="102"/>
      <c r="G5" s="36" t="s">
        <v>175</v>
      </c>
      <c r="H5" s="37" t="s">
        <v>176</v>
      </c>
      <c r="I5" s="38"/>
    </row>
    <row r="6" spans="1:9" x14ac:dyDescent="0.3">
      <c r="A6" s="39"/>
      <c r="B6" s="40"/>
      <c r="C6" s="88" t="s">
        <v>177</v>
      </c>
      <c r="D6" s="89"/>
      <c r="E6" s="89"/>
      <c r="F6" s="89"/>
      <c r="G6" s="36" t="s">
        <v>178</v>
      </c>
      <c r="H6" s="37" t="s">
        <v>179</v>
      </c>
      <c r="I6" s="38"/>
    </row>
    <row r="7" spans="1:9" x14ac:dyDescent="0.3">
      <c r="A7" s="41"/>
      <c r="B7" s="42"/>
      <c r="C7" s="43" t="s">
        <v>180</v>
      </c>
      <c r="D7" s="103"/>
      <c r="E7" s="104"/>
      <c r="F7" s="104"/>
      <c r="G7" s="44"/>
      <c r="H7" s="45"/>
      <c r="I7" s="46"/>
    </row>
    <row r="8" spans="1:9" x14ac:dyDescent="0.3">
      <c r="A8" s="34" t="s">
        <v>181</v>
      </c>
      <c r="B8" s="35"/>
      <c r="C8" s="105" t="s">
        <v>211</v>
      </c>
      <c r="D8" s="105"/>
      <c r="E8" s="105"/>
      <c r="F8" s="105"/>
      <c r="G8" s="36" t="s">
        <v>175</v>
      </c>
      <c r="H8" s="48" t="s">
        <v>211</v>
      </c>
      <c r="I8" s="38"/>
    </row>
    <row r="9" spans="1:9" x14ac:dyDescent="0.3">
      <c r="A9" s="39"/>
      <c r="B9" s="40"/>
      <c r="C9" s="106" t="s">
        <v>211</v>
      </c>
      <c r="D9" s="106"/>
      <c r="E9" s="106"/>
      <c r="F9" s="106"/>
      <c r="G9" s="36" t="s">
        <v>178</v>
      </c>
      <c r="H9" s="48" t="s">
        <v>211</v>
      </c>
      <c r="I9" s="38"/>
    </row>
    <row r="10" spans="1:9" x14ac:dyDescent="0.3">
      <c r="A10" s="41"/>
      <c r="B10" s="42"/>
      <c r="C10" s="49" t="s">
        <v>211</v>
      </c>
      <c r="D10" s="107" t="s">
        <v>211</v>
      </c>
      <c r="E10" s="108"/>
      <c r="F10" s="108"/>
      <c r="G10" s="50"/>
      <c r="H10" s="45"/>
      <c r="I10" s="46"/>
    </row>
    <row r="11" spans="1:9" x14ac:dyDescent="0.3">
      <c r="A11" s="47" t="s">
        <v>182</v>
      </c>
      <c r="B11" s="51"/>
      <c r="C11" s="52"/>
      <c r="D11" s="109"/>
      <c r="E11" s="109"/>
      <c r="F11" s="110"/>
      <c r="G11" s="110"/>
      <c r="H11" s="110" t="s">
        <v>183</v>
      </c>
      <c r="I11" s="111"/>
    </row>
    <row r="12" spans="1:9" x14ac:dyDescent="0.3">
      <c r="A12" s="53" t="s">
        <v>197</v>
      </c>
      <c r="B12" s="54"/>
      <c r="C12" s="55"/>
      <c r="D12" s="112"/>
      <c r="E12" s="113"/>
      <c r="F12" s="112"/>
      <c r="G12" s="113"/>
      <c r="H12" s="112">
        <f>SUM('Soupis dodávek'!F6:F131)</f>
        <v>0</v>
      </c>
      <c r="I12" s="114"/>
    </row>
    <row r="13" spans="1:9" x14ac:dyDescent="0.3">
      <c r="A13" s="53" t="s">
        <v>198</v>
      </c>
      <c r="B13" s="54"/>
      <c r="C13" s="55"/>
      <c r="D13" s="112"/>
      <c r="E13" s="113"/>
      <c r="F13" s="112"/>
      <c r="G13" s="113"/>
      <c r="H13" s="112">
        <f>SUM('Soupis dodávek'!F133,'Soupis dodávek'!F136)</f>
        <v>0</v>
      </c>
      <c r="I13" s="114"/>
    </row>
    <row r="14" spans="1:9" x14ac:dyDescent="0.3">
      <c r="A14" s="56" t="s">
        <v>183</v>
      </c>
      <c r="B14" s="57"/>
      <c r="C14" s="58"/>
      <c r="D14" s="121"/>
      <c r="E14" s="122"/>
      <c r="F14" s="121"/>
      <c r="G14" s="122"/>
      <c r="H14" s="121">
        <f>SUM(H12:I13)</f>
        <v>0</v>
      </c>
      <c r="I14" s="123"/>
    </row>
    <row r="15" spans="1:9" x14ac:dyDescent="0.3">
      <c r="A15" s="59" t="s">
        <v>184</v>
      </c>
      <c r="B15" s="54"/>
      <c r="C15" s="55"/>
      <c r="D15" s="60"/>
      <c r="E15" s="61"/>
      <c r="F15" s="62"/>
      <c r="G15" s="62"/>
      <c r="H15" s="62"/>
      <c r="I15" s="63"/>
    </row>
    <row r="16" spans="1:9" x14ac:dyDescent="0.3">
      <c r="A16" s="53" t="s">
        <v>186</v>
      </c>
      <c r="B16" s="54"/>
      <c r="C16" s="55"/>
      <c r="D16" s="64">
        <v>21</v>
      </c>
      <c r="E16" s="61" t="s">
        <v>185</v>
      </c>
      <c r="F16" s="116">
        <f>H14</f>
        <v>0</v>
      </c>
      <c r="G16" s="117"/>
      <c r="H16" s="117"/>
      <c r="I16" s="63">
        <f t="shared" ref="I16:I18" si="0">Mena</f>
        <v>0</v>
      </c>
    </row>
    <row r="17" spans="1:9" ht="15" thickBot="1" x14ac:dyDescent="0.35">
      <c r="A17" s="65" t="s">
        <v>187</v>
      </c>
      <c r="B17" s="66"/>
      <c r="C17" s="52"/>
      <c r="D17" s="67" t="str">
        <f>SazbaDPH2</f>
        <v>%</v>
      </c>
      <c r="E17" s="68" t="s">
        <v>185</v>
      </c>
      <c r="F17" s="118">
        <f>F16*0.21</f>
        <v>0</v>
      </c>
      <c r="G17" s="119"/>
      <c r="H17" s="119"/>
      <c r="I17" s="69">
        <f t="shared" si="0"/>
        <v>0</v>
      </c>
    </row>
    <row r="18" spans="1:9" ht="17.399999999999999" thickBot="1" x14ac:dyDescent="0.35">
      <c r="A18" s="70" t="s">
        <v>143</v>
      </c>
      <c r="B18" s="71"/>
      <c r="C18" s="71"/>
      <c r="D18" s="72"/>
      <c r="E18" s="73"/>
      <c r="F18" s="115">
        <f>H14</f>
        <v>0</v>
      </c>
      <c r="G18" s="120"/>
      <c r="H18" s="120"/>
      <c r="I18" s="74">
        <f t="shared" si="0"/>
        <v>0</v>
      </c>
    </row>
    <row r="19" spans="1:9" ht="17.399999999999999" thickBot="1" x14ac:dyDescent="0.35">
      <c r="A19" s="70" t="s">
        <v>145</v>
      </c>
      <c r="B19" s="75"/>
      <c r="C19" s="75"/>
      <c r="D19" s="75"/>
      <c r="E19" s="76"/>
      <c r="F19" s="115">
        <f>F16+F17</f>
        <v>0</v>
      </c>
      <c r="G19" s="115"/>
      <c r="H19" s="115"/>
      <c r="I19" s="77" t="s">
        <v>188</v>
      </c>
    </row>
  </sheetData>
  <sheetProtection algorithmName="SHA-512" hashValue="j1X3kkIIXbcEcF6qS8ivh5cB0YiAiF4EJP2q0pGuvlQrXV6NKaaXP5vHDilt2edYYDVtDW66p/tkTjgHwyThFg==" saltValue="5uO9qZZJ5I2sHoM9ha7Ceg==" spinCount="100000" sheet="1" objects="1" scenarios="1"/>
  <mergeCells count="26">
    <mergeCell ref="F19:H19"/>
    <mergeCell ref="F16:H16"/>
    <mergeCell ref="F17:H17"/>
    <mergeCell ref="F18:H18"/>
    <mergeCell ref="D14:E14"/>
    <mergeCell ref="F14:G14"/>
    <mergeCell ref="H14:I14"/>
    <mergeCell ref="H11:I11"/>
    <mergeCell ref="D12:E12"/>
    <mergeCell ref="F12:G12"/>
    <mergeCell ref="H12:I12"/>
    <mergeCell ref="D13:E13"/>
    <mergeCell ref="F13:G13"/>
    <mergeCell ref="H13:I13"/>
    <mergeCell ref="D7:F7"/>
    <mergeCell ref="C8:F8"/>
    <mergeCell ref="C9:F9"/>
    <mergeCell ref="D10:F10"/>
    <mergeCell ref="D11:E11"/>
    <mergeCell ref="F11:G11"/>
    <mergeCell ref="C6:F6"/>
    <mergeCell ref="A1:I1"/>
    <mergeCell ref="D2:I2"/>
    <mergeCell ref="D3:I3"/>
    <mergeCell ref="D4:I4"/>
    <mergeCell ref="C5:F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tabSelected="1" workbookViewId="0">
      <selection activeCell="B10" sqref="B10"/>
    </sheetView>
  </sheetViews>
  <sheetFormatPr defaultRowHeight="14.4" x14ac:dyDescent="0.3"/>
  <cols>
    <col min="1" max="1" width="11.6640625" customWidth="1"/>
    <col min="2" max="2" width="18.33203125" customWidth="1"/>
    <col min="3" max="3" width="42.33203125" customWidth="1"/>
    <col min="4" max="4" width="10.33203125" customWidth="1"/>
    <col min="5" max="5" width="15.6640625" customWidth="1"/>
    <col min="6" max="6" width="17.6640625" customWidth="1"/>
    <col min="9" max="9" width="36.21875" style="15" customWidth="1"/>
    <col min="10" max="10" width="11" bestFit="1" customWidth="1"/>
  </cols>
  <sheetData>
    <row r="1" spans="1:6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1" x14ac:dyDescent="0.3">
      <c r="A2" s="124" t="s">
        <v>6</v>
      </c>
      <c r="B2" s="125"/>
      <c r="C2" s="125"/>
      <c r="D2" s="125"/>
      <c r="E2" s="125"/>
      <c r="F2" s="126"/>
    </row>
    <row r="3" spans="1:6" ht="46.2" customHeight="1" x14ac:dyDescent="0.3">
      <c r="A3" s="79"/>
      <c r="B3" s="80"/>
      <c r="C3" s="132" t="s">
        <v>210</v>
      </c>
      <c r="D3" s="132"/>
      <c r="E3" s="132"/>
      <c r="F3" s="133"/>
    </row>
    <row r="4" spans="1:6" ht="18" x14ac:dyDescent="0.3">
      <c r="A4" s="127" t="s">
        <v>7</v>
      </c>
      <c r="B4" s="128"/>
      <c r="C4" s="128"/>
      <c r="D4" s="128"/>
      <c r="E4" s="128"/>
      <c r="F4" s="129"/>
    </row>
    <row r="5" spans="1:6" x14ac:dyDescent="0.3">
      <c r="A5" s="130" t="s">
        <v>8</v>
      </c>
      <c r="B5" s="131"/>
      <c r="C5" s="131"/>
      <c r="D5" s="131"/>
      <c r="E5" s="131"/>
      <c r="F5" s="4"/>
    </row>
    <row r="6" spans="1:6" ht="43.2" x14ac:dyDescent="0.3">
      <c r="A6" s="21" t="s">
        <v>10</v>
      </c>
      <c r="B6" s="19" t="s">
        <v>9</v>
      </c>
      <c r="C6" s="24" t="s">
        <v>11</v>
      </c>
      <c r="D6" s="19">
        <v>1</v>
      </c>
      <c r="E6" s="85"/>
      <c r="F6" s="20">
        <f t="shared" ref="F6" si="0">E6*D6</f>
        <v>0</v>
      </c>
    </row>
    <row r="7" spans="1:6" x14ac:dyDescent="0.3">
      <c r="A7" s="130" t="s">
        <v>202</v>
      </c>
      <c r="B7" s="131"/>
      <c r="C7" s="131"/>
      <c r="D7" s="131"/>
      <c r="E7" s="131"/>
      <c r="F7" s="4"/>
    </row>
    <row r="8" spans="1:6" ht="43.2" x14ac:dyDescent="0.3">
      <c r="A8" s="22" t="s">
        <v>40</v>
      </c>
      <c r="B8" s="19" t="s">
        <v>14</v>
      </c>
      <c r="C8" s="23" t="s">
        <v>41</v>
      </c>
      <c r="D8" s="19">
        <v>2</v>
      </c>
      <c r="E8" s="85"/>
      <c r="F8" s="20">
        <f t="shared" ref="F8" si="1">E8*D8</f>
        <v>0</v>
      </c>
    </row>
    <row r="9" spans="1:6" x14ac:dyDescent="0.3">
      <c r="A9" s="130" t="s">
        <v>12</v>
      </c>
      <c r="B9" s="131"/>
      <c r="C9" s="131"/>
      <c r="D9" s="131"/>
      <c r="E9" s="131"/>
      <c r="F9" s="4"/>
    </row>
    <row r="10" spans="1:6" ht="43.2" x14ac:dyDescent="0.3">
      <c r="A10" s="22" t="s">
        <v>13</v>
      </c>
      <c r="B10" s="19" t="s">
        <v>14</v>
      </c>
      <c r="C10" s="23" t="s">
        <v>15</v>
      </c>
      <c r="D10" s="19">
        <v>18</v>
      </c>
      <c r="E10" s="85"/>
      <c r="F10" s="20">
        <f t="shared" ref="F10:F22" si="2">E10*D10</f>
        <v>0</v>
      </c>
    </row>
    <row r="11" spans="1:6" ht="43.2" x14ac:dyDescent="0.3">
      <c r="A11" s="22" t="s">
        <v>16</v>
      </c>
      <c r="B11" s="19" t="s">
        <v>14</v>
      </c>
      <c r="C11" s="23" t="s">
        <v>17</v>
      </c>
      <c r="D11" s="19">
        <v>3</v>
      </c>
      <c r="E11" s="85"/>
      <c r="F11" s="20">
        <f t="shared" si="2"/>
        <v>0</v>
      </c>
    </row>
    <row r="12" spans="1:6" ht="43.2" x14ac:dyDescent="0.3">
      <c r="A12" s="22" t="s">
        <v>18</v>
      </c>
      <c r="B12" s="19" t="s">
        <v>14</v>
      </c>
      <c r="C12" s="23" t="s">
        <v>19</v>
      </c>
      <c r="D12" s="19">
        <v>5</v>
      </c>
      <c r="E12" s="85"/>
      <c r="F12" s="20">
        <f t="shared" si="2"/>
        <v>0</v>
      </c>
    </row>
    <row r="13" spans="1:6" ht="43.2" x14ac:dyDescent="0.3">
      <c r="A13" s="22" t="s">
        <v>20</v>
      </c>
      <c r="B13" s="19" t="s">
        <v>14</v>
      </c>
      <c r="C13" s="23" t="s">
        <v>21</v>
      </c>
      <c r="D13" s="19">
        <v>1</v>
      </c>
      <c r="E13" s="85"/>
      <c r="F13" s="20">
        <f t="shared" si="2"/>
        <v>0</v>
      </c>
    </row>
    <row r="14" spans="1:6" ht="43.2" x14ac:dyDescent="0.3">
      <c r="A14" s="22" t="s">
        <v>22</v>
      </c>
      <c r="B14" s="19" t="s">
        <v>14</v>
      </c>
      <c r="C14" s="23" t="s">
        <v>23</v>
      </c>
      <c r="D14" s="19">
        <v>5</v>
      </c>
      <c r="E14" s="85"/>
      <c r="F14" s="20">
        <f t="shared" si="2"/>
        <v>0</v>
      </c>
    </row>
    <row r="15" spans="1:6" ht="43.2" x14ac:dyDescent="0.3">
      <c r="A15" s="22" t="s">
        <v>24</v>
      </c>
      <c r="B15" s="19" t="s">
        <v>14</v>
      </c>
      <c r="C15" s="23" t="s">
        <v>25</v>
      </c>
      <c r="D15" s="19">
        <v>1</v>
      </c>
      <c r="E15" s="85"/>
      <c r="F15" s="20">
        <f t="shared" si="2"/>
        <v>0</v>
      </c>
    </row>
    <row r="16" spans="1:6" ht="43.2" x14ac:dyDescent="0.3">
      <c r="A16" s="21" t="s">
        <v>26</v>
      </c>
      <c r="B16" s="19" t="s">
        <v>14</v>
      </c>
      <c r="C16" s="23" t="s">
        <v>27</v>
      </c>
      <c r="D16" s="19">
        <v>1</v>
      </c>
      <c r="E16" s="85"/>
      <c r="F16" s="20">
        <f t="shared" si="2"/>
        <v>0</v>
      </c>
    </row>
    <row r="17" spans="1:6" ht="43.2" x14ac:dyDescent="0.3">
      <c r="A17" s="21" t="s">
        <v>28</v>
      </c>
      <c r="B17" s="19" t="s">
        <v>14</v>
      </c>
      <c r="C17" s="23" t="s">
        <v>29</v>
      </c>
      <c r="D17" s="19">
        <v>1</v>
      </c>
      <c r="E17" s="85"/>
      <c r="F17" s="20">
        <f t="shared" si="2"/>
        <v>0</v>
      </c>
    </row>
    <row r="18" spans="1:6" ht="43.2" x14ac:dyDescent="0.3">
      <c r="A18" s="21" t="s">
        <v>30</v>
      </c>
      <c r="B18" s="19" t="s">
        <v>14</v>
      </c>
      <c r="C18" s="23" t="s">
        <v>31</v>
      </c>
      <c r="D18" s="19">
        <v>1</v>
      </c>
      <c r="E18" s="85"/>
      <c r="F18" s="20">
        <f t="shared" si="2"/>
        <v>0</v>
      </c>
    </row>
    <row r="19" spans="1:6" ht="43.2" x14ac:dyDescent="0.3">
      <c r="A19" s="22" t="s">
        <v>32</v>
      </c>
      <c r="B19" s="19" t="s">
        <v>14</v>
      </c>
      <c r="C19" s="23" t="s">
        <v>33</v>
      </c>
      <c r="D19" s="19">
        <v>1</v>
      </c>
      <c r="E19" s="85"/>
      <c r="F19" s="20">
        <f t="shared" si="2"/>
        <v>0</v>
      </c>
    </row>
    <row r="20" spans="1:6" ht="43.2" x14ac:dyDescent="0.3">
      <c r="A20" s="22" t="s">
        <v>34</v>
      </c>
      <c r="B20" s="19" t="s">
        <v>14</v>
      </c>
      <c r="C20" s="23" t="s">
        <v>35</v>
      </c>
      <c r="D20" s="19">
        <v>1</v>
      </c>
      <c r="E20" s="85"/>
      <c r="F20" s="20">
        <f t="shared" si="2"/>
        <v>0</v>
      </c>
    </row>
    <row r="21" spans="1:6" x14ac:dyDescent="0.3">
      <c r="A21" s="22" t="s">
        <v>36</v>
      </c>
      <c r="B21" s="19" t="s">
        <v>14</v>
      </c>
      <c r="C21" s="23" t="s">
        <v>37</v>
      </c>
      <c r="D21" s="19">
        <v>2</v>
      </c>
      <c r="E21" s="85"/>
      <c r="F21" s="20">
        <f t="shared" si="2"/>
        <v>0</v>
      </c>
    </row>
    <row r="22" spans="1:6" x14ac:dyDescent="0.3">
      <c r="A22" s="22" t="s">
        <v>38</v>
      </c>
      <c r="B22" s="19" t="s">
        <v>14</v>
      </c>
      <c r="C22" s="23" t="s">
        <v>39</v>
      </c>
      <c r="D22" s="19">
        <v>2</v>
      </c>
      <c r="E22" s="85"/>
      <c r="F22" s="20">
        <f t="shared" si="2"/>
        <v>0</v>
      </c>
    </row>
    <row r="23" spans="1:6" x14ac:dyDescent="0.3">
      <c r="A23" s="130" t="s">
        <v>201</v>
      </c>
      <c r="B23" s="131"/>
      <c r="C23" s="131"/>
      <c r="D23" s="131"/>
      <c r="E23" s="131"/>
      <c r="F23" s="4"/>
    </row>
    <row r="24" spans="1:6" ht="28.8" x14ac:dyDescent="0.3">
      <c r="A24" s="8" t="s">
        <v>148</v>
      </c>
      <c r="B24" s="5" t="s">
        <v>14</v>
      </c>
      <c r="C24" s="9" t="s">
        <v>149</v>
      </c>
      <c r="D24" s="5">
        <v>32</v>
      </c>
      <c r="E24" s="85"/>
      <c r="F24" s="7">
        <f t="shared" ref="F24:F25" si="3">D24*E24</f>
        <v>0</v>
      </c>
    </row>
    <row r="25" spans="1:6" ht="28.8" x14ac:dyDescent="0.3">
      <c r="A25" s="22" t="s">
        <v>150</v>
      </c>
      <c r="B25" s="19" t="s">
        <v>14</v>
      </c>
      <c r="C25" s="23" t="s">
        <v>153</v>
      </c>
      <c r="D25" s="19">
        <v>1</v>
      </c>
      <c r="E25" s="85"/>
      <c r="F25" s="20">
        <f t="shared" si="3"/>
        <v>0</v>
      </c>
    </row>
    <row r="26" spans="1:6" ht="43.2" x14ac:dyDescent="0.3">
      <c r="A26" s="22" t="s">
        <v>151</v>
      </c>
      <c r="B26" s="19" t="s">
        <v>14</v>
      </c>
      <c r="C26" s="23" t="s">
        <v>212</v>
      </c>
      <c r="D26" s="19">
        <v>4</v>
      </c>
      <c r="E26" s="85"/>
      <c r="F26" s="20">
        <f>D26*E26</f>
        <v>0</v>
      </c>
    </row>
    <row r="27" spans="1:6" ht="43.2" x14ac:dyDescent="0.3">
      <c r="A27" s="16" t="s">
        <v>152</v>
      </c>
      <c r="B27" s="19" t="s">
        <v>14</v>
      </c>
      <c r="C27" s="23" t="s">
        <v>213</v>
      </c>
      <c r="D27" s="19">
        <v>5</v>
      </c>
      <c r="E27" s="85"/>
      <c r="F27" s="20">
        <f>D27*E27</f>
        <v>0</v>
      </c>
    </row>
    <row r="28" spans="1:6" x14ac:dyDescent="0.3">
      <c r="A28" s="130" t="s">
        <v>203</v>
      </c>
      <c r="B28" s="131"/>
      <c r="C28" s="131"/>
      <c r="D28" s="131"/>
      <c r="E28" s="131"/>
      <c r="F28" s="4"/>
    </row>
    <row r="29" spans="1:6" ht="43.2" x14ac:dyDescent="0.3">
      <c r="A29" s="22" t="s">
        <v>13</v>
      </c>
      <c r="B29" s="19" t="s">
        <v>14</v>
      </c>
      <c r="C29" s="23" t="s">
        <v>15</v>
      </c>
      <c r="D29" s="19">
        <v>1</v>
      </c>
      <c r="E29" s="85"/>
      <c r="F29" s="20">
        <f t="shared" ref="F29" si="4">E29*D29</f>
        <v>0</v>
      </c>
    </row>
    <row r="30" spans="1:6" ht="86.4" x14ac:dyDescent="0.3">
      <c r="A30" s="8" t="s">
        <v>154</v>
      </c>
      <c r="B30" s="5" t="s">
        <v>14</v>
      </c>
      <c r="C30" s="9" t="s">
        <v>155</v>
      </c>
      <c r="D30" s="5">
        <v>1</v>
      </c>
      <c r="E30" s="85"/>
      <c r="F30" s="7">
        <f t="shared" ref="F30:F61" si="5">E30*D30</f>
        <v>0</v>
      </c>
    </row>
    <row r="31" spans="1:6" ht="43.2" x14ac:dyDescent="0.3">
      <c r="A31" s="8" t="s">
        <v>159</v>
      </c>
      <c r="B31" s="5" t="s">
        <v>14</v>
      </c>
      <c r="C31" s="9" t="s">
        <v>160</v>
      </c>
      <c r="D31" s="5">
        <v>3</v>
      </c>
      <c r="E31" s="85"/>
      <c r="F31" s="7">
        <f t="shared" si="5"/>
        <v>0</v>
      </c>
    </row>
    <row r="32" spans="1:6" ht="72" x14ac:dyDescent="0.3">
      <c r="A32" s="8" t="s">
        <v>161</v>
      </c>
      <c r="B32" s="5" t="s">
        <v>14</v>
      </c>
      <c r="C32" s="9" t="s">
        <v>214</v>
      </c>
      <c r="D32" s="5">
        <v>2</v>
      </c>
      <c r="E32" s="85"/>
      <c r="F32" s="7">
        <f t="shared" si="5"/>
        <v>0</v>
      </c>
    </row>
    <row r="33" spans="1:9" ht="57.6" x14ac:dyDescent="0.3">
      <c r="A33" s="8" t="s">
        <v>162</v>
      </c>
      <c r="B33" s="5" t="s">
        <v>14</v>
      </c>
      <c r="C33" s="9" t="s">
        <v>166</v>
      </c>
      <c r="D33" s="5">
        <v>1</v>
      </c>
      <c r="E33" s="85"/>
      <c r="F33" s="7">
        <f t="shared" si="5"/>
        <v>0</v>
      </c>
    </row>
    <row r="34" spans="1:9" ht="43.2" x14ac:dyDescent="0.3">
      <c r="A34" s="8" t="s">
        <v>163</v>
      </c>
      <c r="B34" s="5" t="s">
        <v>14</v>
      </c>
      <c r="C34" s="9" t="s">
        <v>15</v>
      </c>
      <c r="D34" s="5">
        <v>1</v>
      </c>
      <c r="E34" s="85"/>
      <c r="F34" s="7">
        <f t="shared" si="5"/>
        <v>0</v>
      </c>
    </row>
    <row r="35" spans="1:9" ht="57.6" x14ac:dyDescent="0.3">
      <c r="A35" s="8" t="s">
        <v>164</v>
      </c>
      <c r="B35" s="5" t="s">
        <v>14</v>
      </c>
      <c r="C35" s="9" t="s">
        <v>165</v>
      </c>
      <c r="D35" s="5">
        <v>1</v>
      </c>
      <c r="E35" s="85"/>
      <c r="F35" s="7">
        <f t="shared" si="5"/>
        <v>0</v>
      </c>
    </row>
    <row r="36" spans="1:9" ht="43.2" x14ac:dyDescent="0.3">
      <c r="A36" s="8" t="s">
        <v>18</v>
      </c>
      <c r="B36" s="5" t="s">
        <v>14</v>
      </c>
      <c r="C36" s="9" t="s">
        <v>19</v>
      </c>
      <c r="D36" s="5">
        <v>1</v>
      </c>
      <c r="E36" s="85"/>
      <c r="F36" s="7">
        <f>E36*D36</f>
        <v>0</v>
      </c>
    </row>
    <row r="37" spans="1:9" ht="43.2" x14ac:dyDescent="0.3">
      <c r="A37" s="8" t="s">
        <v>22</v>
      </c>
      <c r="B37" s="5" t="s">
        <v>14</v>
      </c>
      <c r="C37" s="9" t="s">
        <v>221</v>
      </c>
      <c r="D37" s="5">
        <v>1</v>
      </c>
      <c r="E37" s="85"/>
      <c r="F37" s="7">
        <f t="shared" si="5"/>
        <v>0</v>
      </c>
    </row>
    <row r="38" spans="1:9" ht="43.2" x14ac:dyDescent="0.3">
      <c r="A38" s="8" t="s">
        <v>156</v>
      </c>
      <c r="B38" s="5" t="s">
        <v>14</v>
      </c>
      <c r="C38" s="9" t="s">
        <v>158</v>
      </c>
      <c r="D38" s="5">
        <v>1</v>
      </c>
      <c r="E38" s="85"/>
      <c r="F38" s="7">
        <f>E38*D38</f>
        <v>0</v>
      </c>
    </row>
    <row r="39" spans="1:9" ht="43.2" x14ac:dyDescent="0.3">
      <c r="A39" s="8" t="s">
        <v>157</v>
      </c>
      <c r="B39" s="5" t="s">
        <v>14</v>
      </c>
      <c r="C39" s="9" t="s">
        <v>171</v>
      </c>
      <c r="D39" s="5">
        <v>1</v>
      </c>
      <c r="E39" s="85"/>
      <c r="F39" s="7">
        <f t="shared" ref="F39:F43" si="6">E39*D39</f>
        <v>0</v>
      </c>
      <c r="I39" s="18"/>
    </row>
    <row r="40" spans="1:9" ht="72" x14ac:dyDescent="0.3">
      <c r="A40" s="8" t="s">
        <v>167</v>
      </c>
      <c r="B40" s="5" t="s">
        <v>14</v>
      </c>
      <c r="C40" s="9" t="s">
        <v>172</v>
      </c>
      <c r="D40" s="5">
        <v>1</v>
      </c>
      <c r="E40" s="85"/>
      <c r="F40" s="7">
        <f t="shared" si="6"/>
        <v>0</v>
      </c>
    </row>
    <row r="41" spans="1:9" ht="28.8" x14ac:dyDescent="0.3">
      <c r="A41" s="8" t="s">
        <v>123</v>
      </c>
      <c r="B41" s="5" t="s">
        <v>14</v>
      </c>
      <c r="C41" s="9" t="s">
        <v>124</v>
      </c>
      <c r="D41" s="5">
        <v>1</v>
      </c>
      <c r="E41" s="85"/>
      <c r="F41" s="7">
        <f t="shared" si="6"/>
        <v>0</v>
      </c>
    </row>
    <row r="42" spans="1:9" ht="28.8" x14ac:dyDescent="0.3">
      <c r="A42" s="8" t="s">
        <v>136</v>
      </c>
      <c r="B42" s="5" t="s">
        <v>14</v>
      </c>
      <c r="C42" s="9" t="s">
        <v>169</v>
      </c>
      <c r="D42" s="5">
        <v>1</v>
      </c>
      <c r="E42" s="86"/>
      <c r="F42" s="7">
        <f t="shared" si="6"/>
        <v>0</v>
      </c>
    </row>
    <row r="43" spans="1:9" ht="28.8" x14ac:dyDescent="0.3">
      <c r="A43" s="8" t="s">
        <v>137</v>
      </c>
      <c r="B43" s="5" t="s">
        <v>14</v>
      </c>
      <c r="C43" s="9" t="s">
        <v>170</v>
      </c>
      <c r="D43" s="5">
        <v>1</v>
      </c>
      <c r="E43" s="86"/>
      <c r="F43" s="7">
        <f t="shared" si="6"/>
        <v>0</v>
      </c>
    </row>
    <row r="44" spans="1:9" x14ac:dyDescent="0.3">
      <c r="A44" s="22" t="s">
        <v>36</v>
      </c>
      <c r="B44" s="19" t="s">
        <v>14</v>
      </c>
      <c r="C44" s="23" t="s">
        <v>37</v>
      </c>
      <c r="D44" s="19">
        <v>2</v>
      </c>
      <c r="E44" s="85"/>
      <c r="F44" s="20">
        <f t="shared" si="5"/>
        <v>0</v>
      </c>
      <c r="I44" s="17"/>
    </row>
    <row r="45" spans="1:9" x14ac:dyDescent="0.3">
      <c r="A45" s="22" t="s">
        <v>38</v>
      </c>
      <c r="B45" s="19" t="s">
        <v>14</v>
      </c>
      <c r="C45" s="23" t="s">
        <v>39</v>
      </c>
      <c r="D45" s="19">
        <v>1</v>
      </c>
      <c r="E45" s="85"/>
      <c r="F45" s="20">
        <f t="shared" si="5"/>
        <v>0</v>
      </c>
      <c r="I45" s="17"/>
    </row>
    <row r="46" spans="1:9" x14ac:dyDescent="0.3">
      <c r="A46" s="130" t="s">
        <v>42</v>
      </c>
      <c r="B46" s="131"/>
      <c r="C46" s="131"/>
      <c r="D46" s="131"/>
      <c r="E46" s="131"/>
      <c r="F46" s="4"/>
    </row>
    <row r="47" spans="1:9" ht="43.2" x14ac:dyDescent="0.3">
      <c r="A47" s="8" t="s">
        <v>43</v>
      </c>
      <c r="B47" s="5" t="s">
        <v>14</v>
      </c>
      <c r="C47" s="9" t="s">
        <v>44</v>
      </c>
      <c r="D47" s="5">
        <v>5</v>
      </c>
      <c r="E47" s="85"/>
      <c r="F47" s="7">
        <f t="shared" si="5"/>
        <v>0</v>
      </c>
    </row>
    <row r="48" spans="1:9" ht="43.2" x14ac:dyDescent="0.3">
      <c r="A48" s="8" t="s">
        <v>45</v>
      </c>
      <c r="B48" s="5" t="s">
        <v>14</v>
      </c>
      <c r="C48" s="9" t="s">
        <v>46</v>
      </c>
      <c r="D48" s="5">
        <v>2</v>
      </c>
      <c r="E48" s="85"/>
      <c r="F48" s="7">
        <f t="shared" si="5"/>
        <v>0</v>
      </c>
    </row>
    <row r="49" spans="1:9" ht="43.2" x14ac:dyDescent="0.3">
      <c r="A49" s="8" t="s">
        <v>47</v>
      </c>
      <c r="B49" s="5" t="s">
        <v>14</v>
      </c>
      <c r="C49" s="9" t="s">
        <v>48</v>
      </c>
      <c r="D49" s="5">
        <v>2</v>
      </c>
      <c r="E49" s="85"/>
      <c r="F49" s="7">
        <f t="shared" si="5"/>
        <v>0</v>
      </c>
    </row>
    <row r="50" spans="1:9" ht="43.2" x14ac:dyDescent="0.3">
      <c r="A50" s="8" t="s">
        <v>49</v>
      </c>
      <c r="B50" s="5" t="s">
        <v>14</v>
      </c>
      <c r="C50" s="9" t="s">
        <v>50</v>
      </c>
      <c r="D50" s="5">
        <v>6</v>
      </c>
      <c r="E50" s="85"/>
      <c r="F50" s="7">
        <f t="shared" si="5"/>
        <v>0</v>
      </c>
    </row>
    <row r="51" spans="1:9" ht="57.6" x14ac:dyDescent="0.3">
      <c r="A51" s="8" t="s">
        <v>51</v>
      </c>
      <c r="B51" s="5" t="s">
        <v>14</v>
      </c>
      <c r="C51" s="9" t="s">
        <v>52</v>
      </c>
      <c r="D51" s="5">
        <v>3</v>
      </c>
      <c r="E51" s="85"/>
      <c r="F51" s="7">
        <f t="shared" si="5"/>
        <v>0</v>
      </c>
    </row>
    <row r="52" spans="1:9" ht="43.2" x14ac:dyDescent="0.3">
      <c r="A52" s="8" t="s">
        <v>53</v>
      </c>
      <c r="B52" s="5" t="s">
        <v>14</v>
      </c>
      <c r="C52" s="9" t="s">
        <v>54</v>
      </c>
      <c r="D52" s="5">
        <v>3</v>
      </c>
      <c r="E52" s="85"/>
      <c r="F52" s="7">
        <f t="shared" si="5"/>
        <v>0</v>
      </c>
    </row>
    <row r="53" spans="1:9" ht="43.2" x14ac:dyDescent="0.3">
      <c r="A53" s="8" t="s">
        <v>55</v>
      </c>
      <c r="B53" s="5" t="s">
        <v>14</v>
      </c>
      <c r="C53" s="9" t="s">
        <v>56</v>
      </c>
      <c r="D53" s="5">
        <v>3</v>
      </c>
      <c r="E53" s="85"/>
      <c r="F53" s="7">
        <f t="shared" si="5"/>
        <v>0</v>
      </c>
    </row>
    <row r="54" spans="1:9" ht="28.8" x14ac:dyDescent="0.3">
      <c r="A54" s="22" t="s">
        <v>57</v>
      </c>
      <c r="B54" s="19" t="s">
        <v>14</v>
      </c>
      <c r="C54" s="23" t="s">
        <v>58</v>
      </c>
      <c r="D54" s="19">
        <v>1</v>
      </c>
      <c r="E54" s="85"/>
      <c r="F54" s="20">
        <f t="shared" si="5"/>
        <v>0</v>
      </c>
    </row>
    <row r="55" spans="1:9" x14ac:dyDescent="0.3">
      <c r="A55" s="22" t="s">
        <v>36</v>
      </c>
      <c r="B55" s="19" t="s">
        <v>14</v>
      </c>
      <c r="C55" s="23" t="s">
        <v>37</v>
      </c>
      <c r="D55" s="19">
        <v>2</v>
      </c>
      <c r="E55" s="85"/>
      <c r="F55" s="20">
        <f t="shared" si="5"/>
        <v>0</v>
      </c>
    </row>
    <row r="56" spans="1:9" x14ac:dyDescent="0.3">
      <c r="A56" s="22" t="s">
        <v>38</v>
      </c>
      <c r="B56" s="19" t="s">
        <v>14</v>
      </c>
      <c r="C56" s="23" t="s">
        <v>39</v>
      </c>
      <c r="D56" s="19">
        <v>2</v>
      </c>
      <c r="E56" s="85"/>
      <c r="F56" s="20">
        <f t="shared" si="5"/>
        <v>0</v>
      </c>
    </row>
    <row r="57" spans="1:9" x14ac:dyDescent="0.3">
      <c r="A57" s="130" t="s">
        <v>59</v>
      </c>
      <c r="B57" s="131"/>
      <c r="C57" s="131"/>
      <c r="D57" s="131"/>
      <c r="E57" s="131"/>
      <c r="F57" s="4"/>
    </row>
    <row r="58" spans="1:9" ht="43.2" x14ac:dyDescent="0.3">
      <c r="A58" s="22" t="s">
        <v>13</v>
      </c>
      <c r="B58" s="19" t="s">
        <v>14</v>
      </c>
      <c r="C58" s="23" t="s">
        <v>15</v>
      </c>
      <c r="D58" s="19">
        <v>5</v>
      </c>
      <c r="E58" s="85"/>
      <c r="F58" s="20">
        <f t="shared" si="5"/>
        <v>0</v>
      </c>
    </row>
    <row r="59" spans="1:9" ht="43.2" x14ac:dyDescent="0.3">
      <c r="A59" s="22" t="s">
        <v>60</v>
      </c>
      <c r="B59" s="19" t="s">
        <v>14</v>
      </c>
      <c r="C59" s="23" t="s">
        <v>61</v>
      </c>
      <c r="D59" s="19">
        <v>1</v>
      </c>
      <c r="E59" s="85"/>
      <c r="F59" s="20">
        <f t="shared" si="5"/>
        <v>0</v>
      </c>
    </row>
    <row r="60" spans="1:9" x14ac:dyDescent="0.3">
      <c r="A60" s="22" t="s">
        <v>36</v>
      </c>
      <c r="B60" s="19" t="s">
        <v>14</v>
      </c>
      <c r="C60" s="23" t="s">
        <v>37</v>
      </c>
      <c r="D60" s="19">
        <v>1</v>
      </c>
      <c r="E60" s="85"/>
      <c r="F60" s="20">
        <f t="shared" si="5"/>
        <v>0</v>
      </c>
    </row>
    <row r="61" spans="1:9" x14ac:dyDescent="0.3">
      <c r="A61" s="22" t="s">
        <v>38</v>
      </c>
      <c r="B61" s="19" t="s">
        <v>14</v>
      </c>
      <c r="C61" s="23" t="s">
        <v>39</v>
      </c>
      <c r="D61" s="19">
        <v>1</v>
      </c>
      <c r="E61" s="85"/>
      <c r="F61" s="20">
        <f t="shared" si="5"/>
        <v>0</v>
      </c>
    </row>
    <row r="62" spans="1:9" x14ac:dyDescent="0.3">
      <c r="A62" s="130" t="s">
        <v>62</v>
      </c>
      <c r="B62" s="131"/>
      <c r="C62" s="131"/>
      <c r="D62" s="131"/>
      <c r="E62" s="131"/>
      <c r="F62" s="4"/>
    </row>
    <row r="63" spans="1:9" ht="43.2" x14ac:dyDescent="0.3">
      <c r="A63" s="8" t="s">
        <v>63</v>
      </c>
      <c r="B63" s="5" t="s">
        <v>64</v>
      </c>
      <c r="C63" s="9" t="s">
        <v>65</v>
      </c>
      <c r="D63" s="5">
        <v>1</v>
      </c>
      <c r="E63" s="85"/>
      <c r="F63" s="7">
        <f t="shared" ref="F63" si="7">E63*D63</f>
        <v>0</v>
      </c>
      <c r="I63" s="15" t="s">
        <v>220</v>
      </c>
    </row>
    <row r="64" spans="1:9" ht="18" x14ac:dyDescent="0.3">
      <c r="A64" s="127" t="s">
        <v>66</v>
      </c>
      <c r="B64" s="128"/>
      <c r="C64" s="128"/>
      <c r="D64" s="128"/>
      <c r="E64" s="128"/>
      <c r="F64" s="10"/>
    </row>
    <row r="65" spans="1:6" x14ac:dyDescent="0.3">
      <c r="A65" s="130" t="s">
        <v>67</v>
      </c>
      <c r="B65" s="131"/>
      <c r="C65" s="131"/>
      <c r="D65" s="131"/>
      <c r="E65" s="131"/>
      <c r="F65" s="4"/>
    </row>
    <row r="66" spans="1:6" ht="43.2" x14ac:dyDescent="0.3">
      <c r="A66" s="8" t="s">
        <v>217</v>
      </c>
      <c r="B66" s="5" t="s">
        <v>64</v>
      </c>
      <c r="C66" s="6" t="s">
        <v>218</v>
      </c>
      <c r="D66" s="5">
        <v>2</v>
      </c>
      <c r="E66" s="85"/>
      <c r="F66" s="7">
        <f t="shared" ref="F66" si="8">E66*D66</f>
        <v>0</v>
      </c>
    </row>
    <row r="67" spans="1:6" x14ac:dyDescent="0.3">
      <c r="A67" s="130" t="s">
        <v>68</v>
      </c>
      <c r="B67" s="131"/>
      <c r="C67" s="131"/>
      <c r="D67" s="131"/>
      <c r="E67" s="131"/>
      <c r="F67" s="4"/>
    </row>
    <row r="68" spans="1:6" ht="43.2" x14ac:dyDescent="0.3">
      <c r="A68" s="8" t="s">
        <v>168</v>
      </c>
      <c r="B68" s="5" t="s">
        <v>64</v>
      </c>
      <c r="C68" s="6" t="s">
        <v>219</v>
      </c>
      <c r="D68" s="5">
        <v>2</v>
      </c>
      <c r="E68" s="85"/>
      <c r="F68" s="7">
        <f t="shared" ref="F68" si="9">E68*D68</f>
        <v>0</v>
      </c>
    </row>
    <row r="69" spans="1:6" x14ac:dyDescent="0.3">
      <c r="A69" s="130" t="s">
        <v>69</v>
      </c>
      <c r="B69" s="131"/>
      <c r="C69" s="131"/>
      <c r="D69" s="131"/>
      <c r="E69" s="131"/>
      <c r="F69" s="4"/>
    </row>
    <row r="70" spans="1:6" ht="43.2" x14ac:dyDescent="0.3">
      <c r="A70" s="22" t="s">
        <v>70</v>
      </c>
      <c r="B70" s="19" t="s">
        <v>14</v>
      </c>
      <c r="C70" s="23" t="s">
        <v>71</v>
      </c>
      <c r="D70" s="19">
        <v>1</v>
      </c>
      <c r="E70" s="85"/>
      <c r="F70" s="20">
        <f t="shared" ref="F70:F87" si="10">E70*D70</f>
        <v>0</v>
      </c>
    </row>
    <row r="71" spans="1:6" ht="43.2" x14ac:dyDescent="0.3">
      <c r="A71" s="22" t="s">
        <v>72</v>
      </c>
      <c r="B71" s="19" t="s">
        <v>14</v>
      </c>
      <c r="C71" s="23" t="s">
        <v>73</v>
      </c>
      <c r="D71" s="19">
        <v>1</v>
      </c>
      <c r="E71" s="85"/>
      <c r="F71" s="20">
        <f t="shared" si="10"/>
        <v>0</v>
      </c>
    </row>
    <row r="72" spans="1:6" ht="43.2" x14ac:dyDescent="0.3">
      <c r="A72" s="8" t="s">
        <v>49</v>
      </c>
      <c r="B72" s="5" t="s">
        <v>14</v>
      </c>
      <c r="C72" s="9" t="s">
        <v>50</v>
      </c>
      <c r="D72" s="5">
        <v>4</v>
      </c>
      <c r="E72" s="85"/>
      <c r="F72" s="7">
        <f t="shared" si="10"/>
        <v>0</v>
      </c>
    </row>
    <row r="73" spans="1:6" ht="43.2" x14ac:dyDescent="0.3">
      <c r="A73" s="8" t="s">
        <v>74</v>
      </c>
      <c r="B73" s="5" t="s">
        <v>14</v>
      </c>
      <c r="C73" s="9" t="s">
        <v>75</v>
      </c>
      <c r="D73" s="5">
        <v>8</v>
      </c>
      <c r="E73" s="85"/>
      <c r="F73" s="7">
        <f t="shared" si="10"/>
        <v>0</v>
      </c>
    </row>
    <row r="74" spans="1:6" ht="57.6" x14ac:dyDescent="0.3">
      <c r="A74" s="8" t="s">
        <v>51</v>
      </c>
      <c r="B74" s="5" t="s">
        <v>14</v>
      </c>
      <c r="C74" s="9" t="s">
        <v>52</v>
      </c>
      <c r="D74" s="5">
        <v>2</v>
      </c>
      <c r="E74" s="85"/>
      <c r="F74" s="7">
        <f t="shared" si="10"/>
        <v>0</v>
      </c>
    </row>
    <row r="75" spans="1:6" ht="57.6" x14ac:dyDescent="0.3">
      <c r="A75" s="8" t="s">
        <v>76</v>
      </c>
      <c r="B75" s="5" t="s">
        <v>14</v>
      </c>
      <c r="C75" s="9" t="s">
        <v>77</v>
      </c>
      <c r="D75" s="5">
        <v>1</v>
      </c>
      <c r="E75" s="85"/>
      <c r="F75" s="7">
        <f t="shared" si="10"/>
        <v>0</v>
      </c>
    </row>
    <row r="76" spans="1:6" ht="43.2" x14ac:dyDescent="0.3">
      <c r="A76" s="8" t="s">
        <v>53</v>
      </c>
      <c r="B76" s="5" t="s">
        <v>14</v>
      </c>
      <c r="C76" s="9" t="s">
        <v>54</v>
      </c>
      <c r="D76" s="5">
        <v>1</v>
      </c>
      <c r="E76" s="85"/>
      <c r="F76" s="7">
        <f t="shared" si="10"/>
        <v>0</v>
      </c>
    </row>
    <row r="77" spans="1:6" ht="43.2" x14ac:dyDescent="0.3">
      <c r="A77" s="8" t="s">
        <v>78</v>
      </c>
      <c r="B77" s="5" t="s">
        <v>14</v>
      </c>
      <c r="C77" s="9" t="s">
        <v>79</v>
      </c>
      <c r="D77" s="5">
        <v>1</v>
      </c>
      <c r="E77" s="85"/>
      <c r="F77" s="7">
        <f t="shared" si="10"/>
        <v>0</v>
      </c>
    </row>
    <row r="78" spans="1:6" ht="43.2" x14ac:dyDescent="0.3">
      <c r="A78" s="8" t="s">
        <v>55</v>
      </c>
      <c r="B78" s="5" t="s">
        <v>14</v>
      </c>
      <c r="C78" s="9" t="s">
        <v>56</v>
      </c>
      <c r="D78" s="5">
        <v>1</v>
      </c>
      <c r="E78" s="85"/>
      <c r="F78" s="7">
        <f t="shared" si="10"/>
        <v>0</v>
      </c>
    </row>
    <row r="79" spans="1:6" ht="43.2" x14ac:dyDescent="0.3">
      <c r="A79" s="8" t="s">
        <v>80</v>
      </c>
      <c r="B79" s="5" t="s">
        <v>14</v>
      </c>
      <c r="C79" s="9" t="s">
        <v>81</v>
      </c>
      <c r="D79" s="5">
        <v>1</v>
      </c>
      <c r="E79" s="85"/>
      <c r="F79" s="7">
        <f t="shared" si="10"/>
        <v>0</v>
      </c>
    </row>
    <row r="80" spans="1:6" ht="43.2" x14ac:dyDescent="0.3">
      <c r="A80" s="8" t="s">
        <v>82</v>
      </c>
      <c r="B80" s="5" t="s">
        <v>14</v>
      </c>
      <c r="C80" s="9" t="s">
        <v>83</v>
      </c>
      <c r="D80" s="5">
        <v>3</v>
      </c>
      <c r="E80" s="85"/>
      <c r="F80" s="7">
        <f t="shared" si="10"/>
        <v>0</v>
      </c>
    </row>
    <row r="81" spans="1:6" ht="43.2" x14ac:dyDescent="0.3">
      <c r="A81" s="8" t="s">
        <v>84</v>
      </c>
      <c r="B81" s="5" t="s">
        <v>14</v>
      </c>
      <c r="C81" s="9" t="s">
        <v>85</v>
      </c>
      <c r="D81" s="5">
        <v>3</v>
      </c>
      <c r="E81" s="85"/>
      <c r="F81" s="7">
        <f t="shared" si="10"/>
        <v>0</v>
      </c>
    </row>
    <row r="82" spans="1:6" ht="43.2" x14ac:dyDescent="0.3">
      <c r="A82" s="8" t="s">
        <v>86</v>
      </c>
      <c r="B82" s="5" t="s">
        <v>14</v>
      </c>
      <c r="C82" s="9" t="s">
        <v>87</v>
      </c>
      <c r="D82" s="5">
        <v>1</v>
      </c>
      <c r="E82" s="85"/>
      <c r="F82" s="7">
        <f t="shared" si="10"/>
        <v>0</v>
      </c>
    </row>
    <row r="83" spans="1:6" ht="43.2" x14ac:dyDescent="0.3">
      <c r="A83" s="8" t="s">
        <v>88</v>
      </c>
      <c r="B83" s="5" t="s">
        <v>14</v>
      </c>
      <c r="C83" s="9" t="s">
        <v>89</v>
      </c>
      <c r="D83" s="5">
        <v>1</v>
      </c>
      <c r="E83" s="85"/>
      <c r="F83" s="7">
        <f t="shared" si="10"/>
        <v>0</v>
      </c>
    </row>
    <row r="84" spans="1:6" x14ac:dyDescent="0.3">
      <c r="A84" s="22" t="s">
        <v>38</v>
      </c>
      <c r="B84" s="19" t="s">
        <v>14</v>
      </c>
      <c r="C84" s="23" t="s">
        <v>90</v>
      </c>
      <c r="D84" s="19">
        <v>2</v>
      </c>
      <c r="E84" s="85"/>
      <c r="F84" s="20">
        <f t="shared" si="10"/>
        <v>0</v>
      </c>
    </row>
    <row r="85" spans="1:6" ht="28.8" x14ac:dyDescent="0.3">
      <c r="A85" s="22" t="s">
        <v>57</v>
      </c>
      <c r="B85" s="19" t="s">
        <v>14</v>
      </c>
      <c r="C85" s="23" t="s">
        <v>58</v>
      </c>
      <c r="D85" s="19">
        <v>1</v>
      </c>
      <c r="E85" s="85"/>
      <c r="F85" s="20">
        <f t="shared" si="10"/>
        <v>0</v>
      </c>
    </row>
    <row r="86" spans="1:6" x14ac:dyDescent="0.3">
      <c r="A86" s="22" t="s">
        <v>36</v>
      </c>
      <c r="B86" s="19" t="s">
        <v>14</v>
      </c>
      <c r="C86" s="23" t="s">
        <v>37</v>
      </c>
      <c r="D86" s="19">
        <v>2</v>
      </c>
      <c r="E86" s="85"/>
      <c r="F86" s="20">
        <f t="shared" si="10"/>
        <v>0</v>
      </c>
    </row>
    <row r="87" spans="1:6" ht="28.8" x14ac:dyDescent="0.3">
      <c r="A87" s="22" t="s">
        <v>91</v>
      </c>
      <c r="B87" s="19" t="s">
        <v>14</v>
      </c>
      <c r="C87" s="23" t="s">
        <v>92</v>
      </c>
      <c r="D87" s="19">
        <v>1</v>
      </c>
      <c r="E87" s="85"/>
      <c r="F87" s="20">
        <f t="shared" si="10"/>
        <v>0</v>
      </c>
    </row>
    <row r="88" spans="1:6" x14ac:dyDescent="0.3">
      <c r="A88" s="130" t="s">
        <v>93</v>
      </c>
      <c r="B88" s="131"/>
      <c r="C88" s="131"/>
      <c r="D88" s="131"/>
      <c r="E88" s="131"/>
      <c r="F88" s="4"/>
    </row>
    <row r="89" spans="1:6" ht="57.6" x14ac:dyDescent="0.3">
      <c r="A89" s="8" t="s">
        <v>94</v>
      </c>
      <c r="B89" s="5" t="s">
        <v>14</v>
      </c>
      <c r="C89" s="9" t="s">
        <v>215</v>
      </c>
      <c r="D89" s="5">
        <v>12</v>
      </c>
      <c r="E89" s="85"/>
      <c r="F89" s="7">
        <f t="shared" ref="F89:F93" si="11">E89*D89</f>
        <v>0</v>
      </c>
    </row>
    <row r="90" spans="1:6" ht="57.6" x14ac:dyDescent="0.3">
      <c r="A90" s="8" t="s">
        <v>95</v>
      </c>
      <c r="B90" s="5" t="s">
        <v>14</v>
      </c>
      <c r="C90" s="9" t="s">
        <v>216</v>
      </c>
      <c r="D90" s="5">
        <v>1</v>
      </c>
      <c r="E90" s="85"/>
      <c r="F90" s="7">
        <f t="shared" si="11"/>
        <v>0</v>
      </c>
    </row>
    <row r="91" spans="1:6" x14ac:dyDescent="0.3">
      <c r="A91" s="22" t="s">
        <v>96</v>
      </c>
      <c r="B91" s="19" t="s">
        <v>14</v>
      </c>
      <c r="C91" s="23" t="s">
        <v>97</v>
      </c>
      <c r="D91" s="19">
        <v>250</v>
      </c>
      <c r="E91" s="85"/>
      <c r="F91" s="20">
        <f t="shared" si="11"/>
        <v>0</v>
      </c>
    </row>
    <row r="92" spans="1:6" x14ac:dyDescent="0.3">
      <c r="A92" s="22" t="s">
        <v>36</v>
      </c>
      <c r="B92" s="19" t="s">
        <v>14</v>
      </c>
      <c r="C92" s="23" t="s">
        <v>37</v>
      </c>
      <c r="D92" s="19">
        <v>1</v>
      </c>
      <c r="E92" s="85"/>
      <c r="F92" s="20">
        <f t="shared" si="11"/>
        <v>0</v>
      </c>
    </row>
    <row r="93" spans="1:6" x14ac:dyDescent="0.3">
      <c r="A93" s="22" t="s">
        <v>38</v>
      </c>
      <c r="B93" s="19" t="s">
        <v>14</v>
      </c>
      <c r="C93" s="23" t="s">
        <v>90</v>
      </c>
      <c r="D93" s="19">
        <v>1</v>
      </c>
      <c r="E93" s="85"/>
      <c r="F93" s="20">
        <f t="shared" si="11"/>
        <v>0</v>
      </c>
    </row>
    <row r="94" spans="1:6" x14ac:dyDescent="0.3">
      <c r="A94" s="130" t="s">
        <v>98</v>
      </c>
      <c r="B94" s="131"/>
      <c r="C94" s="131"/>
      <c r="D94" s="131"/>
      <c r="E94" s="131"/>
      <c r="F94" s="4"/>
    </row>
    <row r="95" spans="1:6" ht="43.2" x14ac:dyDescent="0.3">
      <c r="A95" s="8" t="s">
        <v>84</v>
      </c>
      <c r="B95" s="5" t="s">
        <v>14</v>
      </c>
      <c r="C95" s="9" t="s">
        <v>99</v>
      </c>
      <c r="D95" s="5">
        <v>6</v>
      </c>
      <c r="E95" s="85"/>
      <c r="F95" s="7">
        <f t="shared" ref="F95:F115" si="12">E95*D95</f>
        <v>0</v>
      </c>
    </row>
    <row r="96" spans="1:6" ht="43.2" x14ac:dyDescent="0.3">
      <c r="A96" s="8" t="s">
        <v>100</v>
      </c>
      <c r="B96" s="5" t="s">
        <v>14</v>
      </c>
      <c r="C96" s="9" t="s">
        <v>101</v>
      </c>
      <c r="D96" s="5">
        <v>2</v>
      </c>
      <c r="E96" s="85"/>
      <c r="F96" s="7">
        <f t="shared" si="12"/>
        <v>0</v>
      </c>
    </row>
    <row r="97" spans="1:6" ht="43.2" x14ac:dyDescent="0.3">
      <c r="A97" s="8" t="s">
        <v>102</v>
      </c>
      <c r="B97" s="5" t="s">
        <v>14</v>
      </c>
      <c r="C97" s="9" t="s">
        <v>103</v>
      </c>
      <c r="D97" s="5">
        <v>1</v>
      </c>
      <c r="E97" s="85"/>
      <c r="F97" s="7">
        <f t="shared" si="12"/>
        <v>0</v>
      </c>
    </row>
    <row r="98" spans="1:6" ht="43.2" x14ac:dyDescent="0.3">
      <c r="A98" s="8" t="s">
        <v>104</v>
      </c>
      <c r="B98" s="5" t="s">
        <v>14</v>
      </c>
      <c r="C98" s="9" t="s">
        <v>105</v>
      </c>
      <c r="D98" s="5">
        <v>2</v>
      </c>
      <c r="E98" s="85"/>
      <c r="F98" s="7">
        <f t="shared" si="12"/>
        <v>0</v>
      </c>
    </row>
    <row r="99" spans="1:6" ht="43.2" x14ac:dyDescent="0.3">
      <c r="A99" s="8" t="s">
        <v>106</v>
      </c>
      <c r="B99" s="5" t="s">
        <v>14</v>
      </c>
      <c r="C99" s="9" t="s">
        <v>107</v>
      </c>
      <c r="D99" s="5">
        <v>1</v>
      </c>
      <c r="E99" s="85"/>
      <c r="F99" s="7">
        <f t="shared" si="12"/>
        <v>0</v>
      </c>
    </row>
    <row r="100" spans="1:6" ht="72" x14ac:dyDescent="0.3">
      <c r="A100" s="8" t="s">
        <v>108</v>
      </c>
      <c r="B100" s="5" t="s">
        <v>14</v>
      </c>
      <c r="C100" s="9" t="s">
        <v>109</v>
      </c>
      <c r="D100" s="5">
        <v>3</v>
      </c>
      <c r="E100" s="85"/>
      <c r="F100" s="7">
        <f t="shared" si="12"/>
        <v>0</v>
      </c>
    </row>
    <row r="101" spans="1:6" ht="43.2" x14ac:dyDescent="0.3">
      <c r="A101" s="8" t="s">
        <v>110</v>
      </c>
      <c r="B101" s="5" t="s">
        <v>14</v>
      </c>
      <c r="C101" s="9" t="s">
        <v>111</v>
      </c>
      <c r="D101" s="5">
        <v>2</v>
      </c>
      <c r="E101" s="85"/>
      <c r="F101" s="7">
        <f t="shared" si="12"/>
        <v>0</v>
      </c>
    </row>
    <row r="102" spans="1:6" ht="43.2" x14ac:dyDescent="0.3">
      <c r="A102" s="8" t="s">
        <v>112</v>
      </c>
      <c r="B102" s="5" t="s">
        <v>14</v>
      </c>
      <c r="C102" s="9" t="s">
        <v>111</v>
      </c>
      <c r="D102" s="5">
        <v>1</v>
      </c>
      <c r="E102" s="85"/>
      <c r="F102" s="7">
        <f t="shared" si="12"/>
        <v>0</v>
      </c>
    </row>
    <row r="103" spans="1:6" ht="43.2" x14ac:dyDescent="0.3">
      <c r="A103" s="8" t="s">
        <v>113</v>
      </c>
      <c r="B103" s="5" t="s">
        <v>14</v>
      </c>
      <c r="C103" s="9" t="s">
        <v>114</v>
      </c>
      <c r="D103" s="5">
        <v>2</v>
      </c>
      <c r="E103" s="85"/>
      <c r="F103" s="7">
        <f t="shared" si="12"/>
        <v>0</v>
      </c>
    </row>
    <row r="104" spans="1:6" ht="72" x14ac:dyDescent="0.3">
      <c r="A104" s="8" t="s">
        <v>115</v>
      </c>
      <c r="B104" s="5" t="s">
        <v>14</v>
      </c>
      <c r="C104" s="9" t="s">
        <v>116</v>
      </c>
      <c r="D104" s="5">
        <v>1</v>
      </c>
      <c r="E104" s="85"/>
      <c r="F104" s="7">
        <f t="shared" si="12"/>
        <v>0</v>
      </c>
    </row>
    <row r="105" spans="1:6" ht="43.2" x14ac:dyDescent="0.3">
      <c r="A105" s="8" t="s">
        <v>117</v>
      </c>
      <c r="B105" s="5" t="s">
        <v>14</v>
      </c>
      <c r="C105" s="9" t="s">
        <v>118</v>
      </c>
      <c r="D105" s="5">
        <v>1</v>
      </c>
      <c r="E105" s="85"/>
      <c r="F105" s="7">
        <f t="shared" si="12"/>
        <v>0</v>
      </c>
    </row>
    <row r="106" spans="1:6" ht="43.2" x14ac:dyDescent="0.3">
      <c r="A106" s="8" t="s">
        <v>119</v>
      </c>
      <c r="B106" s="5" t="s">
        <v>14</v>
      </c>
      <c r="C106" s="9" t="s">
        <v>120</v>
      </c>
      <c r="D106" s="5">
        <v>1</v>
      </c>
      <c r="E106" s="85"/>
      <c r="F106" s="7">
        <f t="shared" si="12"/>
        <v>0</v>
      </c>
    </row>
    <row r="107" spans="1:6" ht="43.2" x14ac:dyDescent="0.3">
      <c r="A107" s="8" t="s">
        <v>121</v>
      </c>
      <c r="B107" s="5" t="s">
        <v>14</v>
      </c>
      <c r="C107" s="9" t="s">
        <v>122</v>
      </c>
      <c r="D107" s="5">
        <v>9</v>
      </c>
      <c r="E107" s="85"/>
      <c r="F107" s="7">
        <f t="shared" si="12"/>
        <v>0</v>
      </c>
    </row>
    <row r="108" spans="1:6" ht="28.8" x14ac:dyDescent="0.3">
      <c r="A108" s="22" t="s">
        <v>57</v>
      </c>
      <c r="B108" s="19" t="s">
        <v>14</v>
      </c>
      <c r="C108" s="23" t="s">
        <v>58</v>
      </c>
      <c r="D108" s="19">
        <v>1</v>
      </c>
      <c r="E108" s="85"/>
      <c r="F108" s="20">
        <f t="shared" si="12"/>
        <v>0</v>
      </c>
    </row>
    <row r="109" spans="1:6" ht="28.8" x14ac:dyDescent="0.3">
      <c r="A109" s="22" t="s">
        <v>123</v>
      </c>
      <c r="B109" s="19" t="s">
        <v>14</v>
      </c>
      <c r="C109" s="23" t="s">
        <v>124</v>
      </c>
      <c r="D109" s="19">
        <v>1</v>
      </c>
      <c r="E109" s="85"/>
      <c r="F109" s="20">
        <f t="shared" si="12"/>
        <v>0</v>
      </c>
    </row>
    <row r="110" spans="1:6" x14ac:dyDescent="0.3">
      <c r="A110" s="22" t="s">
        <v>36</v>
      </c>
      <c r="B110" s="19" t="s">
        <v>14</v>
      </c>
      <c r="C110" s="23" t="s">
        <v>37</v>
      </c>
      <c r="D110" s="19">
        <v>2</v>
      </c>
      <c r="E110" s="85"/>
      <c r="F110" s="20">
        <f t="shared" si="12"/>
        <v>0</v>
      </c>
    </row>
    <row r="111" spans="1:6" x14ac:dyDescent="0.3">
      <c r="A111" s="22" t="s">
        <v>38</v>
      </c>
      <c r="B111" s="19" t="s">
        <v>14</v>
      </c>
      <c r="C111" s="23" t="s">
        <v>90</v>
      </c>
      <c r="D111" s="19">
        <v>2</v>
      </c>
      <c r="E111" s="85"/>
      <c r="F111" s="20">
        <f t="shared" si="12"/>
        <v>0</v>
      </c>
    </row>
    <row r="112" spans="1:6" ht="43.2" x14ac:dyDescent="0.3">
      <c r="A112" s="22" t="s">
        <v>125</v>
      </c>
      <c r="B112" s="19" t="s">
        <v>14</v>
      </c>
      <c r="C112" s="23" t="s">
        <v>126</v>
      </c>
      <c r="D112" s="19">
        <v>20</v>
      </c>
      <c r="E112" s="85"/>
      <c r="F112" s="20">
        <f t="shared" si="12"/>
        <v>0</v>
      </c>
    </row>
    <row r="113" spans="1:6" ht="28.8" x14ac:dyDescent="0.3">
      <c r="A113" s="22" t="s">
        <v>127</v>
      </c>
      <c r="B113" s="19" t="s">
        <v>14</v>
      </c>
      <c r="C113" s="23" t="s">
        <v>128</v>
      </c>
      <c r="D113" s="19">
        <v>4</v>
      </c>
      <c r="E113" s="85"/>
      <c r="F113" s="20">
        <f t="shared" si="12"/>
        <v>0</v>
      </c>
    </row>
    <row r="114" spans="1:6" ht="28.8" x14ac:dyDescent="0.3">
      <c r="A114" s="22" t="s">
        <v>129</v>
      </c>
      <c r="B114" s="19" t="s">
        <v>14</v>
      </c>
      <c r="C114" s="23" t="s">
        <v>130</v>
      </c>
      <c r="D114" s="19">
        <v>10</v>
      </c>
      <c r="E114" s="85"/>
      <c r="F114" s="20">
        <f t="shared" si="12"/>
        <v>0</v>
      </c>
    </row>
    <row r="115" spans="1:6" x14ac:dyDescent="0.3">
      <c r="A115" s="22" t="s">
        <v>131</v>
      </c>
      <c r="B115" s="19" t="s">
        <v>14</v>
      </c>
      <c r="C115" s="23" t="s">
        <v>132</v>
      </c>
      <c r="D115" s="19">
        <v>1000</v>
      </c>
      <c r="E115" s="85"/>
      <c r="F115" s="20">
        <f t="shared" si="12"/>
        <v>0</v>
      </c>
    </row>
    <row r="116" spans="1:6" x14ac:dyDescent="0.3">
      <c r="A116" s="130" t="s">
        <v>133</v>
      </c>
      <c r="B116" s="131"/>
      <c r="C116" s="131"/>
      <c r="D116" s="131"/>
      <c r="E116" s="131"/>
      <c r="F116" s="4"/>
    </row>
    <row r="117" spans="1:6" ht="43.2" x14ac:dyDescent="0.3">
      <c r="A117" s="8" t="s">
        <v>134</v>
      </c>
      <c r="B117" s="5" t="s">
        <v>14</v>
      </c>
      <c r="C117" s="9" t="s">
        <v>135</v>
      </c>
      <c r="D117" s="5">
        <v>2</v>
      </c>
      <c r="E117" s="85"/>
      <c r="F117" s="7">
        <f t="shared" ref="F117:F125" si="13">E117*D117</f>
        <v>0</v>
      </c>
    </row>
    <row r="118" spans="1:6" ht="43.2" x14ac:dyDescent="0.3">
      <c r="A118" s="22" t="s">
        <v>13</v>
      </c>
      <c r="B118" s="19" t="s">
        <v>14</v>
      </c>
      <c r="C118" s="23" t="s">
        <v>15</v>
      </c>
      <c r="D118" s="19">
        <v>1</v>
      </c>
      <c r="E118" s="85"/>
      <c r="F118" s="20">
        <f t="shared" si="13"/>
        <v>0</v>
      </c>
    </row>
    <row r="119" spans="1:6" ht="43.2" x14ac:dyDescent="0.3">
      <c r="A119" s="8" t="s">
        <v>82</v>
      </c>
      <c r="B119" s="5" t="s">
        <v>14</v>
      </c>
      <c r="C119" s="9" t="s">
        <v>83</v>
      </c>
      <c r="D119" s="5">
        <v>1</v>
      </c>
      <c r="E119" s="85"/>
      <c r="F119" s="7">
        <f t="shared" si="13"/>
        <v>0</v>
      </c>
    </row>
    <row r="120" spans="1:6" ht="43.2" x14ac:dyDescent="0.3">
      <c r="A120" s="8" t="s">
        <v>53</v>
      </c>
      <c r="B120" s="5" t="s">
        <v>14</v>
      </c>
      <c r="C120" s="9" t="s">
        <v>54</v>
      </c>
      <c r="D120" s="5">
        <v>1</v>
      </c>
      <c r="E120" s="85"/>
      <c r="F120" s="7">
        <f t="shared" si="13"/>
        <v>0</v>
      </c>
    </row>
    <row r="121" spans="1:6" ht="43.2" x14ac:dyDescent="0.3">
      <c r="A121" s="8" t="s">
        <v>55</v>
      </c>
      <c r="B121" s="5" t="s">
        <v>14</v>
      </c>
      <c r="C121" s="9" t="s">
        <v>56</v>
      </c>
      <c r="D121" s="5">
        <v>1</v>
      </c>
      <c r="E121" s="85"/>
      <c r="F121" s="7">
        <f t="shared" si="13"/>
        <v>0</v>
      </c>
    </row>
    <row r="122" spans="1:6" ht="43.2" x14ac:dyDescent="0.3">
      <c r="A122" s="8" t="s">
        <v>49</v>
      </c>
      <c r="B122" s="5" t="s">
        <v>14</v>
      </c>
      <c r="C122" s="9" t="s">
        <v>50</v>
      </c>
      <c r="D122" s="5">
        <v>6</v>
      </c>
      <c r="E122" s="85"/>
      <c r="F122" s="7">
        <f t="shared" si="13"/>
        <v>0</v>
      </c>
    </row>
    <row r="123" spans="1:6" ht="28.8" x14ac:dyDescent="0.3">
      <c r="A123" s="22" t="s">
        <v>123</v>
      </c>
      <c r="B123" s="19" t="s">
        <v>14</v>
      </c>
      <c r="C123" s="23" t="s">
        <v>124</v>
      </c>
      <c r="D123" s="19">
        <v>1</v>
      </c>
      <c r="E123" s="85"/>
      <c r="F123" s="20">
        <f t="shared" si="13"/>
        <v>0</v>
      </c>
    </row>
    <row r="124" spans="1:6" ht="28.8" x14ac:dyDescent="0.3">
      <c r="A124" s="22" t="s">
        <v>136</v>
      </c>
      <c r="B124" s="19" t="s">
        <v>14</v>
      </c>
      <c r="C124" s="23" t="s">
        <v>169</v>
      </c>
      <c r="D124" s="19">
        <v>1</v>
      </c>
      <c r="E124" s="86"/>
      <c r="F124" s="20">
        <f t="shared" si="13"/>
        <v>0</v>
      </c>
    </row>
    <row r="125" spans="1:6" ht="28.8" x14ac:dyDescent="0.3">
      <c r="A125" s="22" t="s">
        <v>137</v>
      </c>
      <c r="B125" s="19" t="s">
        <v>14</v>
      </c>
      <c r="C125" s="23" t="s">
        <v>170</v>
      </c>
      <c r="D125" s="19">
        <v>1</v>
      </c>
      <c r="E125" s="86"/>
      <c r="F125" s="20">
        <f t="shared" si="13"/>
        <v>0</v>
      </c>
    </row>
    <row r="126" spans="1:6" x14ac:dyDescent="0.3">
      <c r="A126" s="22" t="s">
        <v>36</v>
      </c>
      <c r="B126" s="19" t="s">
        <v>14</v>
      </c>
      <c r="C126" s="23" t="s">
        <v>37</v>
      </c>
      <c r="D126" s="19">
        <v>1</v>
      </c>
      <c r="E126" s="85"/>
      <c r="F126" s="20">
        <f t="shared" ref="F126:F127" si="14">E126*D126</f>
        <v>0</v>
      </c>
    </row>
    <row r="127" spans="1:6" x14ac:dyDescent="0.3">
      <c r="A127" s="22" t="s">
        <v>38</v>
      </c>
      <c r="B127" s="19" t="s">
        <v>14</v>
      </c>
      <c r="C127" s="23" t="s">
        <v>90</v>
      </c>
      <c r="D127" s="19">
        <v>1</v>
      </c>
      <c r="E127" s="85"/>
      <c r="F127" s="20">
        <f t="shared" si="14"/>
        <v>0</v>
      </c>
    </row>
    <row r="128" spans="1:6" x14ac:dyDescent="0.3">
      <c r="A128" s="130" t="s">
        <v>146</v>
      </c>
      <c r="B128" s="131"/>
      <c r="C128" s="131"/>
      <c r="D128" s="131"/>
      <c r="E128" s="131"/>
      <c r="F128" s="11"/>
    </row>
    <row r="129" spans="1:7" ht="43.2" x14ac:dyDescent="0.3">
      <c r="A129" s="8" t="s">
        <v>138</v>
      </c>
      <c r="B129" s="5" t="s">
        <v>14</v>
      </c>
      <c r="C129" s="9" t="s">
        <v>139</v>
      </c>
      <c r="D129" s="5">
        <v>3</v>
      </c>
      <c r="E129" s="85"/>
      <c r="F129" s="7">
        <f t="shared" ref="F129:F136" si="15">E129*D129</f>
        <v>0</v>
      </c>
    </row>
    <row r="130" spans="1:7" ht="72" x14ac:dyDescent="0.3">
      <c r="A130" s="8" t="s">
        <v>140</v>
      </c>
      <c r="B130" s="5" t="s">
        <v>14</v>
      </c>
      <c r="C130" s="9" t="s">
        <v>141</v>
      </c>
      <c r="D130" s="5">
        <v>1</v>
      </c>
      <c r="E130" s="85"/>
      <c r="F130" s="7">
        <f t="shared" si="15"/>
        <v>0</v>
      </c>
    </row>
    <row r="131" spans="1:7" ht="28.8" x14ac:dyDescent="0.3">
      <c r="A131" s="22" t="s">
        <v>147</v>
      </c>
      <c r="B131" s="19" t="s">
        <v>14</v>
      </c>
      <c r="C131" s="23" t="s">
        <v>142</v>
      </c>
      <c r="D131" s="19">
        <v>1</v>
      </c>
      <c r="E131" s="86"/>
      <c r="F131" s="20">
        <f t="shared" si="15"/>
        <v>0</v>
      </c>
    </row>
    <row r="132" spans="1:7" ht="14.4" customHeight="1" x14ac:dyDescent="0.3">
      <c r="A132" s="140" t="s">
        <v>192</v>
      </c>
      <c r="B132" s="141"/>
      <c r="C132" s="142"/>
      <c r="D132" s="78" t="s">
        <v>196</v>
      </c>
      <c r="E132" s="78"/>
      <c r="F132" s="25"/>
    </row>
    <row r="133" spans="1:7" ht="28.8" x14ac:dyDescent="0.3">
      <c r="A133" s="151" t="s">
        <v>206</v>
      </c>
      <c r="B133" s="149" t="s">
        <v>193</v>
      </c>
      <c r="C133" s="23" t="s">
        <v>204</v>
      </c>
      <c r="D133" s="143">
        <v>1</v>
      </c>
      <c r="E133" s="145"/>
      <c r="F133" s="147">
        <f t="shared" si="15"/>
        <v>0</v>
      </c>
      <c r="G133" s="84"/>
    </row>
    <row r="134" spans="1:7" ht="191.4" customHeight="1" x14ac:dyDescent="0.3">
      <c r="A134" s="152"/>
      <c r="B134" s="150"/>
      <c r="C134" s="82" t="s">
        <v>208</v>
      </c>
      <c r="D134" s="144"/>
      <c r="E134" s="146"/>
      <c r="F134" s="148"/>
    </row>
    <row r="135" spans="1:7" ht="14.4" customHeight="1" x14ac:dyDescent="0.3">
      <c r="A135" s="140" t="s">
        <v>194</v>
      </c>
      <c r="B135" s="141"/>
      <c r="C135" s="142"/>
      <c r="D135" s="78"/>
      <c r="E135" s="78"/>
      <c r="F135" s="25"/>
    </row>
    <row r="136" spans="1:7" ht="28.8" x14ac:dyDescent="0.3">
      <c r="A136" s="151" t="s">
        <v>207</v>
      </c>
      <c r="B136" s="143" t="s">
        <v>195</v>
      </c>
      <c r="C136" s="23" t="s">
        <v>205</v>
      </c>
      <c r="D136" s="143">
        <v>1</v>
      </c>
      <c r="E136" s="145"/>
      <c r="F136" s="153">
        <f t="shared" si="15"/>
        <v>0</v>
      </c>
      <c r="G136" s="84"/>
    </row>
    <row r="137" spans="1:7" ht="159.6" customHeight="1" x14ac:dyDescent="0.3">
      <c r="A137" s="152"/>
      <c r="B137" s="144"/>
      <c r="C137" s="83" t="s">
        <v>209</v>
      </c>
      <c r="D137" s="144"/>
      <c r="E137" s="146"/>
      <c r="F137" s="154"/>
    </row>
    <row r="138" spans="1:7" x14ac:dyDescent="0.3">
      <c r="A138" s="136" t="s">
        <v>143</v>
      </c>
      <c r="B138" s="137"/>
      <c r="C138" s="137"/>
      <c r="D138" s="137"/>
      <c r="E138" s="137"/>
      <c r="F138" s="12">
        <f>SUM(F5:F136)</f>
        <v>0</v>
      </c>
    </row>
    <row r="139" spans="1:7" x14ac:dyDescent="0.3">
      <c r="A139" s="138" t="s">
        <v>144</v>
      </c>
      <c r="B139" s="139"/>
      <c r="C139" s="139"/>
      <c r="D139" s="139"/>
      <c r="E139" s="139"/>
      <c r="F139" s="13">
        <f>F138*21%</f>
        <v>0</v>
      </c>
    </row>
    <row r="140" spans="1:7" ht="15" thickBot="1" x14ac:dyDescent="0.35">
      <c r="A140" s="134" t="s">
        <v>145</v>
      </c>
      <c r="B140" s="135"/>
      <c r="C140" s="135"/>
      <c r="D140" s="135"/>
      <c r="E140" s="135"/>
      <c r="F140" s="14">
        <f>SUM(F138:F139)</f>
        <v>0</v>
      </c>
    </row>
  </sheetData>
  <sheetProtection algorithmName="SHA-512" hashValue="N3iNCToSF3e/0VYOFWJztkmaF5l5u2I7eAukbNUmRMBWQLU23wvu3rBrVXlChn2hd/yboC8qhrfyJV9VIA4tGQ==" saltValue="LIk1F60b3rdej4Jexz6xQw==" spinCount="100000" sheet="1" objects="1" scenarios="1"/>
  <autoFilter ref="A1:F140"/>
  <mergeCells count="34">
    <mergeCell ref="F133:F134"/>
    <mergeCell ref="B133:B134"/>
    <mergeCell ref="A133:A134"/>
    <mergeCell ref="A136:A137"/>
    <mergeCell ref="B136:B137"/>
    <mergeCell ref="D136:D137"/>
    <mergeCell ref="F136:F137"/>
    <mergeCell ref="E136:E137"/>
    <mergeCell ref="A94:E94"/>
    <mergeCell ref="A116:E116"/>
    <mergeCell ref="A140:E140"/>
    <mergeCell ref="A128:E128"/>
    <mergeCell ref="A138:E138"/>
    <mergeCell ref="A139:E139"/>
    <mergeCell ref="A132:C132"/>
    <mergeCell ref="A135:C135"/>
    <mergeCell ref="D133:D134"/>
    <mergeCell ref="E133:E134"/>
    <mergeCell ref="A64:E64"/>
    <mergeCell ref="A65:E65"/>
    <mergeCell ref="A67:E67"/>
    <mergeCell ref="A69:E69"/>
    <mergeCell ref="A88:E88"/>
    <mergeCell ref="A23:E23"/>
    <mergeCell ref="A28:E28"/>
    <mergeCell ref="A46:E46"/>
    <mergeCell ref="A57:E57"/>
    <mergeCell ref="A62:E62"/>
    <mergeCell ref="A2:F2"/>
    <mergeCell ref="A4:F4"/>
    <mergeCell ref="A5:E5"/>
    <mergeCell ref="A7:E7"/>
    <mergeCell ref="A9:E9"/>
    <mergeCell ref="C3:F3"/>
  </mergeCells>
  <pageMargins left="0.7" right="0.7" top="0.78740157499999996" bottom="0.78740157499999996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Pokyny pro vyplnění</vt:lpstr>
      <vt:lpstr>krycí list</vt:lpstr>
      <vt:lpstr>Soupis dodávek</vt:lpstr>
      <vt:lpstr>CenaCelkem</vt:lpstr>
      <vt:lpstr>DPHZakl</vt:lpstr>
      <vt:lpstr>Mena</vt:lpstr>
      <vt:lpstr>'krycí list'!SazbaDPH2</vt:lpstr>
      <vt:lpstr>'krycí list'!ZakladDPHSniVypocet</vt:lpstr>
      <vt:lpstr>ZakladDPHZakl</vt:lpstr>
      <vt:lpstr>'krycí list'!ZakladDPHZaklVypocet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Nekvapil</dc:creator>
  <cp:lastModifiedBy>Buňat Pavel Bc.</cp:lastModifiedBy>
  <cp:lastPrinted>2024-06-26T07:02:13Z</cp:lastPrinted>
  <dcterms:created xsi:type="dcterms:W3CDTF">2022-04-27T07:13:30Z</dcterms:created>
  <dcterms:modified xsi:type="dcterms:W3CDTF">2024-11-28T13:30:35Z</dcterms:modified>
</cp:coreProperties>
</file>