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IROP\Projekt HG - depozitář\vnitřní vybavení\Projekt VERZE PRO VZ - Horácká galerie\"/>
    </mc:Choice>
  </mc:AlternateContent>
  <bookViews>
    <workbookView xWindow="28680" yWindow="-120" windowWidth="29040" windowHeight="16440" activeTab="2"/>
  </bookViews>
  <sheets>
    <sheet name="Pokyny pro vyplnění" sheetId="3" r:id="rId1"/>
    <sheet name="krycí list" sheetId="2" r:id="rId2"/>
    <sheet name="Soupis dodávek" sheetId="1" r:id="rId3"/>
  </sheets>
  <definedNames>
    <definedName name="Mena">'krycí list'!$J$19</definedName>
    <definedName name="SazbaDPH2" localSheetId="1">'krycí list'!$E$16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/>
  <c r="I18" i="2" l="1"/>
  <c r="I17" i="2"/>
  <c r="D17" i="2"/>
  <c r="I16" i="2"/>
  <c r="F25" i="1"/>
  <c r="H13" i="2" l="1"/>
  <c r="F10" i="1"/>
  <c r="F12" i="1"/>
  <c r="F20" i="1"/>
  <c r="F23" i="1"/>
  <c r="F19" i="1"/>
  <c r="F11" i="1"/>
  <c r="F22" i="1" l="1"/>
  <c r="F15" i="1" l="1"/>
  <c r="F16" i="1"/>
  <c r="F14" i="1"/>
  <c r="F9" i="1"/>
  <c r="F8" i="1"/>
  <c r="F7" i="1"/>
  <c r="F6" i="1"/>
  <c r="F27" i="1" l="1"/>
  <c r="H12" i="2" s="1"/>
  <c r="H14" i="2" s="1"/>
  <c r="F28" i="1" l="1"/>
  <c r="F29" i="1" s="1"/>
  <c r="F18" i="2"/>
  <c r="F16" i="2"/>
  <c r="F17" i="2" s="1"/>
  <c r="F19" i="2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C8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H8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C9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H9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0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0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<sst xmlns="http://schemas.openxmlformats.org/spreadsheetml/2006/main" count="98" uniqueCount="71">
  <si>
    <t>Označení</t>
  </si>
  <si>
    <t xml:space="preserve">Umístění </t>
  </si>
  <si>
    <t>PRVEK</t>
  </si>
  <si>
    <t>Počet / ks</t>
  </si>
  <si>
    <t>CENA / ks   bez DPH</t>
  </si>
  <si>
    <t>CENA celkem bez DPH</t>
  </si>
  <si>
    <t>1.NP</t>
  </si>
  <si>
    <t>PR1</t>
  </si>
  <si>
    <t>SR1</t>
  </si>
  <si>
    <t>SR2</t>
  </si>
  <si>
    <t>SR3</t>
  </si>
  <si>
    <t>2.NP</t>
  </si>
  <si>
    <t>SR4</t>
  </si>
  <si>
    <t>Cena celkem bez DPH</t>
  </si>
  <si>
    <t>Cena 21% DPH</t>
  </si>
  <si>
    <t>Cena celkem s DPH</t>
  </si>
  <si>
    <t>2.NP - galerie</t>
  </si>
  <si>
    <t>Sklo</t>
  </si>
  <si>
    <t>Stacionární regál jednostranný délky 2510mm (2xmodul 1240mm), hloubky 400mm, výšky 1950mm, 5 polic + krycí police</t>
  </si>
  <si>
    <t>Sklo/sochy</t>
  </si>
  <si>
    <t>PR2</t>
  </si>
  <si>
    <t>PR3</t>
  </si>
  <si>
    <t>PR4</t>
  </si>
  <si>
    <t>Sochy</t>
  </si>
  <si>
    <t>IP1</t>
  </si>
  <si>
    <t>IP2</t>
  </si>
  <si>
    <t>Posuvný regál oboustranný délky 4084mm (4x modul 1000mm), hloubky 2x500mm, výška 2310mm, 6 polic + krycí</t>
  </si>
  <si>
    <t>Posuvný paletový regál délky 4084mm (2xmodul 1900mm), hloubka 1000mm, výška 2310mm, 3 ukládacích úrovní</t>
  </si>
  <si>
    <t>Posuvný paletový regál délky 4084mm (2xmodul 1900mm), hloubka 1000mm, výška 2310mm, 2 ukládacích úrovní</t>
  </si>
  <si>
    <t>Posuvný regál délky 4084mm. Střední dělící rošt. Celková výška 2310mm. Šíře podvozku 1000mm</t>
  </si>
  <si>
    <t>SR5</t>
  </si>
  <si>
    <t>Neposuvný paletový regál délky 4084mm (2xmodul 1900mm), hloubka 1000mm, výška 2310mm, 3 ukládacích úrovní</t>
  </si>
  <si>
    <t xml:space="preserve">Kolejnice 1. NP </t>
  </si>
  <si>
    <t>počet (kpl)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</si>
  <si>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</si>
  <si>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</si>
  <si>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Krycí list - soupis dodávek</t>
  </si>
  <si>
    <t>akce</t>
  </si>
  <si>
    <t>Zadavatel</t>
  </si>
  <si>
    <t>Kraj Vysočina</t>
  </si>
  <si>
    <t>IČO:</t>
  </si>
  <si>
    <t>70890749</t>
  </si>
  <si>
    <t>Žižkova 1882/57</t>
  </si>
  <si>
    <t>DIČ:</t>
  </si>
  <si>
    <t>CZ70890749</t>
  </si>
  <si>
    <t>58601</t>
  </si>
  <si>
    <t>Zhotovitel:</t>
  </si>
  <si>
    <t>Rozpis ceny</t>
  </si>
  <si>
    <t>Celkem</t>
  </si>
  <si>
    <t>Kolejnice</t>
  </si>
  <si>
    <t>Rekapitulace daní</t>
  </si>
  <si>
    <t>Základ pro základní DPH</t>
  </si>
  <si>
    <t>%</t>
  </si>
  <si>
    <t xml:space="preserve">Základní DPH </t>
  </si>
  <si>
    <t>CZK</t>
  </si>
  <si>
    <t>Depozitář Horácká galerie</t>
  </si>
  <si>
    <t>V rámci dopravy je nutné zohdlednit omezující podmínky příjezdu do areálu z ulice Budovatelů. Průjezd do areálu zámku je rozměrově omezen: šířka do 3,2 m, výška do 3,2 m.</t>
  </si>
  <si>
    <t>K1</t>
  </si>
  <si>
    <t>Kolejnice z pozinkované oceli</t>
  </si>
  <si>
    <t>Kolejnice pro zabudování do podlahy, dodávka vč. osazení na stavbě, kontrola a koordinace provedení betonování a provedení navazujících skladeb podlahy s generálním dodavatelem stavby. Kolejnice budou vyrobeny z pozinkované oceli a budou uloženy v podlaze. Kolejnice jsou speciálně profilované, všechny stejné a jejich profil slouží k funkci pojistek proti převržení vozů. Stavba připraví hrubý beton v úrovni cca 60 mm pod plánovanou podlahu – rozměření betonových pásu a šířku zajistí dodavatel regálového systému. Viz výkres "Uložení kolejnic".</t>
  </si>
  <si>
    <t>Regály a další vybavení</t>
  </si>
  <si>
    <t>Jednotková cena každé položky je uvedena včetně nákladů na dopravu, manipulaci a montáže na místě, včetně potřebného montážního materiálu. Cena kolejnic navíc zahrnuje vlastní pokládku a geodetické zaměření.</t>
  </si>
  <si>
    <t>Policový vozík, 3 police 500x800 mm, kola 125 mm s šedou pryží</t>
  </si>
  <si>
    <t>Obslužná plošinka se schůdky, šířka 700mm, délka 1100mm, výška plošinky 620mm, 3 schůdky</t>
  </si>
  <si>
    <t>Stacionární regál jednostranný délky 2.270mm (1xmodul 1240mm + 1x modul 1000mm), hloubky 600mm, výšky 2190mm, 6 polic + krycí police</t>
  </si>
  <si>
    <t>Stacionární regál jednostranný délky 6.200mm (5xmodul 1240mm), hloubky 600mm, výšky 2190mm, 6 polic + krycí police</t>
  </si>
  <si>
    <t>SR6</t>
  </si>
  <si>
    <t>Stacionární regál jednostranný délky 3.270mm (3xmodul 1240mm), hloubky 600mm, výšky 2190mm, 6 polic + krycí police</t>
  </si>
  <si>
    <t>SR7</t>
  </si>
  <si>
    <t>Stacionární regál jednostranný délky 8.680mm (7x modul 1240mm), hloubky 600mm, výšky 2190mm, 6 polic + krycí police</t>
  </si>
  <si>
    <t>Stacionární regál jednostranný délky 1030mm (1xmodul 1000mm), hloubky 600mm, výšky 2190mm, 6 polic + krycí police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</si>
</sst>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i/>
      <sz val="16"/>
      <name val="Calibri"/>
      <family val="2"/>
      <charset val="238"/>
    </font>
    <font>
      <b/>
      <sz val="14"/>
      <name val="Calibri"/>
      <family val="2"/>
      <charset val="238"/>
    </font>
    <font>
      <sz val="11"/>
      <name val="Calibri"/>
      <family val="2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</font>
    <font>
      <i/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5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left" wrapText="1"/>
    </xf>
    <xf numFmtId="0" fontId="3" fillId="2" borderId="6" xfId="0" applyFont="1" applyFill="1" applyBorder="1" applyAlignment="1">
      <alignment vertical="center" wrapText="1"/>
    </xf>
    <xf numFmtId="164" fontId="4" fillId="0" borderId="6" xfId="0" applyNumberFormat="1" applyFont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top" wrapText="1"/>
    </xf>
    <xf numFmtId="4" fontId="6" fillId="4" borderId="6" xfId="0" applyNumberFormat="1" applyFont="1" applyFill="1" applyBorder="1" applyAlignment="1">
      <alignment horizontal="center" vertical="top" wrapText="1"/>
    </xf>
    <xf numFmtId="4" fontId="6" fillId="4" borderId="9" xfId="0" applyNumberFormat="1" applyFont="1" applyFill="1" applyBorder="1" applyAlignment="1">
      <alignment horizontal="center" vertical="top" wrapText="1"/>
    </xf>
    <xf numFmtId="164" fontId="4" fillId="0" borderId="13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wrapText="1"/>
    </xf>
    <xf numFmtId="164" fontId="4" fillId="0" borderId="14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0" xfId="0" applyFont="1"/>
    <xf numFmtId="0" fontId="12" fillId="7" borderId="22" xfId="0" applyFont="1" applyFill="1" applyBorder="1" applyAlignment="1">
      <alignment horizontal="left" vertical="center" indent="1"/>
    </xf>
    <xf numFmtId="0" fontId="0" fillId="7" borderId="0" xfId="0" applyFill="1" applyAlignment="1">
      <alignment wrapText="1"/>
    </xf>
    <xf numFmtId="49" fontId="13" fillId="7" borderId="0" xfId="0" applyNumberFormat="1" applyFont="1" applyFill="1" applyAlignment="1">
      <alignment horizontal="left" vertical="center" wrapText="1"/>
    </xf>
    <xf numFmtId="0" fontId="0" fillId="7" borderId="22" xfId="0" applyFill="1" applyBorder="1" applyAlignment="1">
      <alignment horizontal="left" vertical="center" indent="1"/>
    </xf>
    <xf numFmtId="0" fontId="9" fillId="7" borderId="0" xfId="0" applyFont="1" applyFill="1" applyAlignment="1">
      <alignment horizontal="left" vertical="center" wrapText="1"/>
    </xf>
    <xf numFmtId="0" fontId="0" fillId="7" borderId="25" xfId="0" applyFill="1" applyBorder="1" applyAlignment="1">
      <alignment horizontal="left" vertical="center" indent="1"/>
    </xf>
    <xf numFmtId="0" fontId="0" fillId="7" borderId="26" xfId="0" applyFill="1" applyBorder="1" applyAlignment="1">
      <alignment wrapText="1"/>
    </xf>
    <xf numFmtId="0" fontId="9" fillId="7" borderId="26" xfId="0" applyFont="1" applyFill="1" applyBorder="1" applyAlignment="1">
      <alignment horizontal="left" vertical="center" wrapText="1"/>
    </xf>
    <xf numFmtId="0" fontId="0" fillId="0" borderId="22" xfId="0" applyBorder="1" applyAlignment="1">
      <alignment horizontal="left" vertical="center" inden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49" fontId="9" fillId="0" borderId="0" xfId="0" applyNumberFormat="1" applyFont="1" applyAlignment="1">
      <alignment horizontal="left" vertical="center"/>
    </xf>
    <xf numFmtId="0" fontId="0" fillId="0" borderId="13" xfId="0" applyBorder="1"/>
    <xf numFmtId="0" fontId="9" fillId="0" borderId="22" xfId="0" applyFont="1" applyBorder="1" applyAlignment="1">
      <alignment horizontal="left" vertical="center" indent="1"/>
    </xf>
    <xf numFmtId="0" fontId="9" fillId="0" borderId="0" xfId="0" applyFont="1" applyAlignment="1">
      <alignment vertical="center" wrapText="1"/>
    </xf>
    <xf numFmtId="0" fontId="9" fillId="0" borderId="25" xfId="0" applyFont="1" applyBorder="1" applyAlignment="1">
      <alignment horizontal="left" vertical="center" indent="1"/>
    </xf>
    <xf numFmtId="0" fontId="9" fillId="0" borderId="26" xfId="0" applyFont="1" applyBorder="1" applyAlignment="1">
      <alignment horizontal="right" vertical="center" wrapText="1"/>
    </xf>
    <xf numFmtId="49" fontId="9" fillId="0" borderId="26" xfId="0" applyNumberFormat="1" applyFont="1" applyBorder="1" applyAlignment="1">
      <alignment horizontal="left" vertical="center" wrapText="1"/>
    </xf>
    <xf numFmtId="0" fontId="0" fillId="0" borderId="26" xfId="0" applyBorder="1" applyAlignment="1">
      <alignment vertical="center"/>
    </xf>
    <xf numFmtId="0" fontId="9" fillId="0" borderId="26" xfId="0" applyFont="1" applyBorder="1" applyAlignment="1">
      <alignment vertical="center"/>
    </xf>
    <xf numFmtId="0" fontId="0" fillId="0" borderId="27" xfId="0" applyBorder="1"/>
    <xf numFmtId="0" fontId="9" fillId="8" borderId="0" xfId="0" applyFont="1" applyFill="1" applyAlignment="1" applyProtection="1">
      <alignment horizontal="left" vertical="center"/>
      <protection locked="0"/>
    </xf>
    <xf numFmtId="0" fontId="9" fillId="8" borderId="26" xfId="0" applyFont="1" applyFill="1" applyBorder="1" applyAlignment="1" applyProtection="1">
      <alignment horizontal="left" vertical="center" wrapText="1"/>
      <protection locked="0"/>
    </xf>
    <xf numFmtId="0" fontId="0" fillId="0" borderId="26" xfId="0" applyBorder="1" applyAlignment="1">
      <alignment horizontal="right" vertical="center"/>
    </xf>
    <xf numFmtId="0" fontId="0" fillId="0" borderId="25" xfId="0" applyBorder="1" applyAlignment="1">
      <alignment horizontal="left" indent="1"/>
    </xf>
    <xf numFmtId="0" fontId="0" fillId="0" borderId="26" xfId="0" applyBorder="1" applyAlignment="1">
      <alignment horizontal="left" wrapText="1"/>
    </xf>
    <xf numFmtId="0" fontId="0" fillId="0" borderId="26" xfId="0" applyBorder="1" applyAlignment="1">
      <alignment wrapText="1"/>
    </xf>
    <xf numFmtId="0" fontId="0" fillId="0" borderId="15" xfId="0" applyBorder="1" applyAlignment="1">
      <alignment horizontal="left" vertical="center" indent="1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wrapText="1"/>
    </xf>
    <xf numFmtId="0" fontId="9" fillId="0" borderId="15" xfId="0" applyFont="1" applyBorder="1" applyAlignment="1">
      <alignment horizontal="left" vertical="center" indent="1"/>
    </xf>
    <xf numFmtId="0" fontId="9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wrapText="1"/>
    </xf>
    <xf numFmtId="0" fontId="0" fillId="0" borderId="15" xfId="0" applyBorder="1" applyAlignment="1">
      <alignment horizontal="left" indent="1"/>
    </xf>
    <xf numFmtId="1" fontId="9" fillId="0" borderId="16" xfId="0" applyNumberFormat="1" applyFont="1" applyBorder="1" applyAlignment="1">
      <alignment horizontal="right" vertical="center" wrapText="1"/>
    </xf>
    <xf numFmtId="0" fontId="0" fillId="0" borderId="16" xfId="0" applyBorder="1" applyAlignment="1">
      <alignment horizontal="left" vertical="center" indent="1"/>
    </xf>
    <xf numFmtId="0" fontId="9" fillId="0" borderId="16" xfId="0" applyFont="1" applyBorder="1" applyAlignment="1">
      <alignment vertical="center"/>
    </xf>
    <xf numFmtId="49" fontId="0" fillId="0" borderId="14" xfId="0" applyNumberFormat="1" applyBorder="1" applyAlignment="1">
      <alignment horizontal="left" vertical="center"/>
    </xf>
    <xf numFmtId="1" fontId="9" fillId="0" borderId="18" xfId="0" applyNumberFormat="1" applyFont="1" applyBorder="1" applyAlignment="1">
      <alignment horizontal="right" vertical="center" wrapText="1"/>
    </xf>
    <xf numFmtId="0" fontId="0" fillId="0" borderId="25" xfId="0" applyBorder="1" applyAlignment="1">
      <alignment horizontal="left" vertical="center" indent="1"/>
    </xf>
    <xf numFmtId="0" fontId="0" fillId="0" borderId="26" xfId="0" applyBorder="1" applyAlignment="1">
      <alignment horizontal="left" vertical="center" wrapText="1"/>
    </xf>
    <xf numFmtId="1" fontId="9" fillId="0" borderId="28" xfId="0" applyNumberFormat="1" applyFont="1" applyBorder="1" applyAlignment="1">
      <alignment horizontal="right" vertical="center" wrapText="1"/>
    </xf>
    <xf numFmtId="0" fontId="0" fillId="0" borderId="26" xfId="0" applyBorder="1" applyAlignment="1">
      <alignment horizontal="left" vertical="center" indent="1"/>
    </xf>
    <xf numFmtId="49" fontId="0" fillId="0" borderId="27" xfId="0" applyNumberFormat="1" applyBorder="1" applyAlignment="1">
      <alignment horizontal="left" vertical="center"/>
    </xf>
    <xf numFmtId="0" fontId="15" fillId="7" borderId="29" xfId="0" applyFont="1" applyFill="1" applyBorder="1" applyAlignment="1">
      <alignment horizontal="left" vertical="center" indent="1"/>
    </xf>
    <xf numFmtId="0" fontId="16" fillId="7" borderId="30" xfId="0" applyFont="1" applyFill="1" applyBorder="1" applyAlignment="1">
      <alignment horizontal="left" vertical="center" wrapText="1"/>
    </xf>
    <xf numFmtId="0" fontId="0" fillId="7" borderId="30" xfId="0" applyFill="1" applyBorder="1" applyAlignment="1">
      <alignment horizontal="left" vertical="center" wrapText="1"/>
    </xf>
    <xf numFmtId="4" fontId="15" fillId="7" borderId="30" xfId="0" applyNumberFormat="1" applyFont="1" applyFill="1" applyBorder="1" applyAlignment="1">
      <alignment horizontal="left" vertical="center"/>
    </xf>
    <xf numFmtId="49" fontId="0" fillId="7" borderId="31" xfId="0" applyNumberFormat="1" applyFill="1" applyBorder="1" applyAlignment="1">
      <alignment horizontal="left" vertical="center"/>
    </xf>
    <xf numFmtId="0" fontId="0" fillId="7" borderId="30" xfId="0" applyFill="1" applyBorder="1" applyAlignment="1">
      <alignment wrapText="1"/>
    </xf>
    <xf numFmtId="0" fontId="0" fillId="7" borderId="30" xfId="0" applyFill="1" applyBorder="1"/>
    <xf numFmtId="49" fontId="9" fillId="7" borderId="31" xfId="0" applyNumberFormat="1" applyFont="1" applyFill="1" applyBorder="1" applyAlignment="1">
      <alignment horizontal="left" vertical="center"/>
    </xf>
    <xf numFmtId="0" fontId="19" fillId="0" borderId="0" xfId="0" applyFont="1"/>
    <xf numFmtId="0" fontId="21" fillId="0" borderId="11" xfId="0" applyFont="1" applyFill="1" applyBorder="1" applyAlignment="1">
      <alignment wrapText="1"/>
    </xf>
    <xf numFmtId="164" fontId="4" fillId="5" borderId="5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5" xfId="1" applyNumberFormat="1" applyFont="1" applyFill="1" applyBorder="1" applyAlignment="1" applyProtection="1">
      <alignment horizontal="center" vertical="center" wrapText="1"/>
      <protection locked="0"/>
    </xf>
    <xf numFmtId="164" fontId="4" fillId="5" borderId="5" xfId="1" applyNumberFormat="1" applyFont="1" applyFill="1" applyBorder="1" applyAlignment="1" applyProtection="1">
      <alignment horizontal="center" vertical="center"/>
      <protection locked="0"/>
    </xf>
    <xf numFmtId="164" fontId="4" fillId="5" borderId="11" xfId="0" applyNumberFormat="1" applyFont="1" applyFill="1" applyBorder="1" applyAlignment="1" applyProtection="1">
      <alignment horizontal="center" vertical="center"/>
      <protection locked="0"/>
    </xf>
    <xf numFmtId="164" fontId="4" fillId="5" borderId="5" xfId="0" applyNumberFormat="1" applyFont="1" applyFill="1" applyBorder="1" applyAlignment="1" applyProtection="1">
      <alignment horizontal="center" vertical="center"/>
      <protection locked="0"/>
    </xf>
    <xf numFmtId="0" fontId="10" fillId="6" borderId="0" xfId="0" applyFont="1" applyFill="1" applyAlignment="1">
      <alignment horizontal="left" wrapText="1"/>
    </xf>
    <xf numFmtId="4" fontId="17" fillId="7" borderId="30" xfId="0" applyNumberFormat="1" applyFont="1" applyFill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 indent="1"/>
    </xf>
    <xf numFmtId="4" fontId="6" fillId="0" borderId="17" xfId="0" applyNumberFormat="1" applyFont="1" applyBorder="1" applyAlignment="1">
      <alignment horizontal="right" vertical="center" indent="1"/>
    </xf>
    <xf numFmtId="4" fontId="6" fillId="0" borderId="14" xfId="0" applyNumberFormat="1" applyFont="1" applyBorder="1" applyAlignment="1">
      <alignment horizontal="right" vertical="center" indent="1"/>
    </xf>
    <xf numFmtId="4" fontId="6" fillId="0" borderId="18" xfId="0" applyNumberFormat="1" applyFont="1" applyBorder="1" applyAlignment="1">
      <alignment vertical="center"/>
    </xf>
    <xf numFmtId="4" fontId="6" fillId="0" borderId="16" xfId="0" applyNumberFormat="1" applyFont="1" applyBorder="1" applyAlignment="1">
      <alignment vertical="center"/>
    </xf>
    <xf numFmtId="4" fontId="6" fillId="0" borderId="28" xfId="0" applyNumberFormat="1" applyFont="1" applyBorder="1" applyAlignment="1">
      <alignment horizontal="right" vertical="center"/>
    </xf>
    <xf numFmtId="4" fontId="6" fillId="0" borderId="26" xfId="0" applyNumberFormat="1" applyFont="1" applyBorder="1" applyAlignment="1">
      <alignment horizontal="right" vertical="center"/>
    </xf>
    <xf numFmtId="2" fontId="17" fillId="7" borderId="30" xfId="0" applyNumberFormat="1" applyFont="1" applyFill="1" applyBorder="1" applyAlignment="1">
      <alignment horizontal="right" vertical="center"/>
    </xf>
    <xf numFmtId="0" fontId="0" fillId="0" borderId="26" xfId="0" applyBorder="1" applyAlignment="1">
      <alignment horizontal="right" indent="1"/>
    </xf>
    <xf numFmtId="0" fontId="0" fillId="0" borderId="27" xfId="0" applyBorder="1" applyAlignment="1">
      <alignment horizontal="right" indent="1"/>
    </xf>
    <xf numFmtId="4" fontId="14" fillId="0" borderId="18" xfId="0" applyNumberFormat="1" applyFont="1" applyBorder="1" applyAlignment="1">
      <alignment horizontal="right" vertical="center" indent="1"/>
    </xf>
    <xf numFmtId="4" fontId="14" fillId="0" borderId="17" xfId="0" applyNumberFormat="1" applyFont="1" applyBorder="1" applyAlignment="1">
      <alignment horizontal="right" vertical="center" indent="1"/>
    </xf>
    <xf numFmtId="4" fontId="14" fillId="0" borderId="14" xfId="0" applyNumberFormat="1" applyFont="1" applyBorder="1" applyAlignment="1">
      <alignment horizontal="right" vertical="center" indent="1"/>
    </xf>
    <xf numFmtId="49" fontId="9" fillId="0" borderId="26" xfId="0" applyNumberFormat="1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9" fillId="8" borderId="23" xfId="0" applyFont="1" applyFill="1" applyBorder="1" applyAlignment="1" applyProtection="1">
      <alignment horizontal="left" vertical="center"/>
      <protection locked="0"/>
    </xf>
    <xf numFmtId="0" fontId="9" fillId="8" borderId="0" xfId="0" applyFont="1" applyFill="1" applyAlignment="1" applyProtection="1">
      <alignment horizontal="left" vertical="center"/>
      <protection locked="0"/>
    </xf>
    <xf numFmtId="0" fontId="9" fillId="8" borderId="26" xfId="0" applyFont="1" applyFill="1" applyBorder="1" applyAlignment="1" applyProtection="1">
      <alignment horizontal="left" vertical="center"/>
      <protection locked="0"/>
    </xf>
    <xf numFmtId="0" fontId="0" fillId="8" borderId="26" xfId="0" applyFill="1" applyBorder="1" applyAlignment="1" applyProtection="1">
      <alignment horizontal="left" vertical="center"/>
      <protection locked="0"/>
    </xf>
    <xf numFmtId="1" fontId="0" fillId="0" borderId="26" xfId="0" applyNumberFormat="1" applyBorder="1" applyAlignment="1">
      <alignment horizontal="right" indent="1"/>
    </xf>
    <xf numFmtId="49" fontId="9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49" fontId="13" fillId="7" borderId="23" xfId="0" applyNumberFormat="1" applyFont="1" applyFill="1" applyBorder="1" applyAlignment="1">
      <alignment horizontal="left" vertical="center" wrapText="1"/>
    </xf>
    <xf numFmtId="0" fontId="0" fillId="7" borderId="23" xfId="0" applyFill="1" applyBorder="1" applyAlignment="1">
      <alignment wrapText="1"/>
    </xf>
    <xf numFmtId="0" fontId="0" fillId="7" borderId="24" xfId="0" applyFill="1" applyBorder="1" applyAlignment="1">
      <alignment wrapText="1"/>
    </xf>
    <xf numFmtId="0" fontId="9" fillId="7" borderId="0" xfId="0" applyFont="1" applyFill="1" applyAlignment="1">
      <alignment horizontal="left" vertical="center" wrapText="1"/>
    </xf>
    <xf numFmtId="0" fontId="0" fillId="7" borderId="0" xfId="0" applyFill="1" applyAlignment="1">
      <alignment wrapText="1"/>
    </xf>
    <xf numFmtId="0" fontId="0" fillId="7" borderId="13" xfId="0" applyFill="1" applyBorder="1" applyAlignment="1">
      <alignment wrapText="1"/>
    </xf>
    <xf numFmtId="0" fontId="9" fillId="7" borderId="26" xfId="0" applyFont="1" applyFill="1" applyBorder="1" applyAlignment="1">
      <alignment horizontal="left" vertical="center" wrapText="1"/>
    </xf>
    <xf numFmtId="0" fontId="9" fillId="7" borderId="27" xfId="0" applyFont="1" applyFill="1" applyBorder="1" applyAlignment="1">
      <alignment horizontal="left" vertical="center" wrapText="1"/>
    </xf>
    <xf numFmtId="49" fontId="9" fillId="0" borderId="23" xfId="0" applyNumberFormat="1" applyFont="1" applyBorder="1" applyAlignment="1">
      <alignment horizontal="left" vertical="center" wrapText="1"/>
    </xf>
    <xf numFmtId="0" fontId="0" fillId="0" borderId="23" xfId="0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64" fontId="4" fillId="5" borderId="33" xfId="0" applyNumberFormat="1" applyFont="1" applyFill="1" applyBorder="1" applyAlignment="1" applyProtection="1">
      <alignment horizontal="center" vertical="center"/>
      <protection locked="0"/>
    </xf>
    <xf numFmtId="164" fontId="4" fillId="5" borderId="11" xfId="0" applyNumberFormat="1" applyFont="1" applyFill="1" applyBorder="1" applyAlignment="1" applyProtection="1">
      <alignment horizontal="center" vertical="center"/>
      <protection locked="0"/>
    </xf>
    <xf numFmtId="164" fontId="4" fillId="0" borderId="34" xfId="0" applyNumberFormat="1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D26" sqref="D26"/>
    </sheetView>
  </sheetViews>
  <sheetFormatPr defaultRowHeight="14.4" x14ac:dyDescent="0.3"/>
  <sheetData>
    <row r="1" spans="1:7" x14ac:dyDescent="0.3">
      <c r="A1" s="26" t="s">
        <v>34</v>
      </c>
    </row>
    <row r="2" spans="1:7" ht="54.6" customHeight="1" x14ac:dyDescent="0.3">
      <c r="A2" s="86" t="s">
        <v>35</v>
      </c>
      <c r="B2" s="86"/>
      <c r="C2" s="86"/>
      <c r="D2" s="86"/>
      <c r="E2" s="86"/>
      <c r="F2" s="86"/>
      <c r="G2" s="86"/>
    </row>
  </sheetData>
  <sheetProtection algorithmName="SHA-512" hashValue="DG5esjP9MddaC0k1nMczqwsS6DtOL3bp45y36WIOdXr2p22Jg4Aq1je07ryo6bW3q+NHHjG4g0hgjX8v16GRIg==" saltValue="OEAKeT6Aj5ewaCqOMpY1mQ==" spinCount="100000" sheet="1" objects="1" scenarios="1"/>
  <mergeCells count="1">
    <mergeCell ref="A2:G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9"/>
  <sheetViews>
    <sheetView workbookViewId="0">
      <selection activeCell="K18" sqref="K18"/>
    </sheetView>
  </sheetViews>
  <sheetFormatPr defaultRowHeight="14.4" x14ac:dyDescent="0.3"/>
  <sheetData>
    <row r="1" spans="1:9" ht="17.399999999999999" x14ac:dyDescent="0.3">
      <c r="A1" s="110" t="s">
        <v>36</v>
      </c>
      <c r="B1" s="111"/>
      <c r="C1" s="111"/>
      <c r="D1" s="111"/>
      <c r="E1" s="111"/>
      <c r="F1" s="111"/>
      <c r="G1" s="111"/>
      <c r="H1" s="111"/>
      <c r="I1" s="112"/>
    </row>
    <row r="2" spans="1:9" ht="15.6" x14ac:dyDescent="0.3">
      <c r="A2" s="27" t="s">
        <v>37</v>
      </c>
      <c r="B2" s="28"/>
      <c r="C2" s="29"/>
      <c r="D2" s="113" t="s">
        <v>55</v>
      </c>
      <c r="E2" s="114"/>
      <c r="F2" s="114"/>
      <c r="G2" s="114"/>
      <c r="H2" s="114"/>
      <c r="I2" s="115"/>
    </row>
    <row r="3" spans="1:9" x14ac:dyDescent="0.3">
      <c r="A3" s="30"/>
      <c r="B3" s="28"/>
      <c r="C3" s="31"/>
      <c r="D3" s="116"/>
      <c r="E3" s="117"/>
      <c r="F3" s="117"/>
      <c r="G3" s="117"/>
      <c r="H3" s="117"/>
      <c r="I3" s="118"/>
    </row>
    <row r="4" spans="1:9" x14ac:dyDescent="0.3">
      <c r="A4" s="32"/>
      <c r="B4" s="33"/>
      <c r="C4" s="34"/>
      <c r="D4" s="119"/>
      <c r="E4" s="119"/>
      <c r="F4" s="119"/>
      <c r="G4" s="119"/>
      <c r="H4" s="119"/>
      <c r="I4" s="120"/>
    </row>
    <row r="5" spans="1:9" x14ac:dyDescent="0.3">
      <c r="A5" s="35" t="s">
        <v>38</v>
      </c>
      <c r="B5" s="36"/>
      <c r="C5" s="121" t="s">
        <v>39</v>
      </c>
      <c r="D5" s="122"/>
      <c r="E5" s="122"/>
      <c r="F5" s="122"/>
      <c r="G5" s="37" t="s">
        <v>40</v>
      </c>
      <c r="H5" s="38" t="s">
        <v>41</v>
      </c>
      <c r="I5" s="39"/>
    </row>
    <row r="6" spans="1:9" x14ac:dyDescent="0.3">
      <c r="A6" s="40"/>
      <c r="B6" s="41"/>
      <c r="C6" s="108" t="s">
        <v>42</v>
      </c>
      <c r="D6" s="109"/>
      <c r="E6" s="109"/>
      <c r="F6" s="109"/>
      <c r="G6" s="37" t="s">
        <v>43</v>
      </c>
      <c r="H6" s="38" t="s">
        <v>44</v>
      </c>
      <c r="I6" s="39"/>
    </row>
    <row r="7" spans="1:9" x14ac:dyDescent="0.3">
      <c r="A7" s="42"/>
      <c r="B7" s="43"/>
      <c r="C7" s="44" t="s">
        <v>45</v>
      </c>
      <c r="D7" s="101"/>
      <c r="E7" s="102"/>
      <c r="F7" s="102"/>
      <c r="G7" s="45"/>
      <c r="H7" s="46"/>
      <c r="I7" s="47"/>
    </row>
    <row r="8" spans="1:9" x14ac:dyDescent="0.3">
      <c r="A8" s="35" t="s">
        <v>46</v>
      </c>
      <c r="B8" s="36"/>
      <c r="C8" s="103"/>
      <c r="D8" s="103"/>
      <c r="E8" s="103"/>
      <c r="F8" s="103"/>
      <c r="G8" s="37" t="s">
        <v>40</v>
      </c>
      <c r="H8" s="48"/>
      <c r="I8" s="39"/>
    </row>
    <row r="9" spans="1:9" x14ac:dyDescent="0.3">
      <c r="A9" s="40"/>
      <c r="B9" s="41"/>
      <c r="C9" s="104"/>
      <c r="D9" s="104"/>
      <c r="E9" s="104"/>
      <c r="F9" s="104"/>
      <c r="G9" s="37" t="s">
        <v>43</v>
      </c>
      <c r="H9" s="48"/>
      <c r="I9" s="39"/>
    </row>
    <row r="10" spans="1:9" x14ac:dyDescent="0.3">
      <c r="A10" s="42"/>
      <c r="B10" s="43"/>
      <c r="C10" s="49"/>
      <c r="D10" s="105"/>
      <c r="E10" s="106"/>
      <c r="F10" s="106"/>
      <c r="G10" s="50"/>
      <c r="H10" s="46"/>
      <c r="I10" s="47"/>
    </row>
    <row r="11" spans="1:9" x14ac:dyDescent="0.3">
      <c r="A11" s="51" t="s">
        <v>47</v>
      </c>
      <c r="B11" s="52"/>
      <c r="C11" s="53"/>
      <c r="D11" s="107"/>
      <c r="E11" s="107"/>
      <c r="F11" s="96"/>
      <c r="G11" s="96"/>
      <c r="H11" s="96" t="s">
        <v>48</v>
      </c>
      <c r="I11" s="97"/>
    </row>
    <row r="12" spans="1:9" x14ac:dyDescent="0.3">
      <c r="A12" s="54" t="s">
        <v>60</v>
      </c>
      <c r="B12" s="55"/>
      <c r="C12" s="56"/>
      <c r="D12" s="98"/>
      <c r="E12" s="99"/>
      <c r="F12" s="98"/>
      <c r="G12" s="99"/>
      <c r="H12" s="98">
        <f>'Soupis dodávek'!F27</f>
        <v>0</v>
      </c>
      <c r="I12" s="100"/>
    </row>
    <row r="13" spans="1:9" x14ac:dyDescent="0.3">
      <c r="A13" s="54" t="s">
        <v>49</v>
      </c>
      <c r="B13" s="55"/>
      <c r="C13" s="56"/>
      <c r="D13" s="98"/>
      <c r="E13" s="99"/>
      <c r="F13" s="98"/>
      <c r="G13" s="99"/>
      <c r="H13" s="98">
        <f>SUM('Soupis dodávek'!F25:F26)</f>
        <v>0</v>
      </c>
      <c r="I13" s="100"/>
    </row>
    <row r="14" spans="1:9" x14ac:dyDescent="0.3">
      <c r="A14" s="57" t="s">
        <v>48</v>
      </c>
      <c r="B14" s="58"/>
      <c r="C14" s="59"/>
      <c r="D14" s="88"/>
      <c r="E14" s="89"/>
      <c r="F14" s="88"/>
      <c r="G14" s="89"/>
      <c r="H14" s="88">
        <f>SUM(H12:I13)</f>
        <v>0</v>
      </c>
      <c r="I14" s="90"/>
    </row>
    <row r="15" spans="1:9" x14ac:dyDescent="0.3">
      <c r="A15" s="60" t="s">
        <v>50</v>
      </c>
      <c r="B15" s="55"/>
      <c r="C15" s="56"/>
      <c r="D15" s="61"/>
      <c r="E15" s="62"/>
      <c r="F15" s="63"/>
      <c r="G15" s="63"/>
      <c r="H15" s="63"/>
      <c r="I15" s="64"/>
    </row>
    <row r="16" spans="1:9" x14ac:dyDescent="0.3">
      <c r="A16" s="54" t="s">
        <v>51</v>
      </c>
      <c r="B16" s="55"/>
      <c r="C16" s="56"/>
      <c r="D16" s="65">
        <v>21</v>
      </c>
      <c r="E16" s="62" t="s">
        <v>52</v>
      </c>
      <c r="F16" s="91">
        <f>H14</f>
        <v>0</v>
      </c>
      <c r="G16" s="92"/>
      <c r="H16" s="92"/>
      <c r="I16" s="64">
        <f t="shared" ref="I16:I18" si="0">Mena</f>
        <v>0</v>
      </c>
    </row>
    <row r="17" spans="1:9" ht="15" thickBot="1" x14ac:dyDescent="0.35">
      <c r="A17" s="66" t="s">
        <v>53</v>
      </c>
      <c r="B17" s="67"/>
      <c r="C17" s="53"/>
      <c r="D17" s="68" t="str">
        <f>SazbaDPH2</f>
        <v>%</v>
      </c>
      <c r="E17" s="69" t="s">
        <v>52</v>
      </c>
      <c r="F17" s="93">
        <f>F16*0.21</f>
        <v>0</v>
      </c>
      <c r="G17" s="94"/>
      <c r="H17" s="94"/>
      <c r="I17" s="70">
        <f t="shared" si="0"/>
        <v>0</v>
      </c>
    </row>
    <row r="18" spans="1:9" ht="17.399999999999999" thickBot="1" x14ac:dyDescent="0.35">
      <c r="A18" s="71" t="s">
        <v>13</v>
      </c>
      <c r="B18" s="72"/>
      <c r="C18" s="72"/>
      <c r="D18" s="73"/>
      <c r="E18" s="74"/>
      <c r="F18" s="87">
        <f>H14</f>
        <v>0</v>
      </c>
      <c r="G18" s="95"/>
      <c r="H18" s="95"/>
      <c r="I18" s="75">
        <f t="shared" si="0"/>
        <v>0</v>
      </c>
    </row>
    <row r="19" spans="1:9" ht="17.399999999999999" thickBot="1" x14ac:dyDescent="0.35">
      <c r="A19" s="71" t="s">
        <v>15</v>
      </c>
      <c r="B19" s="76"/>
      <c r="C19" s="76"/>
      <c r="D19" s="76"/>
      <c r="E19" s="77"/>
      <c r="F19" s="87">
        <f>F16+F17</f>
        <v>0</v>
      </c>
      <c r="G19" s="87"/>
      <c r="H19" s="87"/>
      <c r="I19" s="78" t="s">
        <v>54</v>
      </c>
    </row>
  </sheetData>
  <sheetProtection algorithmName="SHA-512" hashValue="ZEX7hVxSZuIE9bT/O/0BgToDY7UoXKBbNbrv5zK4wElYqzGF8Vj3qxXVP+s7orbeSU2HYuK5gj0qTq7UKxZjbw==" saltValue="3iVvXupSNim08KzmdCqN7Q==" spinCount="100000" sheet="1" objects="1" scenarios="1"/>
  <mergeCells count="26">
    <mergeCell ref="C6:F6"/>
    <mergeCell ref="A1:I1"/>
    <mergeCell ref="D2:I2"/>
    <mergeCell ref="D3:I3"/>
    <mergeCell ref="D4:I4"/>
    <mergeCell ref="C5:F5"/>
    <mergeCell ref="D7:F7"/>
    <mergeCell ref="C8:F8"/>
    <mergeCell ref="C9:F9"/>
    <mergeCell ref="D10:F10"/>
    <mergeCell ref="D11:E11"/>
    <mergeCell ref="F11:G11"/>
    <mergeCell ref="H11:I11"/>
    <mergeCell ref="D12:E12"/>
    <mergeCell ref="F12:G12"/>
    <mergeCell ref="H12:I12"/>
    <mergeCell ref="D13:E13"/>
    <mergeCell ref="F13:G13"/>
    <mergeCell ref="H13:I13"/>
    <mergeCell ref="F19:H19"/>
    <mergeCell ref="D14:E14"/>
    <mergeCell ref="F14:G14"/>
    <mergeCell ref="H14:I14"/>
    <mergeCell ref="F16:H16"/>
    <mergeCell ref="F17:H17"/>
    <mergeCell ref="F18:H1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workbookViewId="0">
      <selection activeCell="K13" sqref="K13"/>
    </sheetView>
  </sheetViews>
  <sheetFormatPr defaultRowHeight="14.4" x14ac:dyDescent="0.3"/>
  <cols>
    <col min="1" max="1" width="11.6640625" customWidth="1"/>
    <col min="2" max="2" width="18.33203125" customWidth="1"/>
    <col min="3" max="3" width="42.33203125" customWidth="1"/>
    <col min="4" max="4" width="10.33203125" customWidth="1"/>
    <col min="5" max="5" width="15.6640625" customWidth="1"/>
    <col min="6" max="6" width="17.6640625" customWidth="1"/>
  </cols>
  <sheetData>
    <row r="1" spans="1:6" ht="28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ht="21" x14ac:dyDescent="0.3">
      <c r="A2" s="123" t="s">
        <v>55</v>
      </c>
      <c r="B2" s="124"/>
      <c r="C2" s="124"/>
      <c r="D2" s="124"/>
      <c r="E2" s="124"/>
      <c r="F2" s="125"/>
    </row>
    <row r="3" spans="1:6" ht="45.6" customHeight="1" x14ac:dyDescent="0.3">
      <c r="A3" s="24"/>
      <c r="B3" s="25"/>
      <c r="C3" s="137" t="s">
        <v>61</v>
      </c>
      <c r="D3" s="137"/>
      <c r="E3" s="137"/>
      <c r="F3" s="138"/>
    </row>
    <row r="4" spans="1:6" ht="30.6" customHeight="1" x14ac:dyDescent="0.3">
      <c r="A4" s="24"/>
      <c r="B4" s="25"/>
      <c r="C4" s="139" t="s">
        <v>56</v>
      </c>
      <c r="D4" s="140"/>
      <c r="E4" s="140"/>
      <c r="F4" s="141"/>
    </row>
    <row r="5" spans="1:6" ht="18" x14ac:dyDescent="0.3">
      <c r="A5" s="126" t="s">
        <v>6</v>
      </c>
      <c r="B5" s="127"/>
      <c r="C5" s="127"/>
      <c r="D5" s="127"/>
      <c r="E5" s="127"/>
      <c r="F5" s="4"/>
    </row>
    <row r="6" spans="1:6" ht="43.2" x14ac:dyDescent="0.3">
      <c r="A6" s="5" t="s">
        <v>7</v>
      </c>
      <c r="B6" s="6" t="s">
        <v>19</v>
      </c>
      <c r="C6" s="9" t="s">
        <v>26</v>
      </c>
      <c r="D6" s="6">
        <v>8</v>
      </c>
      <c r="E6" s="81"/>
      <c r="F6" s="7">
        <f t="shared" ref="F6:F12" si="0">E6*D6</f>
        <v>0</v>
      </c>
    </row>
    <row r="7" spans="1:6" ht="43.2" x14ac:dyDescent="0.3">
      <c r="A7" s="5" t="s">
        <v>20</v>
      </c>
      <c r="B7" s="6" t="s">
        <v>23</v>
      </c>
      <c r="C7" s="9" t="s">
        <v>27</v>
      </c>
      <c r="D7" s="6">
        <v>2</v>
      </c>
      <c r="E7" s="81"/>
      <c r="F7" s="7">
        <f t="shared" si="0"/>
        <v>0</v>
      </c>
    </row>
    <row r="8" spans="1:6" ht="43.2" x14ac:dyDescent="0.3">
      <c r="A8" s="5" t="s">
        <v>21</v>
      </c>
      <c r="B8" s="6" t="s">
        <v>23</v>
      </c>
      <c r="C8" s="9" t="s">
        <v>28</v>
      </c>
      <c r="D8" s="6">
        <v>3</v>
      </c>
      <c r="E8" s="81"/>
      <c r="F8" s="7">
        <f t="shared" si="0"/>
        <v>0</v>
      </c>
    </row>
    <row r="9" spans="1:6" ht="28.8" x14ac:dyDescent="0.3">
      <c r="A9" s="5" t="s">
        <v>22</v>
      </c>
      <c r="B9" s="6" t="s">
        <v>23</v>
      </c>
      <c r="C9" s="9" t="s">
        <v>29</v>
      </c>
      <c r="D9" s="6">
        <v>2</v>
      </c>
      <c r="E9" s="81"/>
      <c r="F9" s="7">
        <f t="shared" si="0"/>
        <v>0</v>
      </c>
    </row>
    <row r="10" spans="1:6" ht="43.2" x14ac:dyDescent="0.3">
      <c r="A10" s="5" t="s">
        <v>30</v>
      </c>
      <c r="B10" s="6" t="s">
        <v>23</v>
      </c>
      <c r="C10" s="9" t="s">
        <v>31</v>
      </c>
      <c r="D10" s="6">
        <v>1</v>
      </c>
      <c r="E10" s="81"/>
      <c r="F10" s="7">
        <f t="shared" ref="F10" si="1">E10*D10</f>
        <v>0</v>
      </c>
    </row>
    <row r="11" spans="1:6" ht="28.8" x14ac:dyDescent="0.3">
      <c r="A11" s="5" t="s">
        <v>24</v>
      </c>
      <c r="B11" s="6" t="s">
        <v>23</v>
      </c>
      <c r="C11" s="9" t="s">
        <v>63</v>
      </c>
      <c r="D11" s="6">
        <v>1</v>
      </c>
      <c r="E11" s="82"/>
      <c r="F11" s="16">
        <f t="shared" si="0"/>
        <v>0</v>
      </c>
    </row>
    <row r="12" spans="1:6" ht="32.4" customHeight="1" x14ac:dyDescent="0.3">
      <c r="A12" s="8" t="s">
        <v>25</v>
      </c>
      <c r="B12" s="6" t="s">
        <v>17</v>
      </c>
      <c r="C12" s="19" t="s">
        <v>62</v>
      </c>
      <c r="D12" s="18">
        <v>1</v>
      </c>
      <c r="E12" s="83"/>
      <c r="F12" s="20">
        <f t="shared" si="0"/>
        <v>0</v>
      </c>
    </row>
    <row r="13" spans="1:6" ht="18" x14ac:dyDescent="0.3">
      <c r="A13" s="126" t="s">
        <v>11</v>
      </c>
      <c r="B13" s="127"/>
      <c r="C13" s="127"/>
      <c r="D13" s="127"/>
      <c r="E13" s="127"/>
      <c r="F13" s="11"/>
    </row>
    <row r="14" spans="1:6" ht="43.2" x14ac:dyDescent="0.3">
      <c r="A14" s="8" t="s">
        <v>8</v>
      </c>
      <c r="B14" s="6" t="s">
        <v>19</v>
      </c>
      <c r="C14" s="10" t="s">
        <v>64</v>
      </c>
      <c r="D14" s="6">
        <v>2</v>
      </c>
      <c r="E14" s="81"/>
      <c r="F14" s="7">
        <f t="shared" ref="F14:F18" si="2">E14*D14</f>
        <v>0</v>
      </c>
    </row>
    <row r="15" spans="1:6" ht="43.2" x14ac:dyDescent="0.3">
      <c r="A15" s="8" t="s">
        <v>9</v>
      </c>
      <c r="B15" s="6" t="s">
        <v>19</v>
      </c>
      <c r="C15" s="10" t="s">
        <v>69</v>
      </c>
      <c r="D15" s="6">
        <v>3</v>
      </c>
      <c r="E15" s="81"/>
      <c r="F15" s="7">
        <f t="shared" ref="F15" si="3">E15*D15</f>
        <v>0</v>
      </c>
    </row>
    <row r="16" spans="1:6" ht="43.2" x14ac:dyDescent="0.3">
      <c r="A16" s="8" t="s">
        <v>10</v>
      </c>
      <c r="B16" s="6" t="s">
        <v>19</v>
      </c>
      <c r="C16" s="10" t="s">
        <v>65</v>
      </c>
      <c r="D16" s="6">
        <v>3</v>
      </c>
      <c r="E16" s="81"/>
      <c r="F16" s="7">
        <f t="shared" si="2"/>
        <v>0</v>
      </c>
    </row>
    <row r="17" spans="1:7" ht="43.2" x14ac:dyDescent="0.3">
      <c r="A17" s="8" t="s">
        <v>66</v>
      </c>
      <c r="B17" s="6" t="s">
        <v>19</v>
      </c>
      <c r="C17" s="10" t="s">
        <v>67</v>
      </c>
      <c r="D17" s="6">
        <v>2</v>
      </c>
      <c r="E17" s="81"/>
      <c r="F17" s="7">
        <f t="shared" si="2"/>
        <v>0</v>
      </c>
    </row>
    <row r="18" spans="1:7" ht="43.2" x14ac:dyDescent="0.3">
      <c r="A18" s="8" t="s">
        <v>68</v>
      </c>
      <c r="B18" s="6" t="s">
        <v>19</v>
      </c>
      <c r="C18" s="10" t="s">
        <v>70</v>
      </c>
      <c r="D18" s="6">
        <v>2</v>
      </c>
      <c r="E18" s="81"/>
      <c r="F18" s="7">
        <f t="shared" si="2"/>
        <v>0</v>
      </c>
    </row>
    <row r="19" spans="1:7" ht="28.2" customHeight="1" x14ac:dyDescent="0.3">
      <c r="A19" s="5" t="s">
        <v>24</v>
      </c>
      <c r="B19" s="6" t="s">
        <v>23</v>
      </c>
      <c r="C19" s="9" t="s">
        <v>63</v>
      </c>
      <c r="D19" s="6">
        <v>1</v>
      </c>
      <c r="E19" s="81"/>
      <c r="F19" s="16">
        <f>E19*D19</f>
        <v>0</v>
      </c>
    </row>
    <row r="20" spans="1:7" ht="28.8" x14ac:dyDescent="0.3">
      <c r="A20" s="8" t="s">
        <v>25</v>
      </c>
      <c r="B20" s="6" t="s">
        <v>17</v>
      </c>
      <c r="C20" s="19" t="s">
        <v>62</v>
      </c>
      <c r="D20" s="6">
        <v>1</v>
      </c>
      <c r="E20" s="83"/>
      <c r="F20" s="20">
        <f>E20*D20</f>
        <v>0</v>
      </c>
    </row>
    <row r="21" spans="1:7" ht="18" x14ac:dyDescent="0.3">
      <c r="A21" s="126" t="s">
        <v>16</v>
      </c>
      <c r="B21" s="127"/>
      <c r="C21" s="127"/>
      <c r="D21" s="127"/>
      <c r="E21" s="127"/>
      <c r="F21" s="4"/>
    </row>
    <row r="22" spans="1:7" ht="43.2" x14ac:dyDescent="0.3">
      <c r="A22" s="8" t="s">
        <v>12</v>
      </c>
      <c r="B22" s="6" t="s">
        <v>17</v>
      </c>
      <c r="C22" s="10" t="s">
        <v>18</v>
      </c>
      <c r="D22" s="6">
        <v>5</v>
      </c>
      <c r="E22" s="85"/>
      <c r="F22" s="12">
        <f>E22*D22</f>
        <v>0</v>
      </c>
    </row>
    <row r="23" spans="1:7" ht="28.8" x14ac:dyDescent="0.3">
      <c r="A23" s="17" t="s">
        <v>25</v>
      </c>
      <c r="B23" s="18" t="s">
        <v>17</v>
      </c>
      <c r="C23" s="19" t="s">
        <v>62</v>
      </c>
      <c r="D23" s="18">
        <v>1</v>
      </c>
      <c r="E23" s="84"/>
      <c r="F23" s="12">
        <f>E23*D23</f>
        <v>0</v>
      </c>
    </row>
    <row r="24" spans="1:7" x14ac:dyDescent="0.3">
      <c r="A24" s="134" t="s">
        <v>32</v>
      </c>
      <c r="B24" s="135"/>
      <c r="C24" s="136"/>
      <c r="D24" s="21" t="s">
        <v>33</v>
      </c>
      <c r="E24" s="21"/>
      <c r="F24" s="22"/>
    </row>
    <row r="25" spans="1:7" x14ac:dyDescent="0.3">
      <c r="A25" s="142" t="s">
        <v>57</v>
      </c>
      <c r="B25" s="144" t="s">
        <v>19</v>
      </c>
      <c r="C25" s="23" t="s">
        <v>58</v>
      </c>
      <c r="D25" s="144">
        <v>1</v>
      </c>
      <c r="E25" s="146"/>
      <c r="F25" s="148">
        <f t="shared" ref="F25" si="4">E25*D25</f>
        <v>0</v>
      </c>
      <c r="G25" s="79"/>
    </row>
    <row r="26" spans="1:7" ht="172.8" x14ac:dyDescent="0.3">
      <c r="A26" s="143"/>
      <c r="B26" s="145"/>
      <c r="C26" s="80" t="s">
        <v>59</v>
      </c>
      <c r="D26" s="145"/>
      <c r="E26" s="147"/>
      <c r="F26" s="149"/>
      <c r="G26" s="79"/>
    </row>
    <row r="27" spans="1:7" x14ac:dyDescent="0.3">
      <c r="A27" s="130" t="s">
        <v>13</v>
      </c>
      <c r="B27" s="131"/>
      <c r="C27" s="131"/>
      <c r="D27" s="131"/>
      <c r="E27" s="131"/>
      <c r="F27" s="13">
        <f>F23+F22+F20+F19+F16+F15+F14+F12+F11+F9+F8+F7+F6+F25+F10</f>
        <v>0</v>
      </c>
    </row>
    <row r="28" spans="1:7" x14ac:dyDescent="0.3">
      <c r="A28" s="132" t="s">
        <v>14</v>
      </c>
      <c r="B28" s="133"/>
      <c r="C28" s="133"/>
      <c r="D28" s="133"/>
      <c r="E28" s="133"/>
      <c r="F28" s="14">
        <f>F27*21%</f>
        <v>0</v>
      </c>
    </row>
    <row r="29" spans="1:7" ht="15" thickBot="1" x14ac:dyDescent="0.35">
      <c r="A29" s="128" t="s">
        <v>15</v>
      </c>
      <c r="B29" s="129"/>
      <c r="C29" s="129"/>
      <c r="D29" s="129"/>
      <c r="E29" s="129"/>
      <c r="F29" s="15">
        <f>SUM(F27:F28)</f>
        <v>0</v>
      </c>
    </row>
  </sheetData>
  <sheetProtection algorithmName="SHA-512" hashValue="Rx9tiO2dETKhXdy6OqZa3Ft73PnDH63Ii6R+pDF+1VOB3q4xljZjJSK1G2aEjNyHuTwJDneY4/4k16lS2IFsig==" saltValue="EH/H1VA8emQM0lCu/RpQEA==" spinCount="100000" sheet="1" objects="1" scenarios="1"/>
  <mergeCells count="15">
    <mergeCell ref="A2:F2"/>
    <mergeCell ref="A5:E5"/>
    <mergeCell ref="A21:E21"/>
    <mergeCell ref="A13:E13"/>
    <mergeCell ref="A29:E29"/>
    <mergeCell ref="A27:E27"/>
    <mergeCell ref="A28:E28"/>
    <mergeCell ref="A24:C24"/>
    <mergeCell ref="C3:F3"/>
    <mergeCell ref="C4:F4"/>
    <mergeCell ref="A25:A26"/>
    <mergeCell ref="B25:B26"/>
    <mergeCell ref="D25:D26"/>
    <mergeCell ref="E25:E26"/>
    <mergeCell ref="F25:F26"/>
  </mergeCells>
  <pageMargins left="0.7" right="0.7" top="0.78740157499999996" bottom="0.78740157499999996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Pokyny pro vyplnění</vt:lpstr>
      <vt:lpstr>krycí list</vt:lpstr>
      <vt:lpstr>Soupis dodávek</vt:lpstr>
      <vt:lpstr>Mena</vt:lpstr>
      <vt:lpstr>'krycí list'!SazbaDPH2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Nekvapil</dc:creator>
  <cp:lastModifiedBy>Buňat Pavel Bc.</cp:lastModifiedBy>
  <cp:lastPrinted>2023-07-28T07:58:30Z</cp:lastPrinted>
  <dcterms:created xsi:type="dcterms:W3CDTF">2022-04-27T07:13:30Z</dcterms:created>
  <dcterms:modified xsi:type="dcterms:W3CDTF">2024-10-24T12:07:08Z</dcterms:modified>
</cp:coreProperties>
</file>