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d.docs.live.net/dd237244d2b440db/WORK/WORK_A/B_SPOL/HELIKA_BRNO/2024/004_PARKOVISTE/ROZP/002_ROZP_NEM_PARK_R1/"/>
    </mc:Choice>
  </mc:AlternateContent>
  <xr:revisionPtr revIDLastSave="0" documentId="8_{FCAFD54B-C12F-446A-A4A9-7FAAC04CA5C6}" xr6:coauthVersionLast="47" xr6:coauthVersionMax="47" xr10:uidLastSave="{00000000-0000-0000-0000-000000000000}"/>
  <bookViews>
    <workbookView xWindow="-120" yWindow="-120" windowWidth="29040" windowHeight="15840" firstSheet="1" activeTab="1" xr2:uid="{00000000-000D-0000-FFFF-FFFF00000000}"/>
  </bookViews>
  <sheets>
    <sheet name="Pokyny pro vyplnění" sheetId="11" r:id="rId1"/>
    <sheet name="Stavba" sheetId="1" r:id="rId2"/>
    <sheet name="VzorPolozky" sheetId="10" state="hidden" r:id="rId3"/>
    <sheet name="VN01 VN01 Naklady" sheetId="12" r:id="rId4"/>
    <sheet name="SO 05 001 Pol" sheetId="13" r:id="rId5"/>
    <sheet name="SO 06 001 Pol" sheetId="14" r:id="rId6"/>
    <sheet name="SO 100 100.01 Pol" sheetId="15" r:id="rId7"/>
    <sheet name="SO 100 100.02 Pol" sheetId="16" r:id="rId8"/>
    <sheet name="SO 409 409.01 Pol" sheetId="17" r:id="rId9"/>
    <sheet name="SO 700 700.01 Pol" sheetId="18" r:id="rId10"/>
  </sheets>
  <externalReferences>
    <externalReference r:id="rId11"/>
  </externalReferences>
  <definedNames>
    <definedName name="CelkemDPHVypocet" localSheetId="1">Stavba!$H$54</definedName>
    <definedName name="CenaCelkem">Stavba!$G$29</definedName>
    <definedName name="CenaCelkemBezDPH">Stavba!$G$28</definedName>
    <definedName name="CenaCelkemVypocet" localSheetId="1">Stavba!$I$54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 05 001 Pol'!$1:$7</definedName>
    <definedName name="_xlnm.Print_Titles" localSheetId="5">'SO 06 001 Pol'!$1:$7</definedName>
    <definedName name="_xlnm.Print_Titles" localSheetId="6">'SO 100 100.01 Pol'!$1:$7</definedName>
    <definedName name="_xlnm.Print_Titles" localSheetId="7">'SO 100 100.02 Pol'!$1:$7</definedName>
    <definedName name="_xlnm.Print_Titles" localSheetId="8">'SO 409 409.01 Pol'!$1:$7</definedName>
    <definedName name="_xlnm.Print_Titles" localSheetId="9">'SO 700 700.01 Pol'!$1:$7</definedName>
    <definedName name="_xlnm.Print_Titles" localSheetId="3">'VN01 VN01 Naklady'!$1:$7</definedName>
    <definedName name="oadresa">Stavba!$D$6</definedName>
    <definedName name="Objednatel" localSheetId="1">Stavba!$D$5</definedName>
    <definedName name="Objekt" localSheetId="1">Stavba!$B$38</definedName>
    <definedName name="_xlnm.Print_Area" localSheetId="4">'SO 05 001 Pol'!$A$1:$Y$251</definedName>
    <definedName name="_xlnm.Print_Area" localSheetId="5">'SO 06 001 Pol'!$A$1:$Y$192</definedName>
    <definedName name="_xlnm.Print_Area" localSheetId="6">'SO 100 100.01 Pol'!$A$1:$Y$131</definedName>
    <definedName name="_xlnm.Print_Area" localSheetId="7">'SO 100 100.02 Pol'!$A$1:$Y$78</definedName>
    <definedName name="_xlnm.Print_Area" localSheetId="8">'SO 409 409.01 Pol'!$A$1:$Y$70</definedName>
    <definedName name="_xlnm.Print_Area" localSheetId="9">'SO 700 700.01 Pol'!$A$1:$Y$90</definedName>
    <definedName name="_xlnm.Print_Area" localSheetId="1">Stavba!$A$1:$J$179</definedName>
    <definedName name="_xlnm.Print_Area" localSheetId="3">'VN01 VN01 Naklady'!$A$1:$Y$55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Stavba!$F$54</definedName>
    <definedName name="ZakladDPHZakl">Stavba!$G$25</definedName>
    <definedName name="ZakladDPHZaklVypocet" localSheetId="1">Stavba!$G$54</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8" i="1" l="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G53" i="1"/>
  <c r="F53" i="1"/>
  <c r="G52" i="1"/>
  <c r="F52" i="1"/>
  <c r="G51" i="1"/>
  <c r="F51" i="1"/>
  <c r="G50" i="1"/>
  <c r="F50" i="1"/>
  <c r="G49" i="1"/>
  <c r="F49" i="1"/>
  <c r="G48" i="1"/>
  <c r="F48" i="1"/>
  <c r="G47" i="1"/>
  <c r="F47" i="1"/>
  <c r="G46" i="1"/>
  <c r="F46" i="1"/>
  <c r="G45" i="1"/>
  <c r="F45" i="1"/>
  <c r="G44" i="1"/>
  <c r="F44" i="1"/>
  <c r="G43" i="1"/>
  <c r="F43" i="1"/>
  <c r="G41" i="1"/>
  <c r="H41" i="1" s="1"/>
  <c r="I41" i="1" s="1"/>
  <c r="F41" i="1"/>
  <c r="G40" i="1"/>
  <c r="F40" i="1"/>
  <c r="H40" i="1" s="1"/>
  <c r="I40" i="1" s="1"/>
  <c r="G39" i="1"/>
  <c r="H39" i="1" s="1"/>
  <c r="I39" i="1" s="1"/>
  <c r="I54" i="1" s="1"/>
  <c r="F39" i="1"/>
  <c r="G89" i="18"/>
  <c r="G9" i="18"/>
  <c r="G8" i="18" s="1"/>
  <c r="I9" i="18"/>
  <c r="I8" i="18" s="1"/>
  <c r="K9" i="18"/>
  <c r="M9" i="18"/>
  <c r="O9" i="18"/>
  <c r="Q9" i="18"/>
  <c r="Q8" i="18" s="1"/>
  <c r="V9" i="18"/>
  <c r="V8" i="18" s="1"/>
  <c r="G10" i="18"/>
  <c r="M10" i="18" s="1"/>
  <c r="I10" i="18"/>
  <c r="K10" i="18"/>
  <c r="K8" i="18" s="1"/>
  <c r="O10" i="18"/>
  <c r="Q10" i="18"/>
  <c r="V10" i="18"/>
  <c r="G11" i="18"/>
  <c r="I11" i="18"/>
  <c r="K11" i="18"/>
  <c r="M11" i="18"/>
  <c r="O11" i="18"/>
  <c r="Q11" i="18"/>
  <c r="V11" i="18"/>
  <c r="G12" i="18"/>
  <c r="M12" i="18" s="1"/>
  <c r="I12" i="18"/>
  <c r="K12" i="18"/>
  <c r="O12" i="18"/>
  <c r="Q12" i="18"/>
  <c r="V12" i="18"/>
  <c r="G13" i="18"/>
  <c r="I13" i="18"/>
  <c r="K13" i="18"/>
  <c r="M13" i="18"/>
  <c r="O13" i="18"/>
  <c r="Q13" i="18"/>
  <c r="V13" i="18"/>
  <c r="G14" i="18"/>
  <c r="M14" i="18" s="1"/>
  <c r="I14" i="18"/>
  <c r="K14" i="18"/>
  <c r="O14" i="18"/>
  <c r="O8" i="18" s="1"/>
  <c r="Q14" i="18"/>
  <c r="V14" i="18"/>
  <c r="G15" i="18"/>
  <c r="I15" i="18"/>
  <c r="K15" i="18"/>
  <c r="M15" i="18"/>
  <c r="O15" i="18"/>
  <c r="Q15" i="18"/>
  <c r="V15" i="18"/>
  <c r="G16" i="18"/>
  <c r="M16" i="18" s="1"/>
  <c r="I16" i="18"/>
  <c r="K16" i="18"/>
  <c r="O16" i="18"/>
  <c r="Q16" i="18"/>
  <c r="V16" i="18"/>
  <c r="G17" i="18"/>
  <c r="I17" i="18"/>
  <c r="K17" i="18"/>
  <c r="M17" i="18"/>
  <c r="O17" i="18"/>
  <c r="Q17" i="18"/>
  <c r="V17" i="18"/>
  <c r="G18" i="18"/>
  <c r="M18" i="18" s="1"/>
  <c r="I18" i="18"/>
  <c r="K18" i="18"/>
  <c r="O18" i="18"/>
  <c r="Q18" i="18"/>
  <c r="V18" i="18"/>
  <c r="G20" i="18"/>
  <c r="M20" i="18" s="1"/>
  <c r="I20" i="18"/>
  <c r="I19" i="18" s="1"/>
  <c r="K20" i="18"/>
  <c r="O20" i="18"/>
  <c r="O19" i="18" s="1"/>
  <c r="Q20" i="18"/>
  <c r="V20" i="18"/>
  <c r="G21" i="18"/>
  <c r="G19" i="18" s="1"/>
  <c r="I21" i="18"/>
  <c r="K21" i="18"/>
  <c r="M21" i="18"/>
  <c r="O21" i="18"/>
  <c r="Q21" i="18"/>
  <c r="V21" i="18"/>
  <c r="V19" i="18" s="1"/>
  <c r="G22" i="18"/>
  <c r="M22" i="18" s="1"/>
  <c r="I22" i="18"/>
  <c r="K22" i="18"/>
  <c r="K19" i="18" s="1"/>
  <c r="O22" i="18"/>
  <c r="Q22" i="18"/>
  <c r="V22" i="18"/>
  <c r="G23" i="18"/>
  <c r="I23" i="18"/>
  <c r="K23" i="18"/>
  <c r="M23" i="18"/>
  <c r="O23" i="18"/>
  <c r="Q23" i="18"/>
  <c r="V23" i="18"/>
  <c r="G24" i="18"/>
  <c r="M24" i="18" s="1"/>
  <c r="I24" i="18"/>
  <c r="K24" i="18"/>
  <c r="O24" i="18"/>
  <c r="Q24" i="18"/>
  <c r="V24" i="18"/>
  <c r="G25" i="18"/>
  <c r="I25" i="18"/>
  <c r="K25" i="18"/>
  <c r="M25" i="18"/>
  <c r="O25" i="18"/>
  <c r="Q25" i="18"/>
  <c r="Q19" i="18" s="1"/>
  <c r="V25" i="18"/>
  <c r="G26" i="18"/>
  <c r="M26" i="18" s="1"/>
  <c r="I26" i="18"/>
  <c r="K26" i="18"/>
  <c r="O26" i="18"/>
  <c r="Q26" i="18"/>
  <c r="V26" i="18"/>
  <c r="G27" i="18"/>
  <c r="I27" i="18"/>
  <c r="K27" i="18"/>
  <c r="M27" i="18"/>
  <c r="O27" i="18"/>
  <c r="Q27" i="18"/>
  <c r="V27" i="18"/>
  <c r="G28" i="18"/>
  <c r="M28" i="18" s="1"/>
  <c r="I28" i="18"/>
  <c r="K28" i="18"/>
  <c r="O28" i="18"/>
  <c r="Q28" i="18"/>
  <c r="V28" i="18"/>
  <c r="G30" i="18"/>
  <c r="M30" i="18" s="1"/>
  <c r="I30" i="18"/>
  <c r="K30" i="18"/>
  <c r="O30" i="18"/>
  <c r="Q30" i="18"/>
  <c r="V30" i="18"/>
  <c r="V29" i="18" s="1"/>
  <c r="G31" i="18"/>
  <c r="I31" i="18"/>
  <c r="K31" i="18"/>
  <c r="K29" i="18" s="1"/>
  <c r="M31" i="18"/>
  <c r="O31" i="18"/>
  <c r="Q31" i="18"/>
  <c r="Q29" i="18" s="1"/>
  <c r="V31" i="18"/>
  <c r="G32" i="18"/>
  <c r="I32" i="18"/>
  <c r="K32" i="18"/>
  <c r="M32" i="18"/>
  <c r="O32" i="18"/>
  <c r="O29" i="18" s="1"/>
  <c r="Q32" i="18"/>
  <c r="V32" i="18"/>
  <c r="G33" i="18"/>
  <c r="I33" i="18"/>
  <c r="K33" i="18"/>
  <c r="M33" i="18"/>
  <c r="O33" i="18"/>
  <c r="Q33" i="18"/>
  <c r="V33" i="18"/>
  <c r="G34" i="18"/>
  <c r="M34" i="18" s="1"/>
  <c r="I34" i="18"/>
  <c r="K34" i="18"/>
  <c r="O34" i="18"/>
  <c r="Q34" i="18"/>
  <c r="V34" i="18"/>
  <c r="G35" i="18"/>
  <c r="M35" i="18" s="1"/>
  <c r="I35" i="18"/>
  <c r="I29" i="18" s="1"/>
  <c r="K35" i="18"/>
  <c r="O35" i="18"/>
  <c r="Q35" i="18"/>
  <c r="V35" i="18"/>
  <c r="G36" i="18"/>
  <c r="M36" i="18" s="1"/>
  <c r="I36" i="18"/>
  <c r="K36" i="18"/>
  <c r="O36" i="18"/>
  <c r="Q36" i="18"/>
  <c r="V36" i="18"/>
  <c r="G37" i="18"/>
  <c r="I37" i="18"/>
  <c r="K37" i="18"/>
  <c r="M37" i="18"/>
  <c r="O37" i="18"/>
  <c r="Q37" i="18"/>
  <c r="V37" i="18"/>
  <c r="G38" i="18"/>
  <c r="I38" i="18"/>
  <c r="K38" i="18"/>
  <c r="M38" i="18"/>
  <c r="O38" i="18"/>
  <c r="Q38" i="18"/>
  <c r="V38" i="18"/>
  <c r="G39" i="18"/>
  <c r="I39" i="18"/>
  <c r="K39" i="18"/>
  <c r="M39" i="18"/>
  <c r="O39" i="18"/>
  <c r="Q39" i="18"/>
  <c r="V39" i="18"/>
  <c r="G40" i="18"/>
  <c r="M40" i="18" s="1"/>
  <c r="I40" i="18"/>
  <c r="K40" i="18"/>
  <c r="O40" i="18"/>
  <c r="Q40" i="18"/>
  <c r="V40" i="18"/>
  <c r="G41" i="18"/>
  <c r="M41" i="18" s="1"/>
  <c r="I41" i="18"/>
  <c r="K41" i="18"/>
  <c r="O41" i="18"/>
  <c r="Q41" i="18"/>
  <c r="V41" i="18"/>
  <c r="G42" i="18"/>
  <c r="M42" i="18" s="1"/>
  <c r="I42" i="18"/>
  <c r="K42" i="18"/>
  <c r="O42" i="18"/>
  <c r="Q42" i="18"/>
  <c r="V42" i="18"/>
  <c r="G43" i="18"/>
  <c r="I43" i="18"/>
  <c r="K43" i="18"/>
  <c r="M43" i="18"/>
  <c r="O43" i="18"/>
  <c r="Q43" i="18"/>
  <c r="V43" i="18"/>
  <c r="G44" i="18"/>
  <c r="I44" i="18"/>
  <c r="K44" i="18"/>
  <c r="M44" i="18"/>
  <c r="O44" i="18"/>
  <c r="Q44" i="18"/>
  <c r="V44" i="18"/>
  <c r="G46" i="18"/>
  <c r="I46" i="18"/>
  <c r="K46" i="18"/>
  <c r="M46" i="18"/>
  <c r="O46" i="18"/>
  <c r="Q46" i="18"/>
  <c r="V46" i="18"/>
  <c r="G47" i="18"/>
  <c r="M47" i="18" s="1"/>
  <c r="I47" i="18"/>
  <c r="K47" i="18"/>
  <c r="O47" i="18"/>
  <c r="Q47" i="18"/>
  <c r="V47" i="18"/>
  <c r="G48" i="18"/>
  <c r="M48" i="18" s="1"/>
  <c r="I48" i="18"/>
  <c r="K48" i="18"/>
  <c r="O48" i="18"/>
  <c r="Q48" i="18"/>
  <c r="V48" i="18"/>
  <c r="G49" i="18"/>
  <c r="M49" i="18" s="1"/>
  <c r="I49" i="18"/>
  <c r="K49" i="18"/>
  <c r="O49" i="18"/>
  <c r="Q49" i="18"/>
  <c r="V49" i="18"/>
  <c r="G50" i="18"/>
  <c r="I50" i="18"/>
  <c r="K50" i="18"/>
  <c r="M50" i="18"/>
  <c r="O50" i="18"/>
  <c r="Q50" i="18"/>
  <c r="V50" i="18"/>
  <c r="G51" i="18"/>
  <c r="I51" i="18"/>
  <c r="K51" i="18"/>
  <c r="M51" i="18"/>
  <c r="O51" i="18"/>
  <c r="Q51" i="18"/>
  <c r="V51" i="18"/>
  <c r="G52" i="18"/>
  <c r="I52" i="18"/>
  <c r="K52" i="18"/>
  <c r="M52" i="18"/>
  <c r="O52" i="18"/>
  <c r="Q52" i="18"/>
  <c r="V52" i="18"/>
  <c r="G53" i="18"/>
  <c r="M53" i="18" s="1"/>
  <c r="I53" i="18"/>
  <c r="K53" i="18"/>
  <c r="O53" i="18"/>
  <c r="Q53" i="18"/>
  <c r="V53" i="18"/>
  <c r="G54" i="18"/>
  <c r="M54" i="18" s="1"/>
  <c r="I54" i="18"/>
  <c r="K54" i="18"/>
  <c r="O54" i="18"/>
  <c r="Q54" i="18"/>
  <c r="V54" i="18"/>
  <c r="G55" i="18"/>
  <c r="M55" i="18" s="1"/>
  <c r="I55" i="18"/>
  <c r="K55" i="18"/>
  <c r="O55" i="18"/>
  <c r="Q55" i="18"/>
  <c r="V55" i="18"/>
  <c r="G56" i="18"/>
  <c r="I56" i="18"/>
  <c r="K56" i="18"/>
  <c r="M56" i="18"/>
  <c r="O56" i="18"/>
  <c r="Q56" i="18"/>
  <c r="V56" i="18"/>
  <c r="G57" i="18"/>
  <c r="I57" i="18"/>
  <c r="K57" i="18"/>
  <c r="M57" i="18"/>
  <c r="O57" i="18"/>
  <c r="Q57" i="18"/>
  <c r="V57" i="18"/>
  <c r="G58" i="18"/>
  <c r="I58" i="18"/>
  <c r="K58" i="18"/>
  <c r="M58" i="18"/>
  <c r="O58" i="18"/>
  <c r="Q58" i="18"/>
  <c r="V58" i="18"/>
  <c r="G59" i="18"/>
  <c r="M59" i="18" s="1"/>
  <c r="I59" i="18"/>
  <c r="K59" i="18"/>
  <c r="O59" i="18"/>
  <c r="Q59" i="18"/>
  <c r="V59" i="18"/>
  <c r="G60" i="18"/>
  <c r="M60" i="18" s="1"/>
  <c r="I60" i="18"/>
  <c r="K60" i="18"/>
  <c r="O60" i="18"/>
  <c r="Q60" i="18"/>
  <c r="V60" i="18"/>
  <c r="G61" i="18"/>
  <c r="M61" i="18" s="1"/>
  <c r="I61" i="18"/>
  <c r="K61" i="18"/>
  <c r="O61" i="18"/>
  <c r="Q61" i="18"/>
  <c r="V61" i="18"/>
  <c r="G62" i="18"/>
  <c r="I62" i="18"/>
  <c r="K62" i="18"/>
  <c r="M62" i="18"/>
  <c r="O62" i="18"/>
  <c r="Q62" i="18"/>
  <c r="V62" i="18"/>
  <c r="G63" i="18"/>
  <c r="I63" i="18"/>
  <c r="K63" i="18"/>
  <c r="M63" i="18"/>
  <c r="O63" i="18"/>
  <c r="Q63" i="18"/>
  <c r="V63" i="18"/>
  <c r="G64" i="18"/>
  <c r="I64" i="18"/>
  <c r="K64" i="18"/>
  <c r="M64" i="18"/>
  <c r="O64" i="18"/>
  <c r="Q64" i="18"/>
  <c r="V64" i="18"/>
  <c r="G65" i="18"/>
  <c r="M65" i="18" s="1"/>
  <c r="I65" i="18"/>
  <c r="K65" i="18"/>
  <c r="O65" i="18"/>
  <c r="Q65" i="18"/>
  <c r="V65" i="18"/>
  <c r="G66" i="18"/>
  <c r="M66" i="18" s="1"/>
  <c r="I66" i="18"/>
  <c r="K66" i="18"/>
  <c r="O66" i="18"/>
  <c r="Q66" i="18"/>
  <c r="V66" i="18"/>
  <c r="V67" i="18"/>
  <c r="G68" i="18"/>
  <c r="I68" i="18"/>
  <c r="K68" i="18"/>
  <c r="K67" i="18" s="1"/>
  <c r="M68" i="18"/>
  <c r="O68" i="18"/>
  <c r="Q68" i="18"/>
  <c r="Q67" i="18" s="1"/>
  <c r="V68" i="18"/>
  <c r="G69" i="18"/>
  <c r="I69" i="18"/>
  <c r="I67" i="18" s="1"/>
  <c r="K69" i="18"/>
  <c r="M69" i="18"/>
  <c r="O69" i="18"/>
  <c r="O67" i="18" s="1"/>
  <c r="Q69" i="18"/>
  <c r="V69" i="18"/>
  <c r="G70" i="18"/>
  <c r="I70" i="18"/>
  <c r="K70" i="18"/>
  <c r="M70" i="18"/>
  <c r="M67" i="18" s="1"/>
  <c r="O70" i="18"/>
  <c r="Q70" i="18"/>
  <c r="V70" i="18"/>
  <c r="G71" i="18"/>
  <c r="M71" i="18" s="1"/>
  <c r="I71" i="18"/>
  <c r="K71" i="18"/>
  <c r="O71" i="18"/>
  <c r="Q71" i="18"/>
  <c r="V71" i="18"/>
  <c r="G72" i="18"/>
  <c r="M72" i="18" s="1"/>
  <c r="I72" i="18"/>
  <c r="K72" i="18"/>
  <c r="O72" i="18"/>
  <c r="Q72" i="18"/>
  <c r="V72" i="18"/>
  <c r="G73" i="18"/>
  <c r="M73" i="18" s="1"/>
  <c r="I73" i="18"/>
  <c r="K73" i="18"/>
  <c r="O73" i="18"/>
  <c r="Q73" i="18"/>
  <c r="V73" i="18"/>
  <c r="G74" i="18"/>
  <c r="I74" i="18"/>
  <c r="K74" i="18"/>
  <c r="M74" i="18"/>
  <c r="O74" i="18"/>
  <c r="Q74" i="18"/>
  <c r="V74" i="18"/>
  <c r="G75" i="18"/>
  <c r="I75" i="18"/>
  <c r="K75" i="18"/>
  <c r="M75" i="18"/>
  <c r="O75" i="18"/>
  <c r="Q75" i="18"/>
  <c r="V75" i="18"/>
  <c r="G76" i="18"/>
  <c r="I76" i="18"/>
  <c r="K76" i="18"/>
  <c r="M76" i="18"/>
  <c r="O76" i="18"/>
  <c r="Q76" i="18"/>
  <c r="V76" i="18"/>
  <c r="G77" i="18"/>
  <c r="M77" i="18" s="1"/>
  <c r="I77" i="18"/>
  <c r="K77" i="18"/>
  <c r="O77" i="18"/>
  <c r="Q77" i="18"/>
  <c r="V77" i="18"/>
  <c r="G79" i="18"/>
  <c r="M79" i="18" s="1"/>
  <c r="M78" i="18" s="1"/>
  <c r="I79" i="18"/>
  <c r="K79" i="18"/>
  <c r="O79" i="18"/>
  <c r="Q79" i="18"/>
  <c r="V79" i="18"/>
  <c r="V78" i="18" s="1"/>
  <c r="G80" i="18"/>
  <c r="I80" i="18"/>
  <c r="K80" i="18"/>
  <c r="K78" i="18" s="1"/>
  <c r="M80" i="18"/>
  <c r="O80" i="18"/>
  <c r="Q80" i="18"/>
  <c r="Q78" i="18" s="1"/>
  <c r="V80" i="18"/>
  <c r="G81" i="18"/>
  <c r="I81" i="18"/>
  <c r="K81" i="18"/>
  <c r="M81" i="18"/>
  <c r="O81" i="18"/>
  <c r="O78" i="18" s="1"/>
  <c r="Q81" i="18"/>
  <c r="V81" i="18"/>
  <c r="G82" i="18"/>
  <c r="I82" i="18"/>
  <c r="K82" i="18"/>
  <c r="M82" i="18"/>
  <c r="O82" i="18"/>
  <c r="Q82" i="18"/>
  <c r="V82" i="18"/>
  <c r="G83" i="18"/>
  <c r="M83" i="18" s="1"/>
  <c r="I83" i="18"/>
  <c r="K83" i="18"/>
  <c r="O83" i="18"/>
  <c r="Q83" i="18"/>
  <c r="V83" i="18"/>
  <c r="G84" i="18"/>
  <c r="M84" i="18" s="1"/>
  <c r="I84" i="18"/>
  <c r="I78" i="18" s="1"/>
  <c r="K84" i="18"/>
  <c r="O84" i="18"/>
  <c r="Q84" i="18"/>
  <c r="V84" i="18"/>
  <c r="G85" i="18"/>
  <c r="M85" i="18" s="1"/>
  <c r="I85" i="18"/>
  <c r="K85" i="18"/>
  <c r="O85" i="18"/>
  <c r="Q85" i="18"/>
  <c r="V85" i="18"/>
  <c r="G86" i="18"/>
  <c r="I86" i="18"/>
  <c r="K86" i="18"/>
  <c r="M86" i="18"/>
  <c r="O86" i="18"/>
  <c r="Q86" i="18"/>
  <c r="V86" i="18"/>
  <c r="G87" i="18"/>
  <c r="I87" i="18"/>
  <c r="K87" i="18"/>
  <c r="M87" i="18"/>
  <c r="O87" i="18"/>
  <c r="Q87" i="18"/>
  <c r="V87" i="18"/>
  <c r="AE89" i="18"/>
  <c r="G69" i="17"/>
  <c r="G9" i="17"/>
  <c r="G8" i="17" s="1"/>
  <c r="I9" i="17"/>
  <c r="I8" i="17" s="1"/>
  <c r="K9" i="17"/>
  <c r="K8" i="17" s="1"/>
  <c r="O9" i="17"/>
  <c r="Q9" i="17"/>
  <c r="Q8" i="17" s="1"/>
  <c r="V9" i="17"/>
  <c r="V8" i="17" s="1"/>
  <c r="G10" i="17"/>
  <c r="M10" i="17" s="1"/>
  <c r="I10" i="17"/>
  <c r="K10" i="17"/>
  <c r="O10" i="17"/>
  <c r="O8" i="17" s="1"/>
  <c r="Q10" i="17"/>
  <c r="V10" i="17"/>
  <c r="G11" i="17"/>
  <c r="M11" i="17" s="1"/>
  <c r="I11" i="17"/>
  <c r="K11" i="17"/>
  <c r="O11" i="17"/>
  <c r="Q11" i="17"/>
  <c r="V11" i="17"/>
  <c r="G12" i="17"/>
  <c r="I12" i="17"/>
  <c r="K12" i="17"/>
  <c r="M12" i="17"/>
  <c r="O12" i="17"/>
  <c r="Q12" i="17"/>
  <c r="V12" i="17"/>
  <c r="G13" i="17"/>
  <c r="I13" i="17"/>
  <c r="K13" i="17"/>
  <c r="M13" i="17"/>
  <c r="O13" i="17"/>
  <c r="Q13" i="17"/>
  <c r="V13" i="17"/>
  <c r="G14" i="17"/>
  <c r="I14" i="17"/>
  <c r="K14" i="17"/>
  <c r="M14" i="17"/>
  <c r="O14" i="17"/>
  <c r="Q14" i="17"/>
  <c r="V14" i="17"/>
  <c r="G15" i="17"/>
  <c r="M15" i="17" s="1"/>
  <c r="I15" i="17"/>
  <c r="K15" i="17"/>
  <c r="O15" i="17"/>
  <c r="Q15" i="17"/>
  <c r="V15" i="17"/>
  <c r="G16" i="17"/>
  <c r="M16" i="17" s="1"/>
  <c r="I16" i="17"/>
  <c r="K16" i="17"/>
  <c r="O16" i="17"/>
  <c r="Q16" i="17"/>
  <c r="V16" i="17"/>
  <c r="G17" i="17"/>
  <c r="M17" i="17" s="1"/>
  <c r="I17" i="17"/>
  <c r="K17" i="17"/>
  <c r="O17" i="17"/>
  <c r="Q17" i="17"/>
  <c r="V17" i="17"/>
  <c r="G18" i="17"/>
  <c r="I18" i="17"/>
  <c r="K18" i="17"/>
  <c r="M18" i="17"/>
  <c r="O18" i="17"/>
  <c r="Q18" i="17"/>
  <c r="V18" i="17"/>
  <c r="G19" i="17"/>
  <c r="I19" i="17"/>
  <c r="K19" i="17"/>
  <c r="M19" i="17"/>
  <c r="O19" i="17"/>
  <c r="Q19" i="17"/>
  <c r="V19" i="17"/>
  <c r="G21" i="17"/>
  <c r="G20" i="17" s="1"/>
  <c r="I21" i="17"/>
  <c r="I20" i="17" s="1"/>
  <c r="K21" i="17"/>
  <c r="O21" i="17"/>
  <c r="Q21" i="17"/>
  <c r="Q20" i="17" s="1"/>
  <c r="V21" i="17"/>
  <c r="V20" i="17" s="1"/>
  <c r="G22" i="17"/>
  <c r="M22" i="17" s="1"/>
  <c r="I22" i="17"/>
  <c r="K22" i="17"/>
  <c r="O22" i="17"/>
  <c r="O20" i="17" s="1"/>
  <c r="Q22" i="17"/>
  <c r="V22" i="17"/>
  <c r="G23" i="17"/>
  <c r="M23" i="17" s="1"/>
  <c r="I23" i="17"/>
  <c r="K23" i="17"/>
  <c r="O23" i="17"/>
  <c r="Q23" i="17"/>
  <c r="V23" i="17"/>
  <c r="G24" i="17"/>
  <c r="I24" i="17"/>
  <c r="K24" i="17"/>
  <c r="M24" i="17"/>
  <c r="O24" i="17"/>
  <c r="Q24" i="17"/>
  <c r="V24" i="17"/>
  <c r="G25" i="17"/>
  <c r="I25" i="17"/>
  <c r="K25" i="17"/>
  <c r="M25" i="17"/>
  <c r="O25" i="17"/>
  <c r="Q25" i="17"/>
  <c r="V25" i="17"/>
  <c r="G26" i="17"/>
  <c r="I26" i="17"/>
  <c r="K26" i="17"/>
  <c r="K20" i="17" s="1"/>
  <c r="M26" i="17"/>
  <c r="O26" i="17"/>
  <c r="Q26" i="17"/>
  <c r="V26" i="17"/>
  <c r="G27" i="17"/>
  <c r="M27" i="17" s="1"/>
  <c r="I27" i="17"/>
  <c r="K27" i="17"/>
  <c r="O27" i="17"/>
  <c r="Q27" i="17"/>
  <c r="V27" i="17"/>
  <c r="G28" i="17"/>
  <c r="M28" i="17" s="1"/>
  <c r="I28" i="17"/>
  <c r="K28" i="17"/>
  <c r="O28" i="17"/>
  <c r="Q28" i="17"/>
  <c r="V28" i="17"/>
  <c r="G29" i="17"/>
  <c r="M29" i="17" s="1"/>
  <c r="I29" i="17"/>
  <c r="K29" i="17"/>
  <c r="O29" i="17"/>
  <c r="Q29" i="17"/>
  <c r="V29" i="17"/>
  <c r="G30" i="17"/>
  <c r="I30" i="17"/>
  <c r="K30" i="17"/>
  <c r="M30" i="17"/>
  <c r="O30" i="17"/>
  <c r="Q30" i="17"/>
  <c r="V30" i="17"/>
  <c r="G31" i="17"/>
  <c r="I31" i="17"/>
  <c r="K31" i="17"/>
  <c r="M31" i="17"/>
  <c r="O31" i="17"/>
  <c r="Q31" i="17"/>
  <c r="V31" i="17"/>
  <c r="G32" i="17"/>
  <c r="I32" i="17"/>
  <c r="K32" i="17"/>
  <c r="M32" i="17"/>
  <c r="O32" i="17"/>
  <c r="Q32" i="17"/>
  <c r="V32" i="17"/>
  <c r="G33" i="17"/>
  <c r="M33" i="17" s="1"/>
  <c r="I33" i="17"/>
  <c r="K33" i="17"/>
  <c r="O33" i="17"/>
  <c r="Q33" i="17"/>
  <c r="V33" i="17"/>
  <c r="G34" i="17"/>
  <c r="M34" i="17" s="1"/>
  <c r="I34" i="17"/>
  <c r="K34" i="17"/>
  <c r="O34" i="17"/>
  <c r="Q34" i="17"/>
  <c r="V34" i="17"/>
  <c r="G36" i="17"/>
  <c r="I36" i="17"/>
  <c r="K36" i="17"/>
  <c r="K35" i="17" s="1"/>
  <c r="M36" i="17"/>
  <c r="O36" i="17"/>
  <c r="O35" i="17" s="1"/>
  <c r="Q36" i="17"/>
  <c r="Q35" i="17" s="1"/>
  <c r="V36" i="17"/>
  <c r="G37" i="17"/>
  <c r="I37" i="17"/>
  <c r="I35" i="17" s="1"/>
  <c r="K37" i="17"/>
  <c r="M37" i="17"/>
  <c r="O37" i="17"/>
  <c r="Q37" i="17"/>
  <c r="V37" i="17"/>
  <c r="G38" i="17"/>
  <c r="I38" i="17"/>
  <c r="K38" i="17"/>
  <c r="M38" i="17"/>
  <c r="O38" i="17"/>
  <c r="Q38" i="17"/>
  <c r="V38" i="17"/>
  <c r="G39" i="17"/>
  <c r="M39" i="17" s="1"/>
  <c r="I39" i="17"/>
  <c r="K39" i="17"/>
  <c r="O39" i="17"/>
  <c r="Q39" i="17"/>
  <c r="V39" i="17"/>
  <c r="G40" i="17"/>
  <c r="M40" i="17" s="1"/>
  <c r="I40" i="17"/>
  <c r="K40" i="17"/>
  <c r="O40" i="17"/>
  <c r="Q40" i="17"/>
  <c r="V40" i="17"/>
  <c r="G41" i="17"/>
  <c r="M41" i="17" s="1"/>
  <c r="I41" i="17"/>
  <c r="K41" i="17"/>
  <c r="O41" i="17"/>
  <c r="Q41" i="17"/>
  <c r="V41" i="17"/>
  <c r="V35" i="17" s="1"/>
  <c r="G42" i="17"/>
  <c r="I42" i="17"/>
  <c r="K42" i="17"/>
  <c r="M42" i="17"/>
  <c r="O42" i="17"/>
  <c r="Q42" i="17"/>
  <c r="V42" i="17"/>
  <c r="G43" i="17"/>
  <c r="I43" i="17"/>
  <c r="K43" i="17"/>
  <c r="M43" i="17"/>
  <c r="O43" i="17"/>
  <c r="Q43" i="17"/>
  <c r="V43" i="17"/>
  <c r="G44" i="17"/>
  <c r="I44" i="17"/>
  <c r="K44" i="17"/>
  <c r="M44" i="17"/>
  <c r="O44" i="17"/>
  <c r="Q44" i="17"/>
  <c r="V44" i="17"/>
  <c r="G45" i="17"/>
  <c r="M45" i="17" s="1"/>
  <c r="I45" i="17"/>
  <c r="K45" i="17"/>
  <c r="O45" i="17"/>
  <c r="Q45" i="17"/>
  <c r="V45" i="17"/>
  <c r="G46" i="17"/>
  <c r="M46" i="17" s="1"/>
  <c r="I46" i="17"/>
  <c r="K46" i="17"/>
  <c r="O46" i="17"/>
  <c r="Q46" i="17"/>
  <c r="V46" i="17"/>
  <c r="G47" i="17"/>
  <c r="M47" i="17" s="1"/>
  <c r="I47" i="17"/>
  <c r="K47" i="17"/>
  <c r="O47" i="17"/>
  <c r="Q47" i="17"/>
  <c r="V47" i="17"/>
  <c r="G48" i="17"/>
  <c r="I48" i="17"/>
  <c r="K48" i="17"/>
  <c r="M48" i="17"/>
  <c r="O48" i="17"/>
  <c r="Q48" i="17"/>
  <c r="V48" i="17"/>
  <c r="G50" i="17"/>
  <c r="I50" i="17"/>
  <c r="I49" i="17" s="1"/>
  <c r="K50" i="17"/>
  <c r="K49" i="17" s="1"/>
  <c r="M50" i="17"/>
  <c r="M49" i="17" s="1"/>
  <c r="O50" i="17"/>
  <c r="Q50" i="17"/>
  <c r="Q49" i="17" s="1"/>
  <c r="V50" i="17"/>
  <c r="G51" i="17"/>
  <c r="M51" i="17" s="1"/>
  <c r="I51" i="17"/>
  <c r="K51" i="17"/>
  <c r="O51" i="17"/>
  <c r="Q51" i="17"/>
  <c r="V51" i="17"/>
  <c r="V49" i="17" s="1"/>
  <c r="G52" i="17"/>
  <c r="M52" i="17" s="1"/>
  <c r="I52" i="17"/>
  <c r="K52" i="17"/>
  <c r="O52" i="17"/>
  <c r="Q52" i="17"/>
  <c r="V52" i="17"/>
  <c r="G53" i="17"/>
  <c r="M53" i="17" s="1"/>
  <c r="I53" i="17"/>
  <c r="K53" i="17"/>
  <c r="O53" i="17"/>
  <c r="Q53" i="17"/>
  <c r="V53" i="17"/>
  <c r="G54" i="17"/>
  <c r="I54" i="17"/>
  <c r="K54" i="17"/>
  <c r="M54" i="17"/>
  <c r="O54" i="17"/>
  <c r="Q54" i="17"/>
  <c r="V54" i="17"/>
  <c r="G55" i="17"/>
  <c r="I55" i="17"/>
  <c r="K55" i="17"/>
  <c r="M55" i="17"/>
  <c r="O55" i="17"/>
  <c r="O49" i="17" s="1"/>
  <c r="Q55" i="17"/>
  <c r="V55" i="17"/>
  <c r="G56" i="17"/>
  <c r="I56" i="17"/>
  <c r="K56" i="17"/>
  <c r="M56" i="17"/>
  <c r="O56" i="17"/>
  <c r="Q56" i="17"/>
  <c r="V56" i="17"/>
  <c r="G58" i="17"/>
  <c r="G57" i="17" s="1"/>
  <c r="I58" i="17"/>
  <c r="I57" i="17" s="1"/>
  <c r="K58" i="17"/>
  <c r="O58" i="17"/>
  <c r="Q58" i="17"/>
  <c r="Q57" i="17" s="1"/>
  <c r="V58" i="17"/>
  <c r="V57" i="17" s="1"/>
  <c r="G59" i="17"/>
  <c r="M59" i="17" s="1"/>
  <c r="I59" i="17"/>
  <c r="K59" i="17"/>
  <c r="O59" i="17"/>
  <c r="O57" i="17" s="1"/>
  <c r="Q59" i="17"/>
  <c r="V59" i="17"/>
  <c r="G60" i="17"/>
  <c r="I60" i="17"/>
  <c r="K60" i="17"/>
  <c r="M60" i="17"/>
  <c r="O60" i="17"/>
  <c r="Q60" i="17"/>
  <c r="V60" i="17"/>
  <c r="G61" i="17"/>
  <c r="I61" i="17"/>
  <c r="K61" i="17"/>
  <c r="M61" i="17"/>
  <c r="O61" i="17"/>
  <c r="Q61" i="17"/>
  <c r="V61" i="17"/>
  <c r="G62" i="17"/>
  <c r="I62" i="17"/>
  <c r="K62" i="17"/>
  <c r="M62" i="17"/>
  <c r="O62" i="17"/>
  <c r="Q62" i="17"/>
  <c r="V62" i="17"/>
  <c r="G63" i="17"/>
  <c r="M63" i="17" s="1"/>
  <c r="I63" i="17"/>
  <c r="K63" i="17"/>
  <c r="K57" i="17" s="1"/>
  <c r="O63" i="17"/>
  <c r="Q63" i="17"/>
  <c r="V63" i="17"/>
  <c r="G64" i="17"/>
  <c r="M64" i="17" s="1"/>
  <c r="I64" i="17"/>
  <c r="K64" i="17"/>
  <c r="O64" i="17"/>
  <c r="Q64" i="17"/>
  <c r="V64" i="17"/>
  <c r="G65" i="17"/>
  <c r="M65" i="17" s="1"/>
  <c r="I65" i="17"/>
  <c r="K65" i="17"/>
  <c r="O65" i="17"/>
  <c r="Q65" i="17"/>
  <c r="V65" i="17"/>
  <c r="G66" i="17"/>
  <c r="I66" i="17"/>
  <c r="K66" i="17"/>
  <c r="M66" i="17"/>
  <c r="O66" i="17"/>
  <c r="Q66" i="17"/>
  <c r="V66" i="17"/>
  <c r="G67" i="17"/>
  <c r="I67" i="17"/>
  <c r="K67" i="17"/>
  <c r="M67" i="17"/>
  <c r="O67" i="17"/>
  <c r="Q67" i="17"/>
  <c r="V67" i="17"/>
  <c r="AE69" i="17"/>
  <c r="G77" i="16"/>
  <c r="BA43" i="16"/>
  <c r="BA29" i="16"/>
  <c r="BA12" i="16"/>
  <c r="BA10" i="16"/>
  <c r="Q8" i="16"/>
  <c r="G9" i="16"/>
  <c r="I9" i="16"/>
  <c r="I8" i="16" s="1"/>
  <c r="K9" i="16"/>
  <c r="M9" i="16"/>
  <c r="M8" i="16" s="1"/>
  <c r="O9" i="16"/>
  <c r="O8" i="16" s="1"/>
  <c r="Q9" i="16"/>
  <c r="V9" i="16"/>
  <c r="G11" i="16"/>
  <c r="AF77" i="16" s="1"/>
  <c r="I11" i="16"/>
  <c r="K11" i="16"/>
  <c r="K8" i="16" s="1"/>
  <c r="M11" i="16"/>
  <c r="O11" i="16"/>
  <c r="Q11" i="16"/>
  <c r="V11" i="16"/>
  <c r="V8" i="16" s="1"/>
  <c r="K14" i="16"/>
  <c r="G15" i="16"/>
  <c r="G14" i="16" s="1"/>
  <c r="I15" i="16"/>
  <c r="I14" i="16" s="1"/>
  <c r="K15" i="16"/>
  <c r="O15" i="16"/>
  <c r="O14" i="16" s="1"/>
  <c r="Q15" i="16"/>
  <c r="V15" i="16"/>
  <c r="V14" i="16" s="1"/>
  <c r="G17" i="16"/>
  <c r="M17" i="16" s="1"/>
  <c r="I17" i="16"/>
  <c r="K17" i="16"/>
  <c r="O17" i="16"/>
  <c r="Q17" i="16"/>
  <c r="Q14" i="16" s="1"/>
  <c r="V17" i="16"/>
  <c r="G20" i="16"/>
  <c r="M20" i="16" s="1"/>
  <c r="I20" i="16"/>
  <c r="K20" i="16"/>
  <c r="O20" i="16"/>
  <c r="Q20" i="16"/>
  <c r="V20" i="16"/>
  <c r="G22" i="16"/>
  <c r="G21" i="16" s="1"/>
  <c r="I22" i="16"/>
  <c r="K22" i="16"/>
  <c r="K21" i="16" s="1"/>
  <c r="M22" i="16"/>
  <c r="O22" i="16"/>
  <c r="Q22" i="16"/>
  <c r="V22" i="16"/>
  <c r="V21" i="16" s="1"/>
  <c r="G25" i="16"/>
  <c r="I25" i="16"/>
  <c r="I21" i="16" s="1"/>
  <c r="K25" i="16"/>
  <c r="M25" i="16"/>
  <c r="O25" i="16"/>
  <c r="Q25" i="16"/>
  <c r="Q21" i="16" s="1"/>
  <c r="V25" i="16"/>
  <c r="G28" i="16"/>
  <c r="M28" i="16" s="1"/>
  <c r="I28" i="16"/>
  <c r="K28" i="16"/>
  <c r="O28" i="16"/>
  <c r="Q28" i="16"/>
  <c r="V28" i="16"/>
  <c r="G30" i="16"/>
  <c r="M30" i="16" s="1"/>
  <c r="I30" i="16"/>
  <c r="K30" i="16"/>
  <c r="O30" i="16"/>
  <c r="Q30" i="16"/>
  <c r="V30" i="16"/>
  <c r="G32" i="16"/>
  <c r="M32" i="16" s="1"/>
  <c r="I32" i="16"/>
  <c r="K32" i="16"/>
  <c r="O32" i="16"/>
  <c r="Q32" i="16"/>
  <c r="V32" i="16"/>
  <c r="G34" i="16"/>
  <c r="I34" i="16"/>
  <c r="K34" i="16"/>
  <c r="M34" i="16"/>
  <c r="O34" i="16"/>
  <c r="O21" i="16" s="1"/>
  <c r="Q34" i="16"/>
  <c r="V34" i="16"/>
  <c r="G37" i="16"/>
  <c r="I37" i="16"/>
  <c r="I36" i="16" s="1"/>
  <c r="K37" i="16"/>
  <c r="K36" i="16" s="1"/>
  <c r="M37" i="16"/>
  <c r="O37" i="16"/>
  <c r="Q37" i="16"/>
  <c r="Q36" i="16" s="1"/>
  <c r="V37" i="16"/>
  <c r="G39" i="16"/>
  <c r="G36" i="16" s="1"/>
  <c r="I39" i="16"/>
  <c r="K39" i="16"/>
  <c r="O39" i="16"/>
  <c r="O36" i="16" s="1"/>
  <c r="Q39" i="16"/>
  <c r="V39" i="16"/>
  <c r="V36" i="16" s="1"/>
  <c r="G41" i="16"/>
  <c r="V41" i="16"/>
  <c r="G42" i="16"/>
  <c r="M42" i="16" s="1"/>
  <c r="M41" i="16" s="1"/>
  <c r="I42" i="16"/>
  <c r="K42" i="16"/>
  <c r="K41" i="16" s="1"/>
  <c r="O42" i="16"/>
  <c r="O41" i="16" s="1"/>
  <c r="Q42" i="16"/>
  <c r="Q41" i="16" s="1"/>
  <c r="V42" i="16"/>
  <c r="G46" i="16"/>
  <c r="I46" i="16"/>
  <c r="I41" i="16" s="1"/>
  <c r="K46" i="16"/>
  <c r="M46" i="16"/>
  <c r="O46" i="16"/>
  <c r="Q46" i="16"/>
  <c r="V46" i="16"/>
  <c r="G48" i="16"/>
  <c r="I48" i="16"/>
  <c r="K48" i="16"/>
  <c r="M48" i="16"/>
  <c r="O48" i="16"/>
  <c r="Q48" i="16"/>
  <c r="V48" i="16"/>
  <c r="G51" i="16"/>
  <c r="I51" i="16"/>
  <c r="K51" i="16"/>
  <c r="M51" i="16"/>
  <c r="O51" i="16"/>
  <c r="Q51" i="16"/>
  <c r="V51" i="16"/>
  <c r="I53" i="16"/>
  <c r="K53" i="16"/>
  <c r="O53" i="16"/>
  <c r="G54" i="16"/>
  <c r="M54" i="16" s="1"/>
  <c r="M53" i="16" s="1"/>
  <c r="I54" i="16"/>
  <c r="K54" i="16"/>
  <c r="O54" i="16"/>
  <c r="Q54" i="16"/>
  <c r="Q53" i="16" s="1"/>
  <c r="V54" i="16"/>
  <c r="V53" i="16" s="1"/>
  <c r="Q55" i="16"/>
  <c r="G56" i="16"/>
  <c r="I56" i="16"/>
  <c r="I55" i="16" s="1"/>
  <c r="K56" i="16"/>
  <c r="M56" i="16"/>
  <c r="O56" i="16"/>
  <c r="O55" i="16" s="1"/>
  <c r="Q56" i="16"/>
  <c r="V56" i="16"/>
  <c r="G62" i="16"/>
  <c r="G55" i="16" s="1"/>
  <c r="I62" i="16"/>
  <c r="K62" i="16"/>
  <c r="K55" i="16" s="1"/>
  <c r="M62" i="16"/>
  <c r="O62" i="16"/>
  <c r="Q62" i="16"/>
  <c r="V62" i="16"/>
  <c r="V55" i="16" s="1"/>
  <c r="G64" i="16"/>
  <c r="I64" i="16"/>
  <c r="K64" i="16"/>
  <c r="M64" i="16"/>
  <c r="O64" i="16"/>
  <c r="Q64" i="16"/>
  <c r="V64" i="16"/>
  <c r="G66" i="16"/>
  <c r="M66" i="16" s="1"/>
  <c r="I66" i="16"/>
  <c r="K66" i="16"/>
  <c r="O66" i="16"/>
  <c r="Q66" i="16"/>
  <c r="V66" i="16"/>
  <c r="G68" i="16"/>
  <c r="M68" i="16" s="1"/>
  <c r="I68" i="16"/>
  <c r="K68" i="16"/>
  <c r="O68" i="16"/>
  <c r="Q68" i="16"/>
  <c r="V68" i="16"/>
  <c r="G70" i="16"/>
  <c r="K70" i="16"/>
  <c r="Q70" i="16"/>
  <c r="V70" i="16"/>
  <c r="G71" i="16"/>
  <c r="I71" i="16"/>
  <c r="I70" i="16" s="1"/>
  <c r="K71" i="16"/>
  <c r="M71" i="16"/>
  <c r="M70" i="16" s="1"/>
  <c r="O71" i="16"/>
  <c r="O70" i="16" s="1"/>
  <c r="Q71" i="16"/>
  <c r="V71" i="16"/>
  <c r="AE77" i="16"/>
  <c r="G130" i="15"/>
  <c r="BA80" i="15"/>
  <c r="BA76" i="15"/>
  <c r="BA74" i="15"/>
  <c r="BA67" i="15"/>
  <c r="BA40" i="15"/>
  <c r="BA22" i="15"/>
  <c r="BA12" i="15"/>
  <c r="BA10" i="15"/>
  <c r="K8" i="15"/>
  <c r="G9" i="15"/>
  <c r="M9" i="15" s="1"/>
  <c r="I9" i="15"/>
  <c r="I8" i="15" s="1"/>
  <c r="K9" i="15"/>
  <c r="O9" i="15"/>
  <c r="O8" i="15" s="1"/>
  <c r="Q9" i="15"/>
  <c r="V9" i="15"/>
  <c r="V8" i="15" s="1"/>
  <c r="G11" i="15"/>
  <c r="M11" i="15" s="1"/>
  <c r="I11" i="15"/>
  <c r="K11" i="15"/>
  <c r="O11" i="15"/>
  <c r="Q11" i="15"/>
  <c r="Q8" i="15" s="1"/>
  <c r="V11" i="15"/>
  <c r="Q14" i="15"/>
  <c r="G15" i="15"/>
  <c r="I15" i="15"/>
  <c r="I14" i="15" s="1"/>
  <c r="K15" i="15"/>
  <c r="M15" i="15"/>
  <c r="M14" i="15" s="1"/>
  <c r="O15" i="15"/>
  <c r="O14" i="15" s="1"/>
  <c r="Q15" i="15"/>
  <c r="V15" i="15"/>
  <c r="G18" i="15"/>
  <c r="G14" i="15" s="1"/>
  <c r="I18" i="15"/>
  <c r="K18" i="15"/>
  <c r="K14" i="15" s="1"/>
  <c r="M18" i="15"/>
  <c r="O18" i="15"/>
  <c r="Q18" i="15"/>
  <c r="V18" i="15"/>
  <c r="V14" i="15" s="1"/>
  <c r="G21" i="15"/>
  <c r="M21" i="15" s="1"/>
  <c r="I21" i="15"/>
  <c r="K21" i="15"/>
  <c r="O21" i="15"/>
  <c r="Q21" i="15"/>
  <c r="V21" i="15"/>
  <c r="I25" i="15"/>
  <c r="G26" i="15"/>
  <c r="M26" i="15" s="1"/>
  <c r="M25" i="15" s="1"/>
  <c r="I26" i="15"/>
  <c r="K26" i="15"/>
  <c r="O26" i="15"/>
  <c r="Q26" i="15"/>
  <c r="Q25" i="15" s="1"/>
  <c r="V26" i="15"/>
  <c r="V25" i="15" s="1"/>
  <c r="G28" i="15"/>
  <c r="I28" i="15"/>
  <c r="K28" i="15"/>
  <c r="K25" i="15" s="1"/>
  <c r="M28" i="15"/>
  <c r="O28" i="15"/>
  <c r="O25" i="15" s="1"/>
  <c r="Q28" i="15"/>
  <c r="V28" i="15"/>
  <c r="G31" i="15"/>
  <c r="I31" i="15"/>
  <c r="K31" i="15"/>
  <c r="M31" i="15"/>
  <c r="O31" i="15"/>
  <c r="Q31" i="15"/>
  <c r="V31" i="15"/>
  <c r="G33" i="15"/>
  <c r="M33" i="15" s="1"/>
  <c r="I33" i="15"/>
  <c r="I32" i="15" s="1"/>
  <c r="K33" i="15"/>
  <c r="K32" i="15" s="1"/>
  <c r="O33" i="15"/>
  <c r="Q33" i="15"/>
  <c r="Q32" i="15" s="1"/>
  <c r="V33" i="15"/>
  <c r="G36" i="15"/>
  <c r="M36" i="15" s="1"/>
  <c r="I36" i="15"/>
  <c r="K36" i="15"/>
  <c r="O36" i="15"/>
  <c r="O32" i="15" s="1"/>
  <c r="Q36" i="15"/>
  <c r="V36" i="15"/>
  <c r="V32" i="15" s="1"/>
  <c r="G39" i="15"/>
  <c r="M39" i="15" s="1"/>
  <c r="I39" i="15"/>
  <c r="K39" i="15"/>
  <c r="O39" i="15"/>
  <c r="Q39" i="15"/>
  <c r="V39" i="15"/>
  <c r="G41" i="15"/>
  <c r="I41" i="15"/>
  <c r="K41" i="15"/>
  <c r="M41" i="15"/>
  <c r="O41" i="15"/>
  <c r="Q41" i="15"/>
  <c r="V41" i="15"/>
  <c r="G43" i="15"/>
  <c r="I43" i="15"/>
  <c r="K43" i="15"/>
  <c r="M43" i="15"/>
  <c r="O43" i="15"/>
  <c r="Q43" i="15"/>
  <c r="V43" i="15"/>
  <c r="G45" i="15"/>
  <c r="I45" i="15"/>
  <c r="K45" i="15"/>
  <c r="M45" i="15"/>
  <c r="O45" i="15"/>
  <c r="Q45" i="15"/>
  <c r="V45" i="15"/>
  <c r="K47" i="15"/>
  <c r="G48" i="15"/>
  <c r="M48" i="15" s="1"/>
  <c r="I48" i="15"/>
  <c r="I47" i="15" s="1"/>
  <c r="K48" i="15"/>
  <c r="O48" i="15"/>
  <c r="O47" i="15" s="1"/>
  <c r="Q48" i="15"/>
  <c r="V48" i="15"/>
  <c r="V47" i="15" s="1"/>
  <c r="G50" i="15"/>
  <c r="M50" i="15" s="1"/>
  <c r="I50" i="15"/>
  <c r="K50" i="15"/>
  <c r="O50" i="15"/>
  <c r="Q50" i="15"/>
  <c r="Q47" i="15" s="1"/>
  <c r="V50" i="15"/>
  <c r="G53" i="15"/>
  <c r="I53" i="15"/>
  <c r="K53" i="15"/>
  <c r="M53" i="15"/>
  <c r="O53" i="15"/>
  <c r="Q53" i="15"/>
  <c r="V53" i="15"/>
  <c r="G55" i="15"/>
  <c r="I55" i="15"/>
  <c r="K55" i="15"/>
  <c r="M55" i="15"/>
  <c r="O55" i="15"/>
  <c r="Q55" i="15"/>
  <c r="V55" i="15"/>
  <c r="G58" i="15"/>
  <c r="I58" i="15"/>
  <c r="K58" i="15"/>
  <c r="M58" i="15"/>
  <c r="O58" i="15"/>
  <c r="Q58" i="15"/>
  <c r="V58" i="15"/>
  <c r="K59" i="15"/>
  <c r="G60" i="15"/>
  <c r="M60" i="15" s="1"/>
  <c r="I60" i="15"/>
  <c r="I59" i="15" s="1"/>
  <c r="K60" i="15"/>
  <c r="O60" i="15"/>
  <c r="O59" i="15" s="1"/>
  <c r="Q60" i="15"/>
  <c r="Q59" i="15" s="1"/>
  <c r="V60" i="15"/>
  <c r="V59" i="15" s="1"/>
  <c r="G62" i="15"/>
  <c r="M62" i="15" s="1"/>
  <c r="I62" i="15"/>
  <c r="K62" i="15"/>
  <c r="O62" i="15"/>
  <c r="Q62" i="15"/>
  <c r="V62" i="15"/>
  <c r="Q65" i="15"/>
  <c r="G66" i="15"/>
  <c r="I66" i="15"/>
  <c r="I65" i="15" s="1"/>
  <c r="K66" i="15"/>
  <c r="K65" i="15" s="1"/>
  <c r="M66" i="15"/>
  <c r="M65" i="15" s="1"/>
  <c r="O66" i="15"/>
  <c r="O65" i="15" s="1"/>
  <c r="Q66" i="15"/>
  <c r="V66" i="15"/>
  <c r="G68" i="15"/>
  <c r="G65" i="15" s="1"/>
  <c r="I68" i="15"/>
  <c r="K68" i="15"/>
  <c r="M68" i="15"/>
  <c r="O68" i="15"/>
  <c r="Q68" i="15"/>
  <c r="V68" i="15"/>
  <c r="V65" i="15" s="1"/>
  <c r="G70" i="15"/>
  <c r="M70" i="15" s="1"/>
  <c r="I70" i="15"/>
  <c r="K70" i="15"/>
  <c r="O70" i="15"/>
  <c r="Q70" i="15"/>
  <c r="V70" i="15"/>
  <c r="I72" i="15"/>
  <c r="G73" i="15"/>
  <c r="M73" i="15" s="1"/>
  <c r="M72" i="15" s="1"/>
  <c r="I73" i="15"/>
  <c r="K73" i="15"/>
  <c r="O73" i="15"/>
  <c r="O72" i="15" s="1"/>
  <c r="Q73" i="15"/>
  <c r="Q72" i="15" s="1"/>
  <c r="V73" i="15"/>
  <c r="V72" i="15" s="1"/>
  <c r="G75" i="15"/>
  <c r="I75" i="15"/>
  <c r="K75" i="15"/>
  <c r="K72" i="15" s="1"/>
  <c r="M75" i="15"/>
  <c r="O75" i="15"/>
  <c r="Q75" i="15"/>
  <c r="V75" i="15"/>
  <c r="G78" i="15"/>
  <c r="G77" i="15" s="1"/>
  <c r="I78" i="15"/>
  <c r="I77" i="15" s="1"/>
  <c r="K78" i="15"/>
  <c r="K77" i="15" s="1"/>
  <c r="M78" i="15"/>
  <c r="O78" i="15"/>
  <c r="Q78" i="15"/>
  <c r="Q77" i="15" s="1"/>
  <c r="V78" i="15"/>
  <c r="V77" i="15" s="1"/>
  <c r="G81" i="15"/>
  <c r="M81" i="15" s="1"/>
  <c r="I81" i="15"/>
  <c r="K81" i="15"/>
  <c r="O81" i="15"/>
  <c r="Q81" i="15"/>
  <c r="V81" i="15"/>
  <c r="G82" i="15"/>
  <c r="M82" i="15" s="1"/>
  <c r="I82" i="15"/>
  <c r="K82" i="15"/>
  <c r="O82" i="15"/>
  <c r="Q82" i="15"/>
  <c r="V82" i="15"/>
  <c r="G88" i="15"/>
  <c r="M88" i="15" s="1"/>
  <c r="I88" i="15"/>
  <c r="K88" i="15"/>
  <c r="O88" i="15"/>
  <c r="Q88" i="15"/>
  <c r="V88" i="15"/>
  <c r="G90" i="15"/>
  <c r="I90" i="15"/>
  <c r="K90" i="15"/>
  <c r="M90" i="15"/>
  <c r="O90" i="15"/>
  <c r="Q90" i="15"/>
  <c r="V90" i="15"/>
  <c r="G92" i="15"/>
  <c r="I92" i="15"/>
  <c r="K92" i="15"/>
  <c r="M92" i="15"/>
  <c r="O92" i="15"/>
  <c r="O77" i="15" s="1"/>
  <c r="Q92" i="15"/>
  <c r="V92" i="15"/>
  <c r="G93" i="15"/>
  <c r="I93" i="15"/>
  <c r="K93" i="15"/>
  <c r="M93" i="15"/>
  <c r="O93" i="15"/>
  <c r="Q93" i="15"/>
  <c r="V93" i="15"/>
  <c r="G94" i="15"/>
  <c r="M94" i="15" s="1"/>
  <c r="I94" i="15"/>
  <c r="K94" i="15"/>
  <c r="O94" i="15"/>
  <c r="Q94" i="15"/>
  <c r="V94" i="15"/>
  <c r="G95" i="15"/>
  <c r="M95" i="15" s="1"/>
  <c r="I95" i="15"/>
  <c r="K95" i="15"/>
  <c r="O95" i="15"/>
  <c r="Q95" i="15"/>
  <c r="V95" i="15"/>
  <c r="G96" i="15"/>
  <c r="M96" i="15" s="1"/>
  <c r="I96" i="15"/>
  <c r="K96" i="15"/>
  <c r="O96" i="15"/>
  <c r="Q96" i="15"/>
  <c r="V96" i="15"/>
  <c r="G97" i="15"/>
  <c r="I97" i="15"/>
  <c r="K97" i="15"/>
  <c r="M97" i="15"/>
  <c r="O97" i="15"/>
  <c r="Q97" i="15"/>
  <c r="V97" i="15"/>
  <c r="G98" i="15"/>
  <c r="I98" i="15"/>
  <c r="K98" i="15"/>
  <c r="M98" i="15"/>
  <c r="O98" i="15"/>
  <c r="Q98" i="15"/>
  <c r="V98" i="15"/>
  <c r="G100" i="15"/>
  <c r="I100" i="15"/>
  <c r="K100" i="15"/>
  <c r="M100" i="15"/>
  <c r="O100" i="15"/>
  <c r="Q100" i="15"/>
  <c r="V100" i="15"/>
  <c r="G102" i="15"/>
  <c r="M102" i="15" s="1"/>
  <c r="I102" i="15"/>
  <c r="K102" i="15"/>
  <c r="O102" i="15"/>
  <c r="Q102" i="15"/>
  <c r="V102" i="15"/>
  <c r="G104" i="15"/>
  <c r="M104" i="15" s="1"/>
  <c r="I104" i="15"/>
  <c r="K104" i="15"/>
  <c r="O104" i="15"/>
  <c r="Q104" i="15"/>
  <c r="V104" i="15"/>
  <c r="G106" i="15"/>
  <c r="V106" i="15"/>
  <c r="G107" i="15"/>
  <c r="I107" i="15"/>
  <c r="I106" i="15" s="1"/>
  <c r="K107" i="15"/>
  <c r="K106" i="15" s="1"/>
  <c r="M107" i="15"/>
  <c r="M106" i="15" s="1"/>
  <c r="O107" i="15"/>
  <c r="O106" i="15" s="1"/>
  <c r="Q107" i="15"/>
  <c r="Q106" i="15" s="1"/>
  <c r="V107" i="15"/>
  <c r="O112" i="15"/>
  <c r="G113" i="15"/>
  <c r="G112" i="15" s="1"/>
  <c r="I113" i="15"/>
  <c r="I112" i="15" s="1"/>
  <c r="K113" i="15"/>
  <c r="K112" i="15" s="1"/>
  <c r="M113" i="15"/>
  <c r="O113" i="15"/>
  <c r="Q113" i="15"/>
  <c r="Q112" i="15" s="1"/>
  <c r="V113" i="15"/>
  <c r="V112" i="15" s="1"/>
  <c r="G117" i="15"/>
  <c r="M117" i="15" s="1"/>
  <c r="I117" i="15"/>
  <c r="K117" i="15"/>
  <c r="O117" i="15"/>
  <c r="Q117" i="15"/>
  <c r="V117" i="15"/>
  <c r="G121" i="15"/>
  <c r="M121" i="15" s="1"/>
  <c r="I121" i="15"/>
  <c r="K121" i="15"/>
  <c r="O121" i="15"/>
  <c r="Q121" i="15"/>
  <c r="V121" i="15"/>
  <c r="G124" i="15"/>
  <c r="M124" i="15" s="1"/>
  <c r="I124" i="15"/>
  <c r="K124" i="15"/>
  <c r="O124" i="15"/>
  <c r="Q124" i="15"/>
  <c r="V124" i="15"/>
  <c r="G125" i="15"/>
  <c r="I125" i="15"/>
  <c r="K125" i="15"/>
  <c r="M125" i="15"/>
  <c r="O125" i="15"/>
  <c r="Q125" i="15"/>
  <c r="V125" i="15"/>
  <c r="AE130" i="15"/>
  <c r="G191" i="14"/>
  <c r="BA185" i="14"/>
  <c r="BA184" i="14"/>
  <c r="BA183" i="14"/>
  <c r="BA120" i="14"/>
  <c r="BA115" i="14"/>
  <c r="BA107" i="14"/>
  <c r="BA63" i="14"/>
  <c r="BA62" i="14"/>
  <c r="BA43" i="14"/>
  <c r="BA42" i="14"/>
  <c r="BA39" i="14"/>
  <c r="BA38" i="14"/>
  <c r="BA27" i="14"/>
  <c r="BA18" i="14"/>
  <c r="BA16" i="14"/>
  <c r="BA14" i="14"/>
  <c r="BA12" i="14"/>
  <c r="G9" i="14"/>
  <c r="I9" i="14"/>
  <c r="I8" i="14" s="1"/>
  <c r="K9" i="14"/>
  <c r="K8" i="14" s="1"/>
  <c r="M9" i="14"/>
  <c r="O9" i="14"/>
  <c r="O8" i="14" s="1"/>
  <c r="Q9" i="14"/>
  <c r="V9" i="14"/>
  <c r="G11" i="14"/>
  <c r="G8" i="14" s="1"/>
  <c r="I11" i="14"/>
  <c r="K11" i="14"/>
  <c r="M11" i="14"/>
  <c r="O11" i="14"/>
  <c r="Q11" i="14"/>
  <c r="V11" i="14"/>
  <c r="V8" i="14" s="1"/>
  <c r="G13" i="14"/>
  <c r="M13" i="14" s="1"/>
  <c r="I13" i="14"/>
  <c r="K13" i="14"/>
  <c r="O13" i="14"/>
  <c r="Q13" i="14"/>
  <c r="V13" i="14"/>
  <c r="G15" i="14"/>
  <c r="M15" i="14" s="1"/>
  <c r="I15" i="14"/>
  <c r="K15" i="14"/>
  <c r="O15" i="14"/>
  <c r="Q15" i="14"/>
  <c r="Q8" i="14" s="1"/>
  <c r="V15" i="14"/>
  <c r="G17" i="14"/>
  <c r="M17" i="14" s="1"/>
  <c r="I17" i="14"/>
  <c r="K17" i="14"/>
  <c r="O17" i="14"/>
  <c r="Q17" i="14"/>
  <c r="V17" i="14"/>
  <c r="G19" i="14"/>
  <c r="I19" i="14"/>
  <c r="K19" i="14"/>
  <c r="M19" i="14"/>
  <c r="O19" i="14"/>
  <c r="Q19" i="14"/>
  <c r="V19" i="14"/>
  <c r="G22" i="14"/>
  <c r="I22" i="14"/>
  <c r="K22" i="14"/>
  <c r="M22" i="14"/>
  <c r="O22" i="14"/>
  <c r="Q22" i="14"/>
  <c r="V22" i="14"/>
  <c r="G24" i="14"/>
  <c r="I24" i="14"/>
  <c r="K24" i="14"/>
  <c r="M24" i="14"/>
  <c r="O24" i="14"/>
  <c r="Q24" i="14"/>
  <c r="V24" i="14"/>
  <c r="G26" i="14"/>
  <c r="M26" i="14" s="1"/>
  <c r="I26" i="14"/>
  <c r="K26" i="14"/>
  <c r="O26" i="14"/>
  <c r="Q26" i="14"/>
  <c r="V26" i="14"/>
  <c r="G29" i="14"/>
  <c r="M29" i="14" s="1"/>
  <c r="I29" i="14"/>
  <c r="K29" i="14"/>
  <c r="O29" i="14"/>
  <c r="Q29" i="14"/>
  <c r="V29" i="14"/>
  <c r="G31" i="14"/>
  <c r="M31" i="14" s="1"/>
  <c r="I31" i="14"/>
  <c r="K31" i="14"/>
  <c r="O31" i="14"/>
  <c r="Q31" i="14"/>
  <c r="V31" i="14"/>
  <c r="G33" i="14"/>
  <c r="I33" i="14"/>
  <c r="K33" i="14"/>
  <c r="M33" i="14"/>
  <c r="O33" i="14"/>
  <c r="Q33" i="14"/>
  <c r="V33" i="14"/>
  <c r="G37" i="14"/>
  <c r="I37" i="14"/>
  <c r="K37" i="14"/>
  <c r="M37" i="14"/>
  <c r="O37" i="14"/>
  <c r="Q37" i="14"/>
  <c r="V37" i="14"/>
  <c r="G41" i="14"/>
  <c r="I41" i="14"/>
  <c r="K41" i="14"/>
  <c r="M41" i="14"/>
  <c r="O41" i="14"/>
  <c r="Q41" i="14"/>
  <c r="V41" i="14"/>
  <c r="G45" i="14"/>
  <c r="M45" i="14" s="1"/>
  <c r="I45" i="14"/>
  <c r="K45" i="14"/>
  <c r="O45" i="14"/>
  <c r="Q45" i="14"/>
  <c r="V45" i="14"/>
  <c r="I47" i="14"/>
  <c r="Q47" i="14"/>
  <c r="G48" i="14"/>
  <c r="M48" i="14" s="1"/>
  <c r="M47" i="14" s="1"/>
  <c r="I48" i="14"/>
  <c r="K48" i="14"/>
  <c r="O48" i="14"/>
  <c r="O47" i="14" s="1"/>
  <c r="Q48" i="14"/>
  <c r="V48" i="14"/>
  <c r="V47" i="14" s="1"/>
  <c r="G61" i="14"/>
  <c r="I61" i="14"/>
  <c r="K61" i="14"/>
  <c r="K47" i="14" s="1"/>
  <c r="M61" i="14"/>
  <c r="O61" i="14"/>
  <c r="Q61" i="14"/>
  <c r="V61" i="14"/>
  <c r="K64" i="14"/>
  <c r="O64" i="14"/>
  <c r="Q64" i="14"/>
  <c r="G65" i="14"/>
  <c r="G64" i="14" s="1"/>
  <c r="I65" i="14"/>
  <c r="I64" i="14" s="1"/>
  <c r="K65" i="14"/>
  <c r="M65" i="14"/>
  <c r="M64" i="14" s="1"/>
  <c r="O65" i="14"/>
  <c r="Q65" i="14"/>
  <c r="V65" i="14"/>
  <c r="V64" i="14" s="1"/>
  <c r="G67" i="14"/>
  <c r="K67" i="14"/>
  <c r="V67" i="14"/>
  <c r="G68" i="14"/>
  <c r="M68" i="14" s="1"/>
  <c r="I68" i="14"/>
  <c r="I67" i="14" s="1"/>
  <c r="K68" i="14"/>
  <c r="O68" i="14"/>
  <c r="O67" i="14" s="1"/>
  <c r="Q68" i="14"/>
  <c r="Q67" i="14" s="1"/>
  <c r="V68" i="14"/>
  <c r="G71" i="14"/>
  <c r="M71" i="14" s="1"/>
  <c r="I71" i="14"/>
  <c r="K71" i="14"/>
  <c r="O71" i="14"/>
  <c r="Q71" i="14"/>
  <c r="V71" i="14"/>
  <c r="Q74" i="14"/>
  <c r="G75" i="14"/>
  <c r="I75" i="14"/>
  <c r="I74" i="14" s="1"/>
  <c r="K75" i="14"/>
  <c r="K74" i="14" s="1"/>
  <c r="M75" i="14"/>
  <c r="O75" i="14"/>
  <c r="O74" i="14" s="1"/>
  <c r="Q75" i="14"/>
  <c r="V75" i="14"/>
  <c r="G78" i="14"/>
  <c r="G74" i="14" s="1"/>
  <c r="I78" i="14"/>
  <c r="K78" i="14"/>
  <c r="M78" i="14"/>
  <c r="O78" i="14"/>
  <c r="Q78" i="14"/>
  <c r="V78" i="14"/>
  <c r="V74" i="14" s="1"/>
  <c r="G81" i="14"/>
  <c r="M81" i="14" s="1"/>
  <c r="M74" i="14" s="1"/>
  <c r="I81" i="14"/>
  <c r="K81" i="14"/>
  <c r="O81" i="14"/>
  <c r="Q81" i="14"/>
  <c r="V81" i="14"/>
  <c r="I84" i="14"/>
  <c r="Q84" i="14"/>
  <c r="G85" i="14"/>
  <c r="M85" i="14" s="1"/>
  <c r="M84" i="14" s="1"/>
  <c r="I85" i="14"/>
  <c r="K85" i="14"/>
  <c r="O85" i="14"/>
  <c r="O84" i="14" s="1"/>
  <c r="Q85" i="14"/>
  <c r="V85" i="14"/>
  <c r="V84" i="14" s="1"/>
  <c r="G90" i="14"/>
  <c r="I90" i="14"/>
  <c r="K90" i="14"/>
  <c r="K84" i="14" s="1"/>
  <c r="M90" i="14"/>
  <c r="O90" i="14"/>
  <c r="Q90" i="14"/>
  <c r="V90" i="14"/>
  <c r="K96" i="14"/>
  <c r="O96" i="14"/>
  <c r="Q96" i="14"/>
  <c r="G97" i="14"/>
  <c r="G96" i="14" s="1"/>
  <c r="I97" i="14"/>
  <c r="I96" i="14" s="1"/>
  <c r="K97" i="14"/>
  <c r="M97" i="14"/>
  <c r="M96" i="14" s="1"/>
  <c r="O97" i="14"/>
  <c r="Q97" i="14"/>
  <c r="V97" i="14"/>
  <c r="V96" i="14" s="1"/>
  <c r="G102" i="14"/>
  <c r="G103" i="14"/>
  <c r="I103" i="14"/>
  <c r="I102" i="14" s="1"/>
  <c r="K103" i="14"/>
  <c r="M103" i="14"/>
  <c r="O103" i="14"/>
  <c r="O102" i="14" s="1"/>
  <c r="Q103" i="14"/>
  <c r="Q102" i="14" s="1"/>
  <c r="V103" i="14"/>
  <c r="G114" i="14"/>
  <c r="M114" i="14" s="1"/>
  <c r="I114" i="14"/>
  <c r="K114" i="14"/>
  <c r="O114" i="14"/>
  <c r="Q114" i="14"/>
  <c r="V114" i="14"/>
  <c r="G119" i="14"/>
  <c r="I119" i="14"/>
  <c r="K119" i="14"/>
  <c r="M119" i="14"/>
  <c r="O119" i="14"/>
  <c r="Q119" i="14"/>
  <c r="V119" i="14"/>
  <c r="G124" i="14"/>
  <c r="M124" i="14" s="1"/>
  <c r="I124" i="14"/>
  <c r="K124" i="14"/>
  <c r="K102" i="14" s="1"/>
  <c r="O124" i="14"/>
  <c r="Q124" i="14"/>
  <c r="V124" i="14"/>
  <c r="G129" i="14"/>
  <c r="I129" i="14"/>
  <c r="K129" i="14"/>
  <c r="M129" i="14"/>
  <c r="O129" i="14"/>
  <c r="Q129" i="14"/>
  <c r="V129" i="14"/>
  <c r="G133" i="14"/>
  <c r="M133" i="14" s="1"/>
  <c r="I133" i="14"/>
  <c r="K133" i="14"/>
  <c r="O133" i="14"/>
  <c r="Q133" i="14"/>
  <c r="V133" i="14"/>
  <c r="V102" i="14" s="1"/>
  <c r="G139" i="14"/>
  <c r="I139" i="14"/>
  <c r="K139" i="14"/>
  <c r="M139" i="14"/>
  <c r="O139" i="14"/>
  <c r="Q139" i="14"/>
  <c r="V139" i="14"/>
  <c r="G143" i="14"/>
  <c r="M143" i="14" s="1"/>
  <c r="I143" i="14"/>
  <c r="K143" i="14"/>
  <c r="O143" i="14"/>
  <c r="Q143" i="14"/>
  <c r="V143" i="14"/>
  <c r="G148" i="14"/>
  <c r="I148" i="14"/>
  <c r="K148" i="14"/>
  <c r="M148" i="14"/>
  <c r="O148" i="14"/>
  <c r="Q148" i="14"/>
  <c r="V148" i="14"/>
  <c r="G153" i="14"/>
  <c r="M153" i="14" s="1"/>
  <c r="I153" i="14"/>
  <c r="K153" i="14"/>
  <c r="O153" i="14"/>
  <c r="Q153" i="14"/>
  <c r="V153" i="14"/>
  <c r="G158" i="14"/>
  <c r="I158" i="14"/>
  <c r="K158" i="14"/>
  <c r="M158" i="14"/>
  <c r="O158" i="14"/>
  <c r="Q158" i="14"/>
  <c r="V158" i="14"/>
  <c r="G163" i="14"/>
  <c r="M163" i="14" s="1"/>
  <c r="I163" i="14"/>
  <c r="K163" i="14"/>
  <c r="O163" i="14"/>
  <c r="Q163" i="14"/>
  <c r="V163" i="14"/>
  <c r="G167" i="14"/>
  <c r="I167" i="14"/>
  <c r="K167" i="14"/>
  <c r="M167" i="14"/>
  <c r="O167" i="14"/>
  <c r="Q167" i="14"/>
  <c r="V167" i="14"/>
  <c r="G171" i="14"/>
  <c r="M171" i="14" s="1"/>
  <c r="I171" i="14"/>
  <c r="K171" i="14"/>
  <c r="O171" i="14"/>
  <c r="Q171" i="14"/>
  <c r="V171" i="14"/>
  <c r="G175" i="14"/>
  <c r="I175" i="14"/>
  <c r="K175" i="14"/>
  <c r="M175" i="14"/>
  <c r="O175" i="14"/>
  <c r="Q175" i="14"/>
  <c r="V175" i="14"/>
  <c r="G180" i="14"/>
  <c r="M180" i="14" s="1"/>
  <c r="I180" i="14"/>
  <c r="K180" i="14"/>
  <c r="O180" i="14"/>
  <c r="Q180" i="14"/>
  <c r="V180" i="14"/>
  <c r="AE191" i="14"/>
  <c r="AF191" i="14"/>
  <c r="G250" i="13"/>
  <c r="BA244" i="13"/>
  <c r="BA243" i="13"/>
  <c r="BA242" i="13"/>
  <c r="BA155" i="13"/>
  <c r="BA150" i="13"/>
  <c r="BA142" i="13"/>
  <c r="BA96" i="13"/>
  <c r="BA90" i="13"/>
  <c r="BA83" i="13"/>
  <c r="BA80" i="13"/>
  <c r="BA76" i="13"/>
  <c r="BA22" i="13"/>
  <c r="G9" i="13"/>
  <c r="I9" i="13"/>
  <c r="I8" i="13" s="1"/>
  <c r="K9" i="13"/>
  <c r="M9" i="13"/>
  <c r="O9" i="13"/>
  <c r="Q9" i="13"/>
  <c r="Q8" i="13" s="1"/>
  <c r="V9" i="13"/>
  <c r="G13" i="13"/>
  <c r="G8" i="13" s="1"/>
  <c r="I13" i="13"/>
  <c r="K13" i="13"/>
  <c r="K8" i="13" s="1"/>
  <c r="O13" i="13"/>
  <c r="Q13" i="13"/>
  <c r="V13" i="13"/>
  <c r="V8" i="13" s="1"/>
  <c r="G16" i="13"/>
  <c r="I16" i="13"/>
  <c r="K16" i="13"/>
  <c r="M16" i="13"/>
  <c r="O16" i="13"/>
  <c r="Q16" i="13"/>
  <c r="V16" i="13"/>
  <c r="G18" i="13"/>
  <c r="M18" i="13" s="1"/>
  <c r="I18" i="13"/>
  <c r="K18" i="13"/>
  <c r="O18" i="13"/>
  <c r="Q18" i="13"/>
  <c r="V18" i="13"/>
  <c r="G21" i="13"/>
  <c r="I21" i="13"/>
  <c r="K21" i="13"/>
  <c r="M21" i="13"/>
  <c r="O21" i="13"/>
  <c r="Q21" i="13"/>
  <c r="V21" i="13"/>
  <c r="G24" i="13"/>
  <c r="M24" i="13" s="1"/>
  <c r="I24" i="13"/>
  <c r="K24" i="13"/>
  <c r="O24" i="13"/>
  <c r="O8" i="13" s="1"/>
  <c r="Q24" i="13"/>
  <c r="V24" i="13"/>
  <c r="G28" i="13"/>
  <c r="I28" i="13"/>
  <c r="K28" i="13"/>
  <c r="M28" i="13"/>
  <c r="O28" i="13"/>
  <c r="Q28" i="13"/>
  <c r="V28" i="13"/>
  <c r="G31" i="13"/>
  <c r="M31" i="13" s="1"/>
  <c r="I31" i="13"/>
  <c r="K31" i="13"/>
  <c r="O31" i="13"/>
  <c r="Q31" i="13"/>
  <c r="V31" i="13"/>
  <c r="G34" i="13"/>
  <c r="I34" i="13"/>
  <c r="K34" i="13"/>
  <c r="M34" i="13"/>
  <c r="O34" i="13"/>
  <c r="Q34" i="13"/>
  <c r="V34" i="13"/>
  <c r="G37" i="13"/>
  <c r="M37" i="13" s="1"/>
  <c r="I37" i="13"/>
  <c r="K37" i="13"/>
  <c r="O37" i="13"/>
  <c r="Q37" i="13"/>
  <c r="V37" i="13"/>
  <c r="G40" i="13"/>
  <c r="I40" i="13"/>
  <c r="K40" i="13"/>
  <c r="M40" i="13"/>
  <c r="O40" i="13"/>
  <c r="Q40" i="13"/>
  <c r="V40" i="13"/>
  <c r="G41" i="13"/>
  <c r="M41" i="13" s="1"/>
  <c r="I41" i="13"/>
  <c r="K41" i="13"/>
  <c r="O41" i="13"/>
  <c r="Q41" i="13"/>
  <c r="V41" i="13"/>
  <c r="G43" i="13"/>
  <c r="I43" i="13"/>
  <c r="K43" i="13"/>
  <c r="M43" i="13"/>
  <c r="O43" i="13"/>
  <c r="Q43" i="13"/>
  <c r="V43" i="13"/>
  <c r="G45" i="13"/>
  <c r="M45" i="13" s="1"/>
  <c r="I45" i="13"/>
  <c r="K45" i="13"/>
  <c r="O45" i="13"/>
  <c r="Q45" i="13"/>
  <c r="V45" i="13"/>
  <c r="I47" i="13"/>
  <c r="G48" i="13"/>
  <c r="M48" i="13" s="1"/>
  <c r="I48" i="13"/>
  <c r="K48" i="13"/>
  <c r="K47" i="13" s="1"/>
  <c r="O48" i="13"/>
  <c r="O47" i="13" s="1"/>
  <c r="Q48" i="13"/>
  <c r="V48" i="13"/>
  <c r="V47" i="13" s="1"/>
  <c r="G70" i="13"/>
  <c r="I70" i="13"/>
  <c r="K70" i="13"/>
  <c r="M70" i="13"/>
  <c r="O70" i="13"/>
  <c r="Q70" i="13"/>
  <c r="Q47" i="13" s="1"/>
  <c r="V70" i="13"/>
  <c r="G79" i="13"/>
  <c r="M79" i="13" s="1"/>
  <c r="I79" i="13"/>
  <c r="K79" i="13"/>
  <c r="O79" i="13"/>
  <c r="Q79" i="13"/>
  <c r="V79" i="13"/>
  <c r="G86" i="13"/>
  <c r="I86" i="13"/>
  <c r="K86" i="13"/>
  <c r="M86" i="13"/>
  <c r="O86" i="13"/>
  <c r="Q86" i="13"/>
  <c r="V86" i="13"/>
  <c r="G93" i="13"/>
  <c r="M93" i="13" s="1"/>
  <c r="I93" i="13"/>
  <c r="K93" i="13"/>
  <c r="O93" i="13"/>
  <c r="Q93" i="13"/>
  <c r="V93" i="13"/>
  <c r="I99" i="13"/>
  <c r="Q99" i="13"/>
  <c r="G100" i="13"/>
  <c r="M100" i="13" s="1"/>
  <c r="M99" i="13" s="1"/>
  <c r="I100" i="13"/>
  <c r="K100" i="13"/>
  <c r="K99" i="13" s="1"/>
  <c r="O100" i="13"/>
  <c r="O99" i="13" s="1"/>
  <c r="Q100" i="13"/>
  <c r="V100" i="13"/>
  <c r="V99" i="13" s="1"/>
  <c r="Q102" i="13"/>
  <c r="G103" i="13"/>
  <c r="M103" i="13" s="1"/>
  <c r="M102" i="13" s="1"/>
  <c r="I103" i="13"/>
  <c r="K103" i="13"/>
  <c r="K102" i="13" s="1"/>
  <c r="O103" i="13"/>
  <c r="O102" i="13" s="1"/>
  <c r="Q103" i="13"/>
  <c r="V103" i="13"/>
  <c r="V102" i="13" s="1"/>
  <c r="G106" i="13"/>
  <c r="I106" i="13"/>
  <c r="I102" i="13" s="1"/>
  <c r="K106" i="13"/>
  <c r="M106" i="13"/>
  <c r="O106" i="13"/>
  <c r="Q106" i="13"/>
  <c r="V106" i="13"/>
  <c r="K109" i="13"/>
  <c r="G110" i="13"/>
  <c r="I110" i="13"/>
  <c r="I109" i="13" s="1"/>
  <c r="K110" i="13"/>
  <c r="M110" i="13"/>
  <c r="O110" i="13"/>
  <c r="Q110" i="13"/>
  <c r="Q109" i="13" s="1"/>
  <c r="V110" i="13"/>
  <c r="G113" i="13"/>
  <c r="M113" i="13" s="1"/>
  <c r="I113" i="13"/>
  <c r="K113" i="13"/>
  <c r="O113" i="13"/>
  <c r="O109" i="13" s="1"/>
  <c r="Q113" i="13"/>
  <c r="V113" i="13"/>
  <c r="V109" i="13" s="1"/>
  <c r="G116" i="13"/>
  <c r="I116" i="13"/>
  <c r="K116" i="13"/>
  <c r="M116" i="13"/>
  <c r="O116" i="13"/>
  <c r="Q116" i="13"/>
  <c r="V116" i="13"/>
  <c r="O119" i="13"/>
  <c r="G120" i="13"/>
  <c r="I120" i="13"/>
  <c r="I119" i="13" s="1"/>
  <c r="K120" i="13"/>
  <c r="M120" i="13"/>
  <c r="O120" i="13"/>
  <c r="Q120" i="13"/>
  <c r="Q119" i="13" s="1"/>
  <c r="V120" i="13"/>
  <c r="G125" i="13"/>
  <c r="G119" i="13" s="1"/>
  <c r="I125" i="13"/>
  <c r="K125" i="13"/>
  <c r="K119" i="13" s="1"/>
  <c r="O125" i="13"/>
  <c r="Q125" i="13"/>
  <c r="V125" i="13"/>
  <c r="V119" i="13" s="1"/>
  <c r="I131" i="13"/>
  <c r="Q131" i="13"/>
  <c r="G132" i="13"/>
  <c r="M132" i="13" s="1"/>
  <c r="M131" i="13" s="1"/>
  <c r="I132" i="13"/>
  <c r="K132" i="13"/>
  <c r="K131" i="13" s="1"/>
  <c r="O132" i="13"/>
  <c r="O131" i="13" s="1"/>
  <c r="Q132" i="13"/>
  <c r="V132" i="13"/>
  <c r="V131" i="13" s="1"/>
  <c r="G138" i="13"/>
  <c r="M138" i="13" s="1"/>
  <c r="I138" i="13"/>
  <c r="K138" i="13"/>
  <c r="K137" i="13" s="1"/>
  <c r="O138" i="13"/>
  <c r="O137" i="13" s="1"/>
  <c r="Q138" i="13"/>
  <c r="V138" i="13"/>
  <c r="V137" i="13" s="1"/>
  <c r="G149" i="13"/>
  <c r="I149" i="13"/>
  <c r="I137" i="13" s="1"/>
  <c r="K149" i="13"/>
  <c r="M149" i="13"/>
  <c r="O149" i="13"/>
  <c r="Q149" i="13"/>
  <c r="V149" i="13"/>
  <c r="G154" i="13"/>
  <c r="M154" i="13" s="1"/>
  <c r="I154" i="13"/>
  <c r="K154" i="13"/>
  <c r="O154" i="13"/>
  <c r="Q154" i="13"/>
  <c r="V154" i="13"/>
  <c r="G159" i="13"/>
  <c r="I159" i="13"/>
  <c r="K159" i="13"/>
  <c r="M159" i="13"/>
  <c r="O159" i="13"/>
  <c r="Q159" i="13"/>
  <c r="V159" i="13"/>
  <c r="G164" i="13"/>
  <c r="M164" i="13" s="1"/>
  <c r="I164" i="13"/>
  <c r="K164" i="13"/>
  <c r="O164" i="13"/>
  <c r="Q164" i="13"/>
  <c r="V164" i="13"/>
  <c r="G168" i="13"/>
  <c r="I168" i="13"/>
  <c r="K168" i="13"/>
  <c r="M168" i="13"/>
  <c r="O168" i="13"/>
  <c r="Q168" i="13"/>
  <c r="Q137" i="13" s="1"/>
  <c r="V168" i="13"/>
  <c r="G174" i="13"/>
  <c r="M174" i="13" s="1"/>
  <c r="I174" i="13"/>
  <c r="K174" i="13"/>
  <c r="O174" i="13"/>
  <c r="Q174" i="13"/>
  <c r="V174" i="13"/>
  <c r="G178" i="13"/>
  <c r="I178" i="13"/>
  <c r="K178" i="13"/>
  <c r="M178" i="13"/>
  <c r="O178" i="13"/>
  <c r="Q178" i="13"/>
  <c r="V178" i="13"/>
  <c r="G183" i="13"/>
  <c r="M183" i="13" s="1"/>
  <c r="I183" i="13"/>
  <c r="K183" i="13"/>
  <c r="O183" i="13"/>
  <c r="Q183" i="13"/>
  <c r="V183" i="13"/>
  <c r="G188" i="13"/>
  <c r="I188" i="13"/>
  <c r="K188" i="13"/>
  <c r="M188" i="13"/>
  <c r="O188" i="13"/>
  <c r="Q188" i="13"/>
  <c r="V188" i="13"/>
  <c r="G193" i="13"/>
  <c r="M193" i="13" s="1"/>
  <c r="I193" i="13"/>
  <c r="K193" i="13"/>
  <c r="O193" i="13"/>
  <c r="Q193" i="13"/>
  <c r="V193" i="13"/>
  <c r="G197" i="13"/>
  <c r="I197" i="13"/>
  <c r="K197" i="13"/>
  <c r="M197" i="13"/>
  <c r="O197" i="13"/>
  <c r="Q197" i="13"/>
  <c r="V197" i="13"/>
  <c r="G202" i="13"/>
  <c r="M202" i="13" s="1"/>
  <c r="I202" i="13"/>
  <c r="K202" i="13"/>
  <c r="O202" i="13"/>
  <c r="Q202" i="13"/>
  <c r="V202" i="13"/>
  <c r="G207" i="13"/>
  <c r="I207" i="13"/>
  <c r="K207" i="13"/>
  <c r="M207" i="13"/>
  <c r="O207" i="13"/>
  <c r="Q207" i="13"/>
  <c r="V207" i="13"/>
  <c r="G212" i="13"/>
  <c r="M212" i="13" s="1"/>
  <c r="I212" i="13"/>
  <c r="K212" i="13"/>
  <c r="O212" i="13"/>
  <c r="Q212" i="13"/>
  <c r="V212" i="13"/>
  <c r="G217" i="13"/>
  <c r="I217" i="13"/>
  <c r="K217" i="13"/>
  <c r="M217" i="13"/>
  <c r="O217" i="13"/>
  <c r="Q217" i="13"/>
  <c r="V217" i="13"/>
  <c r="G222" i="13"/>
  <c r="M222" i="13" s="1"/>
  <c r="I222" i="13"/>
  <c r="K222" i="13"/>
  <c r="O222" i="13"/>
  <c r="Q222" i="13"/>
  <c r="V222" i="13"/>
  <c r="G226" i="13"/>
  <c r="I226" i="13"/>
  <c r="K226" i="13"/>
  <c r="M226" i="13"/>
  <c r="O226" i="13"/>
  <c r="Q226" i="13"/>
  <c r="V226" i="13"/>
  <c r="G230" i="13"/>
  <c r="M230" i="13" s="1"/>
  <c r="I230" i="13"/>
  <c r="K230" i="13"/>
  <c r="O230" i="13"/>
  <c r="Q230" i="13"/>
  <c r="V230" i="13"/>
  <c r="G234" i="13"/>
  <c r="I234" i="13"/>
  <c r="K234" i="13"/>
  <c r="M234" i="13"/>
  <c r="O234" i="13"/>
  <c r="Q234" i="13"/>
  <c r="V234" i="13"/>
  <c r="G239" i="13"/>
  <c r="M239" i="13" s="1"/>
  <c r="I239" i="13"/>
  <c r="K239" i="13"/>
  <c r="O239" i="13"/>
  <c r="Q239" i="13"/>
  <c r="V239" i="13"/>
  <c r="AE250" i="13"/>
  <c r="AF250" i="13"/>
  <c r="G54" i="12"/>
  <c r="BA52" i="12"/>
  <c r="BA49" i="12"/>
  <c r="BA46" i="12"/>
  <c r="BA45" i="12"/>
  <c r="BA42" i="12"/>
  <c r="BA40" i="12"/>
  <c r="BA37" i="12"/>
  <c r="BA36" i="12"/>
  <c r="BA35" i="12"/>
  <c r="BA34" i="12"/>
  <c r="BA32" i="12"/>
  <c r="BA30" i="12"/>
  <c r="BA29" i="12"/>
  <c r="BA27" i="12"/>
  <c r="BA25" i="12"/>
  <c r="BA24" i="12"/>
  <c r="BA19" i="12"/>
  <c r="BA17" i="12"/>
  <c r="BA15" i="12"/>
  <c r="BA13" i="12"/>
  <c r="BA11" i="12"/>
  <c r="G8" i="12"/>
  <c r="G9" i="12"/>
  <c r="I9" i="12"/>
  <c r="K9" i="12"/>
  <c r="K8" i="12" s="1"/>
  <c r="M9" i="12"/>
  <c r="O9" i="12"/>
  <c r="O8" i="12" s="1"/>
  <c r="Q9" i="12"/>
  <c r="Q8" i="12" s="1"/>
  <c r="V9" i="12"/>
  <c r="G10" i="12"/>
  <c r="I10" i="12"/>
  <c r="K10" i="12"/>
  <c r="M10" i="12"/>
  <c r="O10" i="12"/>
  <c r="Q10" i="12"/>
  <c r="V10" i="12"/>
  <c r="G12" i="12"/>
  <c r="I12" i="12"/>
  <c r="I8" i="12" s="1"/>
  <c r="K12" i="12"/>
  <c r="M12" i="12"/>
  <c r="O12" i="12"/>
  <c r="Q12" i="12"/>
  <c r="V12" i="12"/>
  <c r="G14" i="12"/>
  <c r="M14" i="12" s="1"/>
  <c r="I14" i="12"/>
  <c r="K14" i="12"/>
  <c r="O14" i="12"/>
  <c r="Q14" i="12"/>
  <c r="V14" i="12"/>
  <c r="G16" i="12"/>
  <c r="M16" i="12" s="1"/>
  <c r="I16" i="12"/>
  <c r="K16" i="12"/>
  <c r="O16" i="12"/>
  <c r="Q16" i="12"/>
  <c r="V16" i="12"/>
  <c r="G18" i="12"/>
  <c r="M18" i="12" s="1"/>
  <c r="I18" i="12"/>
  <c r="K18" i="12"/>
  <c r="O18" i="12"/>
  <c r="Q18" i="12"/>
  <c r="V18" i="12"/>
  <c r="V8" i="12" s="1"/>
  <c r="G20" i="12"/>
  <c r="I20" i="12"/>
  <c r="K20" i="12"/>
  <c r="M20" i="12"/>
  <c r="O20" i="12"/>
  <c r="Q20" i="12"/>
  <c r="V20" i="12"/>
  <c r="G23" i="12"/>
  <c r="I23" i="12"/>
  <c r="I22" i="12" s="1"/>
  <c r="K23" i="12"/>
  <c r="K22" i="12" s="1"/>
  <c r="M23" i="12"/>
  <c r="O23" i="12"/>
  <c r="Q23" i="12"/>
  <c r="Q22" i="12" s="1"/>
  <c r="V23" i="12"/>
  <c r="G26" i="12"/>
  <c r="M26" i="12" s="1"/>
  <c r="I26" i="12"/>
  <c r="K26" i="12"/>
  <c r="O26" i="12"/>
  <c r="Q26" i="12"/>
  <c r="V26" i="12"/>
  <c r="V22" i="12" s="1"/>
  <c r="G28" i="12"/>
  <c r="M28" i="12" s="1"/>
  <c r="I28" i="12"/>
  <c r="K28" i="12"/>
  <c r="O28" i="12"/>
  <c r="Q28" i="12"/>
  <c r="V28" i="12"/>
  <c r="G31" i="12"/>
  <c r="M31" i="12" s="1"/>
  <c r="I31" i="12"/>
  <c r="K31" i="12"/>
  <c r="O31" i="12"/>
  <c r="Q31" i="12"/>
  <c r="V31" i="12"/>
  <c r="G39" i="12"/>
  <c r="I39" i="12"/>
  <c r="K39" i="12"/>
  <c r="M39" i="12"/>
  <c r="O39" i="12"/>
  <c r="Q39" i="12"/>
  <c r="V39" i="12"/>
  <c r="G41" i="12"/>
  <c r="I41" i="12"/>
  <c r="K41" i="12"/>
  <c r="M41" i="12"/>
  <c r="O41" i="12"/>
  <c r="O22" i="12" s="1"/>
  <c r="Q41" i="12"/>
  <c r="V41" i="12"/>
  <c r="G43" i="12"/>
  <c r="I43" i="12"/>
  <c r="K43" i="12"/>
  <c r="M43" i="12"/>
  <c r="O43" i="12"/>
  <c r="Q43" i="12"/>
  <c r="V43" i="12"/>
  <c r="G44" i="12"/>
  <c r="M44" i="12" s="1"/>
  <c r="I44" i="12"/>
  <c r="K44" i="12"/>
  <c r="O44" i="12"/>
  <c r="Q44" i="12"/>
  <c r="V44" i="12"/>
  <c r="G47" i="12"/>
  <c r="M47" i="12" s="1"/>
  <c r="I47" i="12"/>
  <c r="K47" i="12"/>
  <c r="O47" i="12"/>
  <c r="Q47" i="12"/>
  <c r="V47" i="12"/>
  <c r="G50" i="12"/>
  <c r="M50" i="12" s="1"/>
  <c r="I50" i="12"/>
  <c r="K50" i="12"/>
  <c r="O50" i="12"/>
  <c r="Q50" i="12"/>
  <c r="V50" i="12"/>
  <c r="AE54" i="12"/>
  <c r="I20" i="1"/>
  <c r="I19" i="1"/>
  <c r="I18" i="1"/>
  <c r="I17" i="1"/>
  <c r="I16" i="1"/>
  <c r="I179" i="1"/>
  <c r="J176" i="1" s="1"/>
  <c r="AZ144" i="1"/>
  <c r="AZ141" i="1"/>
  <c r="AZ136" i="1"/>
  <c r="AZ130" i="1"/>
  <c r="AZ129" i="1"/>
  <c r="AZ127" i="1"/>
  <c r="AZ126" i="1"/>
  <c r="AZ124" i="1"/>
  <c r="AZ123" i="1"/>
  <c r="AZ121" i="1"/>
  <c r="AZ119" i="1"/>
  <c r="AZ118" i="1"/>
  <c r="AZ117" i="1"/>
  <c r="AZ115" i="1"/>
  <c r="AZ112" i="1"/>
  <c r="AZ111" i="1"/>
  <c r="AZ109" i="1"/>
  <c r="AZ105" i="1"/>
  <c r="AZ104" i="1"/>
  <c r="AZ102" i="1"/>
  <c r="AZ101" i="1"/>
  <c r="AZ99" i="1"/>
  <c r="AZ98" i="1"/>
  <c r="AZ97" i="1"/>
  <c r="AZ95" i="1"/>
  <c r="AZ94" i="1"/>
  <c r="AZ92" i="1"/>
  <c r="AZ90" i="1"/>
  <c r="AZ89" i="1"/>
  <c r="AZ87" i="1"/>
  <c r="AZ85" i="1"/>
  <c r="AZ84" i="1"/>
  <c r="AZ82" i="1"/>
  <c r="AZ81" i="1"/>
  <c r="AZ79" i="1"/>
  <c r="AZ78" i="1"/>
  <c r="AZ76" i="1"/>
  <c r="AZ75" i="1"/>
  <c r="AZ73" i="1"/>
  <c r="AZ71" i="1"/>
  <c r="AZ70" i="1"/>
  <c r="AZ69" i="1"/>
  <c r="AZ68" i="1"/>
  <c r="AZ67" i="1"/>
  <c r="AZ66" i="1"/>
  <c r="AZ64" i="1"/>
  <c r="AZ62" i="1"/>
  <c r="AZ61" i="1"/>
  <c r="AZ59" i="1"/>
  <c r="AZ57" i="1"/>
  <c r="F54" i="1"/>
  <c r="G23" i="1" s="1"/>
  <c r="A23" i="1" s="1"/>
  <c r="G54" i="1"/>
  <c r="H53" i="1"/>
  <c r="I53" i="1" s="1"/>
  <c r="H52" i="1"/>
  <c r="I52" i="1" s="1"/>
  <c r="H51" i="1"/>
  <c r="I51" i="1" s="1"/>
  <c r="H50" i="1"/>
  <c r="I50" i="1" s="1"/>
  <c r="H49" i="1"/>
  <c r="I49" i="1" s="1"/>
  <c r="H48" i="1"/>
  <c r="I48" i="1" s="1"/>
  <c r="H47" i="1"/>
  <c r="I47" i="1" s="1"/>
  <c r="H46" i="1"/>
  <c r="I46" i="1" s="1"/>
  <c r="H45" i="1"/>
  <c r="I45" i="1" s="1"/>
  <c r="I44" i="1"/>
  <c r="H44" i="1"/>
  <c r="H43" i="1"/>
  <c r="I43" i="1" s="1"/>
  <c r="H42" i="1"/>
  <c r="J28" i="1"/>
  <c r="J26" i="1"/>
  <c r="G38" i="1"/>
  <c r="F38" i="1"/>
  <c r="J23" i="1"/>
  <c r="J24" i="1"/>
  <c r="J25" i="1"/>
  <c r="J27" i="1"/>
  <c r="E24" i="1"/>
  <c r="E26" i="1"/>
  <c r="J154" i="1" l="1"/>
  <c r="J177" i="1"/>
  <c r="J152" i="1"/>
  <c r="J153" i="1"/>
  <c r="J162" i="1"/>
  <c r="J174" i="1"/>
  <c r="J155" i="1"/>
  <c r="J157" i="1"/>
  <c r="J159" i="1"/>
  <c r="J165" i="1"/>
  <c r="J168" i="1"/>
  <c r="J171" i="1"/>
  <c r="J156" i="1"/>
  <c r="J160" i="1"/>
  <c r="J163" i="1"/>
  <c r="J166" i="1"/>
  <c r="J169" i="1"/>
  <c r="J172" i="1"/>
  <c r="J175" i="1"/>
  <c r="J178" i="1"/>
  <c r="J158" i="1"/>
  <c r="J161" i="1"/>
  <c r="J164" i="1"/>
  <c r="J167" i="1"/>
  <c r="J170" i="1"/>
  <c r="J173" i="1"/>
  <c r="G28" i="1"/>
  <c r="G25" i="1"/>
  <c r="A25" i="1" s="1"/>
  <c r="A24" i="1"/>
  <c r="G24" i="1"/>
  <c r="M19" i="18"/>
  <c r="M29" i="18"/>
  <c r="M8" i="18"/>
  <c r="G67" i="18"/>
  <c r="G78" i="18"/>
  <c r="G29" i="18"/>
  <c r="AF89" i="18"/>
  <c r="M35" i="17"/>
  <c r="M58" i="17"/>
  <c r="M57" i="17" s="1"/>
  <c r="G49" i="17"/>
  <c r="M21" i="17"/>
  <c r="M20" i="17" s="1"/>
  <c r="M9" i="17"/>
  <c r="M8" i="17" s="1"/>
  <c r="G35" i="17"/>
  <c r="AF69" i="17"/>
  <c r="M21" i="16"/>
  <c r="M55" i="16"/>
  <c r="M39" i="16"/>
  <c r="M36" i="16" s="1"/>
  <c r="M15" i="16"/>
  <c r="M14" i="16" s="1"/>
  <c r="G8" i="16"/>
  <c r="G53" i="16"/>
  <c r="M77" i="15"/>
  <c r="M112" i="15"/>
  <c r="M59" i="15"/>
  <c r="M32" i="15"/>
  <c r="M8" i="15"/>
  <c r="M47" i="15"/>
  <c r="G72" i="15"/>
  <c r="G25" i="15"/>
  <c r="G59" i="15"/>
  <c r="G47" i="15"/>
  <c r="G8" i="15"/>
  <c r="AF130" i="15"/>
  <c r="G32" i="15"/>
  <c r="M8" i="14"/>
  <c r="M102" i="14"/>
  <c r="M67" i="14"/>
  <c r="G84" i="14"/>
  <c r="G47" i="14"/>
  <c r="M137" i="13"/>
  <c r="M119" i="13"/>
  <c r="M47" i="13"/>
  <c r="M109" i="13"/>
  <c r="M8" i="13"/>
  <c r="G137" i="13"/>
  <c r="M125" i="13"/>
  <c r="G102" i="13"/>
  <c r="M13" i="13"/>
  <c r="G131" i="13"/>
  <c r="G99" i="13"/>
  <c r="G47" i="13"/>
  <c r="G109" i="13"/>
  <c r="M22" i="12"/>
  <c r="M8" i="12"/>
  <c r="AF54" i="12"/>
  <c r="G22" i="12"/>
  <c r="I21" i="1"/>
  <c r="H54" i="1"/>
  <c r="J40" i="1"/>
  <c r="J53" i="1"/>
  <c r="J51" i="1"/>
  <c r="J49" i="1"/>
  <c r="J47" i="1"/>
  <c r="J45" i="1"/>
  <c r="J43" i="1"/>
  <c r="J52" i="1"/>
  <c r="J50" i="1"/>
  <c r="J48" i="1"/>
  <c r="J46" i="1"/>
  <c r="J44" i="1"/>
  <c r="J41" i="1"/>
  <c r="J39" i="1"/>
  <c r="J54" i="1" s="1"/>
  <c r="J179" i="1" l="1"/>
  <c r="A26" i="1"/>
  <c r="G26" i="1"/>
  <c r="A27"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68A5C61-FBED-4F42-8576-4C0B5184319A}">
      <text>
        <r>
          <rPr>
            <sz val="9"/>
            <color indexed="81"/>
            <rFont val="Tahoma"/>
            <family val="2"/>
            <charset val="238"/>
          </rPr>
          <t>Jedná se o informaci, zda se jedná o položku, která je do rozpočtu zadána z cenové soustavy RTS, nebo vlastní.</t>
        </r>
      </text>
    </comment>
    <comment ref="T6" authorId="0" shapeId="0" xr:uid="{590F1E22-05D2-42CC-B179-79256D119FC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C1BB116-EE98-4EE4-963C-001D21707BFD}">
      <text>
        <r>
          <rPr>
            <sz val="9"/>
            <color indexed="81"/>
            <rFont val="Tahoma"/>
            <family val="2"/>
            <charset val="238"/>
          </rPr>
          <t>Jedná se o informaci, zda se jedná o položku, která je do rozpočtu zadána z cenové soustavy RTS, nebo vlastní.</t>
        </r>
      </text>
    </comment>
    <comment ref="T6" authorId="0" shapeId="0" xr:uid="{9DEABD36-1260-4803-AF6F-F4981B909259}">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68A0A767-1373-4FF3-AD38-B9823486CEE9}">
      <text>
        <r>
          <rPr>
            <sz val="9"/>
            <color indexed="81"/>
            <rFont val="Tahoma"/>
            <family val="2"/>
            <charset val="238"/>
          </rPr>
          <t>Jedná se o informaci, zda se jedná o položku, která je do rozpočtu zadána z cenové soustavy RTS, nebo vlastní.</t>
        </r>
      </text>
    </comment>
    <comment ref="T6" authorId="0" shapeId="0" xr:uid="{C14574C9-2A31-49F1-B99C-2615F342F03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2C73A5D1-7865-464B-953C-C1B5D134B691}">
      <text>
        <r>
          <rPr>
            <sz val="9"/>
            <color indexed="81"/>
            <rFont val="Tahoma"/>
            <family val="2"/>
            <charset val="238"/>
          </rPr>
          <t>Jedná se o informaci, zda se jedná o položku, která je do rozpočtu zadána z cenové soustavy RTS, nebo vlastní.</t>
        </r>
      </text>
    </comment>
    <comment ref="T6" authorId="0" shapeId="0" xr:uid="{26D04EB5-66E2-4BCD-AA76-F5C36D2A4196}">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849E4030-B65C-4EA3-8CC1-42846FE4ABA1}">
      <text>
        <r>
          <rPr>
            <sz val="9"/>
            <color indexed="81"/>
            <rFont val="Tahoma"/>
            <family val="2"/>
            <charset val="238"/>
          </rPr>
          <t>Jedná se o informaci, zda se jedná o položku, která je do rozpočtu zadána z cenové soustavy RTS, nebo vlastní.</t>
        </r>
      </text>
    </comment>
    <comment ref="T6" authorId="0" shapeId="0" xr:uid="{9A619B3D-18EB-48DD-9A6D-EB31DAED1AF3}">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E4F4F232-C411-4885-B479-B490DC784BF2}">
      <text>
        <r>
          <rPr>
            <sz val="9"/>
            <color indexed="81"/>
            <rFont val="Tahoma"/>
            <family val="2"/>
            <charset val="238"/>
          </rPr>
          <t>Jedná se o informaci, zda se jedná o položku, která je do rozpočtu zadána z cenové soustavy RTS, nebo vlastní.</t>
        </r>
      </text>
    </comment>
    <comment ref="T6" authorId="0" shapeId="0" xr:uid="{B34A4FFD-0C1B-4239-B524-0F8988E83B89}">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Radek Sláma</author>
  </authors>
  <commentList>
    <comment ref="S6" authorId="0" shapeId="0" xr:uid="{3A0A7A2C-1B47-4A1F-B208-B5627587C260}">
      <text>
        <r>
          <rPr>
            <sz val="9"/>
            <color indexed="81"/>
            <rFont val="Tahoma"/>
            <family val="2"/>
            <charset val="238"/>
          </rPr>
          <t>Jedná se o informaci, zda se jedná o položku, která je do rozpočtu zadána z cenové soustavy RTS, nebo vlastní.</t>
        </r>
      </text>
    </comment>
    <comment ref="T6" authorId="0" shapeId="0" xr:uid="{DB3E504B-F92E-4D87-AB80-763290C9487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<sst xmlns="http://schemas.openxmlformats.org/spreadsheetml/2006/main" count="4258" uniqueCount="997">
  <si>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</si>
  <si>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</si>
  <si>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</si>
  <si>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</si>
  <si>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</si>
  <si>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</si>
  <si>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</si>
  <si>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</si>
  <si>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</si>
  <si>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</si>
  <si>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</si>
  <si>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</si>
  <si>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</si>
  <si>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</si>
  <si>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</si>
  <si>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</si>
  <si>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</si>
  <si>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</si>
  <si>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</si>
  <si>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</si>
  <si>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</si>
  <si>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</si>
  <si>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</si>
  <si>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</si>
  <si>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</si>
  <si>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</si>
  <si>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</si>
  <si>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</si>
  <si>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</si>
  <si>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</si>
  <si>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</si>
  <si>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</si>
  <si>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</si>
  <si>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</si>
  <si>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</si>
  <si>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</si>
  <si>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</si>
  <si>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</si>
  <si>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</si>
  <si>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</si>
  <si>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</si>
  <si>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</si>
  <si>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</si>
  <si>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2024-OH-004</t>
  </si>
  <si>
    <t>Nemocnice Pelhřimov - Parkovací plochy</t>
  </si>
  <si>
    <t>Nemocnice Pelhřimov, příspěvková organizace</t>
  </si>
  <si>
    <t>Slovanského bratrství 710</t>
  </si>
  <si>
    <t>Pelhřimov</t>
  </si>
  <si>
    <t>39301</t>
  </si>
  <si>
    <t>00511951</t>
  </si>
  <si>
    <t>CZ00511951</t>
  </si>
  <si>
    <t>OBERMEYER HELIKA a.s.</t>
  </si>
  <si>
    <t>Beranových 65</t>
  </si>
  <si>
    <t>Praha-Letňany</t>
  </si>
  <si>
    <t>19900</t>
  </si>
  <si>
    <t>60194294</t>
  </si>
  <si>
    <t>CZ60194294</t>
  </si>
  <si>
    <t>Stavba</t>
  </si>
  <si>
    <t>Ostatní a vedlejší náklady</t>
  </si>
  <si>
    <t>VN01</t>
  </si>
  <si>
    <t>Stavební objekt</t>
  </si>
  <si>
    <t>SO 05</t>
  </si>
  <si>
    <t>Budova knihovny č.p.1953 p.č.1673/1, kú Pelhřimov</t>
  </si>
  <si>
    <t>001</t>
  </si>
  <si>
    <t>Demolice objektu</t>
  </si>
  <si>
    <t>SO 06</t>
  </si>
  <si>
    <t>Garáž p.č.1674/1 a 1676/1, kú Pelhřimov</t>
  </si>
  <si>
    <t>SO 100</t>
  </si>
  <si>
    <t>Pozemní komunikace</t>
  </si>
  <si>
    <t>100.01</t>
  </si>
  <si>
    <t>Stavební úpravy účelové komunikace</t>
  </si>
  <si>
    <t>100.02</t>
  </si>
  <si>
    <t>Novostavba parkovacích ploch</t>
  </si>
  <si>
    <t>SO 409</t>
  </si>
  <si>
    <t>Úprava areálového osvětlení</t>
  </si>
  <si>
    <t>409.01</t>
  </si>
  <si>
    <t>SO 700</t>
  </si>
  <si>
    <t>Úprava areálových slaboproudých rozvodů</t>
  </si>
  <si>
    <t>700.01</t>
  </si>
  <si>
    <t>Celkem za stavbu</t>
  </si>
  <si>
    <t>CZK</t>
  </si>
  <si>
    <t>#POPS</t>
  </si>
  <si>
    <t>Popis stavby: 2024-OH-004 - Nemocnice Pelhřimov - Parkovací plochy</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</si>
  <si>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</si>
  <si>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</si>
  <si>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</si>
  <si>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</si>
  <si>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</si>
  <si>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</si>
  <si>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</si>
  <si>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</si>
  <si>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</si>
  <si>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</si>
  <si>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</si>
  <si>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</si>
  <si>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</si>
  <si>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</si>
  <si>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</si>
  <si>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</si>
  <si>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</si>
  <si>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t>
  </si>
  <si>
    <t>Ostatní podmínky</t>
  </si>
  <si>
    <t>Do jednotkových cen položek soupisu je třeba promítnout i veškeré náklady na činnosti a dodávky vepsané formou poznámek, nebo doplnění k jednotlivým položkám - zejména popisy typu: "analogicky dle popisu v PD......"</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</si>
  <si>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</si>
  <si>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</si>
  <si>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</si>
  <si>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</si>
  <si>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</si>
  <si>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</si>
  <si>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</si>
  <si>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</si>
  <si>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</si>
  <si>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</si>
  <si>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</si>
  <si>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</si>
  <si>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</si>
  <si>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</si>
  <si>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</si>
  <si>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U soupisů fasád i dalších povrchů je množství u položek vykázáno jako průmět bez výstupů. Do jednotkových cen je nutné uvažovat s s rozvinem , přesahy a ztratným a veškerými v této souvislosti zvýšenými náklady.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</si>
  <si>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</si>
  <si>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</si>
  <si>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</si>
  <si>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</si>
  <si>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</si>
  <si>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</si>
  <si>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</si>
  <si>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</si>
  <si>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</si>
  <si>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</si>
  <si>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</si>
  <si>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</si>
  <si>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SO 05 - Budova knihovny č.p.1953 p.č.1673/1, kú Pelhřimov</t>
  </si>
  <si>
    <t>#POPR</t>
  </si>
  <si>
    <t>Popis rozpočtu: 001 - Demolice objektu</t>
  </si>
  <si>
    <t>Popis objektu: SO 06 - Garáž p.č.1674/1 a 1676/1, kú Pelhřimov</t>
  </si>
  <si>
    <t>Popis objektu: SO 100 - Pozemní komunikace</t>
  </si>
  <si>
    <t>Popis rozpočtu: SO 101 - Stavební úpravy účelové komunikace</t>
  </si>
  <si>
    <t>Popis rozpočtu: 100.01 - Stavební úpravy účelové komunikace</t>
  </si>
  <si>
    <t>Popis rozpočtu: 100.02 - Novostavba parkovacích ploch</t>
  </si>
  <si>
    <t>Popis objektu: SO 409 - Úprava areálového osvětlení</t>
  </si>
  <si>
    <t>Popis rozpočtu: 409.01 - Úprava areálového osvětlení</t>
  </si>
  <si>
    <t>Poznámka: Všechny položky v tomto rozpočtu zahrnují náklady přesunu hmot.</t>
  </si>
  <si>
    <t>Popis objektu: SO 700 - Úprava areálových slaboproudých rozvodů</t>
  </si>
  <si>
    <t>Popis rozpočtu: 700.01 - Úprava areálových slaboproudých rozvodů</t>
  </si>
  <si>
    <t>Všechny položky v tomto rozpočtu zahrnují náklady přesunu hmot.</t>
  </si>
  <si>
    <t>Popis objektu: VN01 - Ostatní a vedlejší náklady</t>
  </si>
  <si>
    <t>Popis rozpočtu: VN01 - Ostatní a vedlejší náklady</t>
  </si>
  <si>
    <t>Rekapitulace dílů</t>
  </si>
  <si>
    <t>Typ dílu</t>
  </si>
  <si>
    <t>1</t>
  </si>
  <si>
    <t>Zemní práce</t>
  </si>
  <si>
    <t>11</t>
  </si>
  <si>
    <t>Přípravné a přidružené práce</t>
  </si>
  <si>
    <t>16</t>
  </si>
  <si>
    <t>Přemístění výkopku</t>
  </si>
  <si>
    <t>18</t>
  </si>
  <si>
    <t>Povrchové úpravy terénu</t>
  </si>
  <si>
    <t>5</t>
  </si>
  <si>
    <t>Komunikace</t>
  </si>
  <si>
    <t>56</t>
  </si>
  <si>
    <t>Podkladní vrstvy komunikací a zpevněných ploch</t>
  </si>
  <si>
    <t>57</t>
  </si>
  <si>
    <t>Kryty štěrkových a živičných komunikací</t>
  </si>
  <si>
    <t>59</t>
  </si>
  <si>
    <t>Dlažby a předlažby komunikací</t>
  </si>
  <si>
    <t>63</t>
  </si>
  <si>
    <t>Podlahy a podlahové konstrukce</t>
  </si>
  <si>
    <t>8</t>
  </si>
  <si>
    <t>Trubní vedení</t>
  </si>
  <si>
    <t>91</t>
  </si>
  <si>
    <t>Doplňující práce na komunikaci</t>
  </si>
  <si>
    <t>96</t>
  </si>
  <si>
    <t>Bourání konstrukcí</t>
  </si>
  <si>
    <t>98</t>
  </si>
  <si>
    <t>Demolice</t>
  </si>
  <si>
    <t>99</t>
  </si>
  <si>
    <t>Staveništní přesun hmot</t>
  </si>
  <si>
    <t>D01</t>
  </si>
  <si>
    <t>elektroinstalace, svítidla VO</t>
  </si>
  <si>
    <t>kabelové trasy pro areálové rozvody - dodávka a montáž</t>
  </si>
  <si>
    <t>D02</t>
  </si>
  <si>
    <t>elektromontáže, stožáry VO</t>
  </si>
  <si>
    <t>zemní práce kabelových tras - viz situace, koordinovat s realizací VO a komunikací</t>
  </si>
  <si>
    <t>D03</t>
  </si>
  <si>
    <t>kabeláž, instalační materiál - dodávka a montáž</t>
  </si>
  <si>
    <t>zemní práce kabelových tras - viz situace, koordinovat s realizací komunikací a parkingu</t>
  </si>
  <si>
    <t>D03.1</t>
  </si>
  <si>
    <t>základy stožárů VO</t>
  </si>
  <si>
    <t>D04</t>
  </si>
  <si>
    <t>ostatní</t>
  </si>
  <si>
    <t>ostatní, obecné</t>
  </si>
  <si>
    <t>D05</t>
  </si>
  <si>
    <t>koordinace, projektová dokumentace</t>
  </si>
  <si>
    <t>D96</t>
  </si>
  <si>
    <t>Přesuny suti a vybouraných hmot</t>
  </si>
  <si>
    <t>PSU</t>
  </si>
  <si>
    <t>VN</t>
  </si>
  <si>
    <t>ON</t>
  </si>
  <si>
    <t>Soupis vedlejších a ostatních nákladů</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</si>
  <si>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</si>
  <si>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</si>
  <si>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</si>
  <si>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</si>
  <si>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</si>
  <si>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</si>
  <si>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</si>
  <si>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</si>
  <si>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</si>
  <si>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</si>
  <si>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</si>
  <si>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</si>
  <si>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</si>
  <si>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</si>
  <si>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</si>
  <si>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</si>
  <si>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</si>
  <si>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</si>
  <si>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</si>
  <si>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</si>
  <si>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</si>
  <si>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</si>
  <si>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</si>
  <si>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</si>
  <si>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</si>
  <si>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</si>
  <si>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</si>
  <si>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</si>
  <si>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</si>
  <si>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 R</t>
  </si>
  <si>
    <t xml:space="preserve">Geodetické práce </t>
  </si>
  <si>
    <t>Soubor</t>
  </si>
  <si>
    <t>RTS 24/ II</t>
  </si>
  <si>
    <t>Indiv</t>
  </si>
  <si>
    <t>VRN</t>
  </si>
  <si>
    <t>Běžná</t>
  </si>
  <si>
    <t>POL99_2</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</si>
  <si>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</si>
  <si>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</si>
  <si>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</si>
  <si>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POP</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</si>
  <si>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</si>
  <si>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</si>
  <si>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</si>
  <si>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</si>
  <si>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</si>
  <si>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</si>
  <si>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R</t>
  </si>
  <si>
    <t>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</si>
  <si>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</si>
  <si>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</si>
  <si>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</si>
  <si>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</si>
  <si>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</si>
  <si>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</si>
  <si>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</si>
  <si>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00411 R</t>
  </si>
  <si>
    <t>Přípravné a průzkumné služby či práce</t>
  </si>
  <si>
    <t>Náklady dodavatele vyplývající z povinností dodavatele stanovených obchodními podmínkami před zahájením stavebních prací. Tato skupina zahrnuje zejména náklady na přípravné činnosti.</t>
  </si>
  <si>
    <t>Zhotovitel demoličních prací je povinen zajistit zpracování technologického postupu na základě provedeného průzkumu aktuálního stavu bourané stavby, včetně posouzení statiky objektu a zařízení technického vybavení.</t>
  </si>
  <si>
    <t>005111021R</t>
  </si>
  <si>
    <t>Vytyčení inženýrských sítí</t>
  </si>
  <si>
    <t>POL99_8</t>
  </si>
  <si>
    <t>Zaměření a vytýčení stávajících inženýrských sítí v místě stavby z hlediska jejich ochrany při provádění stavby.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</si>
  <si>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</si>
  <si>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</si>
  <si>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</si>
  <si>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V bezprostředním sousedství objektu 05 i 06 vede podzemní kabelovod areálové trasy NN a SLB, který je nutný ochránit.</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</si>
  <si>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</si>
  <si>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</si>
  <si>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</si>
  <si>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Dále kompletně zohlednit požadavky dle PD viz. TZ část B.5. Zásady organizace bouracích prací</t>
  </si>
  <si>
    <t>vč. odborné likvidace azbestu, kropení, ochrana proti hluku a vibracím, ochrana proti znečišť. komunikací, ovzduší, podzemních a povrchových vod, ochrana okolí staveniště atd.</t>
  </si>
  <si>
    <t>S ohledem na nedaleké lůžkové pavilony bude omezena doba pro hlučné práce. Kropení za účelem snížení prašnosti je nezbytné. V areálu nemocnice nebude prováděno drcení suti.</t>
  </si>
  <si>
    <t>Cena zahrnuje veškerá potřebná opatření s ohledem na práci s azbestem: dodržování opatření k ochraně zdraví zaměstnanců podle § 21 nařízení vlády 361/2007 Sb., kterým se stanoví podmínky ochrany zdraví při práci, ve znění pozdějších předpisů</t>
  </si>
  <si>
    <t>Stávající objekty zejména objekty v dosahu stavby budou mít v době realizace bouracích prací zavřená okna. Podrobný harmonogram a technologie provádění demolice provádění demolice bude zhotovitelem včas předložen provozovateli areálu a vzájemně odsouhlasen. Po ukončení fáze stavby - demolice objektu</t>
  </si>
  <si>
    <t>bude provedeno mytí oken u všech dotčených objektů.</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</si>
  <si>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</si>
  <si>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</si>
  <si>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</si>
  <si>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</si>
  <si>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</si>
  <si>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</si>
  <si>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00525RP01</t>
  </si>
  <si>
    <t>Výrobní dokumentace, pasporty</t>
  </si>
  <si>
    <t>celek</t>
  </si>
  <si>
    <t>Vlastní</t>
  </si>
  <si>
    <t>9-014</t>
  </si>
  <si>
    <t>Informační cedule o stavbě</t>
  </si>
  <si>
    <t>soubor</t>
  </si>
  <si>
    <t>Na viditelném místě u vstupu na staveniště musí být vyvěšeno oznámení o zahájení prací, toto musí být vyvěšeno po celou dobu provádění stavby až do</t>
  </si>
  <si>
    <t>ukončení prací a předání stavby stavebníkovi k užívání. Způsob označení a zabezpečení stavby a režim vstupu pracovníků na staveniště bude stanoven ve smluvním vztahu mezi investorem a zhotovitelem. Na staveništi musí být vývěskou oznámena telefonní čísla nejbližší požární stanice, první pomoci a policie.</t>
  </si>
  <si>
    <t>ON-004</t>
  </si>
  <si>
    <t>Rozbory zeminy - prokázání nezávadnosti, před uložením na skládku, výluhový test tabulka 5.1., 5.2 a 5.3 vyhlášky</t>
  </si>
  <si>
    <t>analogicky dle popisu v PD:</t>
  </si>
  <si>
    <t>V rámci stavebních prací budou prováděny ověřovací  kontrolní zkoušky zaměřené na kontaminaci sutě a zeminy ropnými látkami.</t>
  </si>
  <si>
    <t>ON-005</t>
  </si>
  <si>
    <t>Rozbory vybouraných hmot - prokázání nezávadnosti, před uložením na skládku - výluhový test, výluhový test tabulka 5.1., 5.2 a 5.3 vyhlášky</t>
  </si>
  <si>
    <t>SUM</t>
  </si>
  <si>
    <t>END</t>
  </si>
  <si>
    <t>Položkový soupis prací a dodávek</t>
  </si>
  <si>
    <t>111104111R00</t>
  </si>
  <si>
    <t>Pokosení trávníku trávník parterový, v rovině nebo na svahu do 1:5, odvoz do 20 km se složením</t>
  </si>
  <si>
    <t>m2</t>
  </si>
  <si>
    <t>823-1</t>
  </si>
  <si>
    <t>RTS 24/ I</t>
  </si>
  <si>
    <t>Práce</t>
  </si>
  <si>
    <t>POL1_</t>
  </si>
  <si>
    <t>s případným naložením shrabků na dopravní prostředek, odvozem do 20 km a se složením,</t>
  </si>
  <si>
    <t>SPI</t>
  </si>
  <si>
    <t xml:space="preserve">2x : </t>
  </si>
  <si>
    <t>VV</t>
  </si>
  <si>
    <t>Odkaz na mn. položky pořadí 10 : 70,00000*2</t>
  </si>
  <si>
    <t>113106121R00</t>
  </si>
  <si>
    <t>Rozebrání komunikací pro pěší s jakýmkoliv ložem a výplní spár  z betonových nebo kameninových dlaždic nebo tvarovek</t>
  </si>
  <si>
    <t>822-1</t>
  </si>
  <si>
    <t>s přemístěním hmot na skládku na vzdálenost do 3 m nebo s naložením na dopravní prostředek</t>
  </si>
  <si>
    <t>okapový chodník betonové dlažby 50x50cm kumulativní plocha 84m2 : 84</t>
  </si>
  <si>
    <t>113107415R00</t>
  </si>
  <si>
    <t>Odstranění podkladů nebo krytů z kameniva těženého, v ploše jednotlivě nad 50 m2, tloušťka vrstvy 150 mm</t>
  </si>
  <si>
    <t>113151111R00</t>
  </si>
  <si>
    <t>Rozebrání zpevněných ploch rozebrání ploch ze silničních panelů</t>
  </si>
  <si>
    <t>800-2</t>
  </si>
  <si>
    <t>s přemístěním na skládku na vzdálenost do 20 m nebo s naložením na dopravní prostředek,</t>
  </si>
  <si>
    <t>Odstranění zpevněných ploch a chodníků v okolí stavby - betonové panely plocha 23m2 : 23</t>
  </si>
  <si>
    <t>113202111R00</t>
  </si>
  <si>
    <t>Vytrhání obrub z krajníků nebo obrubníků stojatých</t>
  </si>
  <si>
    <t>m</t>
  </si>
  <si>
    <t>s vybouráním lože, s přemístěním hmot na skládku na vzdálenost do 3 m nebo naložením na dopravní prostředek</t>
  </si>
  <si>
    <t>kolem okap. chodníků : 38,59+22,8+11,42</t>
  </si>
  <si>
    <t>174101101R00</t>
  </si>
  <si>
    <t>Zásyp sypaninou se zhutněním jam, šachet, rýh nebo kolem objektů v těchto vykopávkách</t>
  </si>
  <si>
    <t>m3</t>
  </si>
  <si>
    <t>800-1</t>
  </si>
  <si>
    <t>z jakékoliv horniny s uložením výkopku po vrstvách,</t>
  </si>
  <si>
    <t>včetně strojního přemístění materiálu pro zásyp ze vzdálenosti do 10 m od okraje zásypu</t>
  </si>
  <si>
    <t>Objem po základových konstrukcích pod úrovní demolice objektu : 332,86</t>
  </si>
  <si>
    <t>182001122R00</t>
  </si>
  <si>
    <t>Plošná úprava terénu při nerovnostech terénu přes 100 do 150 mm, na svahu přes 1:5 do 1:2</t>
  </si>
  <si>
    <t>s urovnáním povrchu, bez doplnění ornice, v hornině 1 až 4,</t>
  </si>
  <si>
    <t>Bude rekultivována stavbou narušená část stávající zelené plochy ve svahu za odstraňovanými objekty cca 70m2 : 70</t>
  </si>
  <si>
    <t>182101101R00</t>
  </si>
  <si>
    <t>Svahování v zářezech v hornině 1 až 4</t>
  </si>
  <si>
    <t>trvalých svahů do projektovaných profilů s potřebným přemístěním výkopku při svahování v zářezech,</t>
  </si>
  <si>
    <t>182303112R00</t>
  </si>
  <si>
    <t>Doplnění ornice na svahu přes 1:5 do 1:2</t>
  </si>
  <si>
    <t>na travnatých plochách tloušťky do 5 cm, s přemístěním na vzdálenost do 3 m vodorovně,</t>
  </si>
  <si>
    <t>183405211R00</t>
  </si>
  <si>
    <t xml:space="preserve">Výsev trávníku hydroosevem výsev na ornici,  </t>
  </si>
  <si>
    <t>Včetně hmot potřebných k provedení hydroosevu, s výjimkou travního semene.</t>
  </si>
  <si>
    <t>185804312R00</t>
  </si>
  <si>
    <t xml:space="preserve">Zalití rostlin vodou plocha přes 20 m2,  </t>
  </si>
  <si>
    <t>00572400R</t>
  </si>
  <si>
    <t>směs travní parková, pro běžnou zátěž</t>
  </si>
  <si>
    <t>kg</t>
  </si>
  <si>
    <t>SPCM</t>
  </si>
  <si>
    <t>Specifikace</t>
  </si>
  <si>
    <t>POL3_</t>
  </si>
  <si>
    <t>Odkaz na mn. položky pořadí 10 : 70,00000*0,03</t>
  </si>
  <si>
    <t>5832012R</t>
  </si>
  <si>
    <t>zemina zahradní; tříděná; frakce 0,0 až 8,0 mm</t>
  </si>
  <si>
    <t>t</t>
  </si>
  <si>
    <t>Odkaz na mn. položky pořadí 9 : 70,00000*0,09</t>
  </si>
  <si>
    <t>583323281R</t>
  </si>
  <si>
    <t>Kamenivo nestanovené těžené; frakce 0,0 až 32,0 mm</t>
  </si>
  <si>
    <t>Odkaz na mn. položky pořadí 6 : 332,86000*1,8</t>
  </si>
  <si>
    <t>9-013</t>
  </si>
  <si>
    <t>Odstrojení objektu před provedením demolice</t>
  </si>
  <si>
    <t>KPL</t>
  </si>
  <si>
    <t>Bude odstrojeno:</t>
  </si>
  <si>
    <t>- topná tělesa ÚT, vzduchotechnika</t>
  </si>
  <si>
    <t xml:space="preserve"> Dále nutno odstrojit:</t>
  </si>
  <si>
    <t>- dřevěné obklady</t>
  </si>
  <si>
    <t xml:space="preserve"> výplně otvorů</t>
  </si>
  <si>
    <t>- izolace potrubí</t>
  </si>
  <si>
    <t>- mobiliář vestavěný</t>
  </si>
  <si>
    <t>- příp. podhledy</t>
  </si>
  <si>
    <t>- textilní tapety</t>
  </si>
  <si>
    <t/>
  </si>
  <si>
    <t>Dále dstrojit a demontovat k převezení do sběrny druhotných surovin:</t>
  </si>
  <si>
    <t>- trubní rozvody</t>
  </si>
  <si>
    <t>- odvětrání, ventilace</t>
  </si>
  <si>
    <t>- kov. výplně otvorů, mřížky</t>
  </si>
  <si>
    <t>- kovové zábradlí</t>
  </si>
  <si>
    <t>- ocelové zárubně dveří</t>
  </si>
  <si>
    <t>- klempířské prvky</t>
  </si>
  <si>
    <t>- zámečnicképrvky</t>
  </si>
  <si>
    <t>- rozvaděče</t>
  </si>
  <si>
    <t>- komín</t>
  </si>
  <si>
    <t>Stav. konstrukce budou děleny na transportovatelnou velikost a odváženy na skládku.</t>
  </si>
  <si>
    <t>985121113</t>
  </si>
  <si>
    <t>Odpojení objektu od technické infrastruktury - VODA, kanalizace</t>
  </si>
  <si>
    <t>Vodovod – napojeno z areálové sítě, připojení u hlavního vchodu a z boční jihozápadní fasády</t>
  </si>
  <si>
    <t>Kanalizace – splašková napojena na areálovou kanalizaci, dtto dešťové fasádní svody</t>
  </si>
  <si>
    <t>Vodovodní a kanalizační přípojka bude odstavena provedením šachty s uzavřením na přípojce.</t>
  </si>
  <si>
    <t>Dle domluvy se správcem sítí  provést odpojení objektu = kompletní.</t>
  </si>
  <si>
    <t>Předání objektu k demolici bude provedeno komisionálně včetně stanovení případně omezujících</t>
  </si>
  <si>
    <t>podmínek ze strany všech dotčených organizací (investora, provozovatele, zhotovitele apod.). Odpojovací</t>
  </si>
  <si>
    <t>body určí správce sítí resp. provozovatel areálu nemocnice. Před zahájením bouracích prací budou v</t>
  </si>
  <si>
    <t>daném prostoru odpojeny všechny ostatní instalace a zřízení.</t>
  </si>
  <si>
    <t>985121114R</t>
  </si>
  <si>
    <t>Odpojení objektu od technické infrastruktury - přípojka elektro</t>
  </si>
  <si>
    <t>Elektroinstalace a slaboproudé rozvody – přípojné skříně jsou u hlavního vchodu, napojené z přilehlého kabelovodu NN vedeného z energocentra, Pi 60kW, Ps 35kW</t>
  </si>
  <si>
    <t>dle domluvy se správcem sítí  provést odpojení objektu = kompletní</t>
  </si>
  <si>
    <t>985121115R</t>
  </si>
  <si>
    <t>Odpojení objektu od technické infrastruktury - vytápění</t>
  </si>
  <si>
    <t>Vytápění – napojeno z předávací stanice v objektu 08; výkon PS 46kW</t>
  </si>
  <si>
    <t>Dle domluvy se správcem sítí  provést odpojení objektu = kompletní</t>
  </si>
  <si>
    <t>985121116R</t>
  </si>
  <si>
    <t>Odpojení objektu od technické infrastruktury - slaboproud, internet atd.</t>
  </si>
  <si>
    <t>Dle domluvy se správcem sítí provést odpojení objektu = kompletní</t>
  </si>
  <si>
    <t>564851111RT2</t>
  </si>
  <si>
    <t>Podklad ze štěrkodrti s rozprostřením a zhutněním frakce 0-32 mm, tloušťka po zhutnění 150 mm</t>
  </si>
  <si>
    <t>HTU plocha hrubá celková : 416</t>
  </si>
  <si>
    <t>917832111RT5</t>
  </si>
  <si>
    <t>Osazení silničního nebo chodníkového obrubníku včetně dodávky betonovéího obrubníku  1000/100/250 mm, stojatého, bez boční opěry, do lože z betonu prostého C 12/15</t>
  </si>
  <si>
    <t>S dodáním hmot pro lože tl. 80-100 mm.</t>
  </si>
  <si>
    <t>Podél hranice zachovávané asf. komunikace a odstraněné stavby bude provedena betonová obruba komunikace : 33</t>
  </si>
  <si>
    <t>918101111R00</t>
  </si>
  <si>
    <t>Lože pod obrubníky, krajníky nebo obruby z betonu prostého C 12/15</t>
  </si>
  <si>
    <t>z dlažebních kostek z betonu prostého</t>
  </si>
  <si>
    <t>Podél hranice zachovávané asf. komunikace a odstraněné stavby bude provedena betonová obruba komunikace : 33*0,2*0,15</t>
  </si>
  <si>
    <t>961043111R00</t>
  </si>
  <si>
    <t>Bourání základů z betonu proloženého kamenem</t>
  </si>
  <si>
    <t>801-3</t>
  </si>
  <si>
    <t>nebo vybourání otvorů průřezové plochy přes 4 m2 v základech,</t>
  </si>
  <si>
    <t>Základové konstrukce pod úrovní demolice objektu (60% uvažována bet.prol.kam) : 332,86*0,6</t>
  </si>
  <si>
    <t>961044111R00</t>
  </si>
  <si>
    <t>Bourání základů z betonu prostého</t>
  </si>
  <si>
    <t>Základové konstrukce pod úrovní demolice objektu (25% uvažována beton prostý) : 332,86*0,25</t>
  </si>
  <si>
    <t>961055111R00</t>
  </si>
  <si>
    <t>Bourání základů železobetonových</t>
  </si>
  <si>
    <t>nebo vybourání otvorů průřezové plochy přes 4 m2 v základech</t>
  </si>
  <si>
    <t>Základové konstrukce pod úrovní demolice objektu (15% uvažována železobet.) : 332,86*0,15</t>
  </si>
  <si>
    <t>981011415R00</t>
  </si>
  <si>
    <t>Demolice budov prováděné postupným rozebíráním z cihel, kamene, smíšeného a hrázděného zdiva, tvárnic na maltu cementovou nebo z betonu prostého, s podílem konstrukcí přes 25 do 30 %</t>
  </si>
  <si>
    <t>800-6</t>
  </si>
  <si>
    <t>Budovy výšky do 35 m.</t>
  </si>
  <si>
    <t>pozn.</t>
  </si>
  <si>
    <t>Suť při nakládání na auta je třeba zvlhčit kropením.</t>
  </si>
  <si>
    <t>OP dle PD 2481m3 , demolice uvažována cca od úrovně 200mm pod převažující podlahou (podíl postupného rozebírání cca do 20% = koef. 0,2) : 2481*0,2</t>
  </si>
  <si>
    <t>981014315R00</t>
  </si>
  <si>
    <t>Demolice budov pomocí těžké mechanizace z cihel, kamene, smíšeného a hrázděného zdiva, tvárnic na maltu vápennou nebo vápenocementovou, s podílem konstrukcí přes 25 do 30 %</t>
  </si>
  <si>
    <t>výšky do 35 m,</t>
  </si>
  <si>
    <t>OP dle PD 2481m3, demolice uvažována cca od úrovně 200mm pod převažující podlahou (podíl demolice mechanizací cca do 80% = koef. 0,8) : 2481*0,8</t>
  </si>
  <si>
    <t>998222011R00</t>
  </si>
  <si>
    <t>Přesun hmot pozemních komunikací, kryt z kameniva jakékoliv délky objektu</t>
  </si>
  <si>
    <t>Přesun hmot</t>
  </si>
  <si>
    <t>POL7_</t>
  </si>
  <si>
    <t>vodorovně do 200 m</t>
  </si>
  <si>
    <t xml:space="preserve">Hmotnosti z položek s pořadovými čísly: : </t>
  </si>
  <si>
    <t xml:space="preserve">10,12,13,14,20,21,22,26, : </t>
  </si>
  <si>
    <t>Součet: : 757,25995</t>
  </si>
  <si>
    <t>979086112R00</t>
  </si>
  <si>
    <t xml:space="preserve">Vodorovná doprava suti a vybouraných hmot nakládání nebo překládání suti a vybouraných hmot na dopravní prostředek při vodorovné dopravě,  ,  </t>
  </si>
  <si>
    <t>832-1</t>
  </si>
  <si>
    <t>Přesun suti</t>
  </si>
  <si>
    <t>POL8_</t>
  </si>
  <si>
    <t>bez naložení, s vyložením a hrubým urovnáním</t>
  </si>
  <si>
    <t>Včetně:</t>
  </si>
  <si>
    <t>- při vodorovné dopravě po suchu : přepravy za ztížených provozních podmínek,</t>
  </si>
  <si>
    <t>- při vodorovné dopravě po vodě : vyložení na hromady na suchu nebo na přeložení na dopravní prostředek na suchu do 15 m vodorovně a současně do 4 m svisle,</t>
  </si>
  <si>
    <t>- při nakládání nebo překládání : dopravy do 15 m vodorovně a současně do 4 m svisle.</t>
  </si>
  <si>
    <t xml:space="preserve">Demontážní hmotnosti z položek s pořadovými čísly: : </t>
  </si>
  <si>
    <t xml:space="preserve">2,3,4,5,23,24,25,26,27, : </t>
  </si>
  <si>
    <t>Součet: : 2167,24450</t>
  </si>
  <si>
    <t>979951111R00</t>
  </si>
  <si>
    <t>Výkup kovů železný šrot, tloušťky do 4 mm</t>
  </si>
  <si>
    <t>Pro vyjádření výnosu ve prospěch zhotovitele je nutné jednotkovou cenu uvést se záporným znaménkem. (Získaná částka ponižuje náklad stavby.)</t>
  </si>
  <si>
    <t>Součet: : 1,04028</t>
  </si>
  <si>
    <t>979951112R00</t>
  </si>
  <si>
    <t>Výkup kovů železný šrot, tloušťky nad 4 mm</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</si>
  <si>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</si>
  <si>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</si>
  <si>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</si>
  <si>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</si>
  <si>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</si>
  <si>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62850,09050</t>
  </si>
  <si>
    <t>979082111R00</t>
  </si>
  <si>
    <t>Vnitrostaveništní doprava suti a vybouraných hmot do 10 m</t>
  </si>
  <si>
    <t>979082121R00</t>
  </si>
  <si>
    <t>Vnitrostaveništní doprava suti a vybouraných hmot příplatek k ceně za každých dalších 5 m</t>
  </si>
  <si>
    <t>Součet: : 4334,48900</t>
  </si>
  <si>
    <t>979990107R00</t>
  </si>
  <si>
    <t>Poplatek za uložení, směs betonu, cihel a dřeva,  , skupina 17 09 04 z Katalogu odpadů</t>
  </si>
  <si>
    <t>kategorie 17 09 04 smíšené stavební a demoliční odpady</t>
  </si>
  <si>
    <t>Součet: : 453,27919</t>
  </si>
  <si>
    <t>979990110R00</t>
  </si>
  <si>
    <t>Poplatek za uložení, sádrokartonové desky,  , skupina 17 08 02 z Katalogu odpadů</t>
  </si>
  <si>
    <t>kategorie 17 08 02 stavební materiály na bázi sádry</t>
  </si>
  <si>
    <t>Součet: : 2,57902</t>
  </si>
  <si>
    <t>979990121R00</t>
  </si>
  <si>
    <t>Poplatek za uložení, asfaltové pásy,  , skupina 17 03 02 z Katalogu odpadů</t>
  </si>
  <si>
    <t>kategorie 17 03 02 asfaltové směsi obsahující dehet</t>
  </si>
  <si>
    <t>979990146R00</t>
  </si>
  <si>
    <t>Poplatek za uložení, čistý polystyren, čistá minerální a skelná vata,  , skupina 17 06 04 z Katalogu odpadů</t>
  </si>
  <si>
    <t>Součet: : 0,52014</t>
  </si>
  <si>
    <t>979990161R00</t>
  </si>
  <si>
    <t>Poplatek za uložení, dřevo,  , skupina 17 02 01 z Katalogu odpadů</t>
  </si>
  <si>
    <t>kategorie 17 02 01 dřevo</t>
  </si>
  <si>
    <t>Součet: : 12,39664</t>
  </si>
  <si>
    <t>979990162R00</t>
  </si>
  <si>
    <t>Poplatek za uložení, dřevo+sklo,  , skupina 17 09 04 z Katalogu odpadů</t>
  </si>
  <si>
    <t>979990181R00</t>
  </si>
  <si>
    <t>Poplatek za uložení, PVC podlahová krytina,  , skupina 20 03 07 z Katalogu odpadů</t>
  </si>
  <si>
    <t>kategorie 17 02 03 plasty</t>
  </si>
  <si>
    <t>Součet: : 0,71519</t>
  </si>
  <si>
    <t>979990191R00</t>
  </si>
  <si>
    <t>Poplatek za uložení, plastové výrobky,  , skupina 17 02 03 z Katalogu odpadů</t>
  </si>
  <si>
    <t>979990201R00</t>
  </si>
  <si>
    <t>Poplatek za uložení, azbestocementové výrobky,  , skupina 17 06 05 z Katalogu odpadů</t>
  </si>
  <si>
    <t>kategorie 17 06 05 stavební materiály obsahující azbest</t>
  </si>
  <si>
    <t>Součet: : 4,13944</t>
  </si>
  <si>
    <t>979999975R00</t>
  </si>
  <si>
    <t>Poplatek za uložení, zemina a kamení s příměsí do 10 % (cihla, beton),  , skupina 17 05 04 z Katalogu odpadů</t>
  </si>
  <si>
    <t>Součet: : 278,62095</t>
  </si>
  <si>
    <t>979999978R00</t>
  </si>
  <si>
    <t>Poplatek za recyklaci, beton lehce vyztužený, kusovost do 1600 cm2, skupina 17 01 01 z Katalogu odpadů</t>
  </si>
  <si>
    <t>Součet: : 1192,56963</t>
  </si>
  <si>
    <t>979999987R00</t>
  </si>
  <si>
    <t>Poplatek za recyklaci, směsi suti betonu, cihel, tašek a keramiky, kusovost nad 1600 cm2, skupina 17 01 07 z Katalogu odpadů</t>
  </si>
  <si>
    <t>Součet: : 108,36223</t>
  </si>
  <si>
    <t>979999997R00</t>
  </si>
  <si>
    <t>Poplatek za recyklaci, směsi suti betonu, cihel, tašek a keramiky, kusovost do 1600 cm2, skupina 17 01 07 z Katalogu odpadů</t>
  </si>
  <si>
    <t>17 107</t>
  </si>
  <si>
    <t>979096RP01</t>
  </si>
  <si>
    <t>Příplatek za třídění suti a vybouraných hmot</t>
  </si>
  <si>
    <t>Vybourané materiály a odpad budou na staveništi tříděny, budou ukládány buď přímo na transportní vozidla, nebo do kontejnerů umístěných na ploše hlavního staveniště pro následný odvoz. Přednostně budou odpady druhotně využity (stavební recykláž, dřevní hmota, železo). Materiálové využití bude mít přednost před jejich uložením na skládku nebo jiným využitím odpadů. Odpady budou předány pouze osobám, které jsou dle zákona o odpadech k jejich převzetí oprávněny.</t>
  </si>
  <si>
    <t>a veškerých dalších nutných souvisejících plnění a dodávek potřeb.</t>
  </si>
  <si>
    <t>Kompletní provedení dle veškerých informací obsažených v PD (textová i výkresová část, technologické postupy atd.).</t>
  </si>
  <si>
    <t>Provedení je včetně montáže, demontáže původních konstrukcí, dodávky, přesunu hmot, přesunu a likvidace suti, povrchové úpravy, repasí, dílenských dokumentací,</t>
  </si>
  <si>
    <t>111251111R00</t>
  </si>
  <si>
    <t>Drcení ořezaných větví průměr do 100 mm</t>
  </si>
  <si>
    <t>strojně, s odvozem dřevní drtě do 20 km a se složením,</t>
  </si>
  <si>
    <t>112101121R00</t>
  </si>
  <si>
    <t>Kácení stromů jehličnatých bez odkornění  o průměru přes 100 do 300 mm</t>
  </si>
  <si>
    <t>kus</t>
  </si>
  <si>
    <t>s odřezáním kmene a odvětvením, včetně případného odklizení kmene a větví na oddělené hromady na vzdálenost do 50 m nebo s naložením na dopravní prostředek,</t>
  </si>
  <si>
    <t>112101123R00</t>
  </si>
  <si>
    <t>Kácení stromů jehličnatých bez odkornění  o průměru přes 500 do 700 mm</t>
  </si>
  <si>
    <t>112201101R00</t>
  </si>
  <si>
    <t>Odstranění pařezů pod úrovní terénu vykopáním  o průměru přes 100 do 300 mm</t>
  </si>
  <si>
    <t>s jejich vykopáním nebo vytrháním, s přesekáním kořenů a s případným nutným přemístěním pařezů na hromady do vzdálenosti do 50 m nebo s naložením na dopravní prostředek,</t>
  </si>
  <si>
    <t>112201103R00</t>
  </si>
  <si>
    <t>Odstranění pařezů pod úrovní terénu vykopáním  o průměru přes 500 do 700 mm</t>
  </si>
  <si>
    <t>Odstranění zpevněných ploch a chodníků v okolí stavby - okapový chodník betonové dlažby 30x30cm kumulativní plocha 7m2 : 7</t>
  </si>
  <si>
    <t>113107315R00</t>
  </si>
  <si>
    <t>Odstranění podkladů nebo krytů z kameniva těženého, v ploše jednotlivě do 50 m2, tloušťka vrstvy 150 mm</t>
  </si>
  <si>
    <t>Odstranění zpevněných ploch a chodníků v okolí stavby - okapový chodník betonové dlažby 30x30cm kumulativní plocha 7m2, asfaltová plocha 4m2 : 7+4</t>
  </si>
  <si>
    <t>113108312R00</t>
  </si>
  <si>
    <t>Odstranění podkladů nebo krytů živičných, v ploše jednotlivě do 50 m2, tloušťka vrstvy 120 mm</t>
  </si>
  <si>
    <t>Odstranění zpevněných ploch a chodníků v okolí stavby - asfaltová plocha 4m2 : 4</t>
  </si>
  <si>
    <t>Odstranění zpevněných ploch a chodníků v okolí stavby - okapový chodník betonové dlažby 30x30cm : 12,62*2+(9,85+0,6)*2-2,8*2</t>
  </si>
  <si>
    <t>162301415R00</t>
  </si>
  <si>
    <t>Vodorovné přemístění kmenů stromů jehličnatých, průměru kmene přes 100 do 300 mm, na vzdálenost do 5 000 m</t>
  </si>
  <si>
    <t xml:space="preserve"> s naložením, složením a dopravou,</t>
  </si>
  <si>
    <t>162301417R00</t>
  </si>
  <si>
    <t>Vodorovné přemístění kmenů stromů jehličnatých, průměru kmene přes 500 do 700 mm, na vzdálenost do 5 000 m</t>
  </si>
  <si>
    <t>Objem po základových konstrukcích pod úrovní demolice objektu : 33,855</t>
  </si>
  <si>
    <t>11125RP01</t>
  </si>
  <si>
    <t>Odřezání  a odvoz větví z pokácených stromů na místo drcení</t>
  </si>
  <si>
    <t>11125RP02</t>
  </si>
  <si>
    <t>Likvidace dřevního odpadu (stromy, větve)</t>
  </si>
  <si>
    <t>Odkaz na mn. položky pořadí 12 : 33,85500*1,8</t>
  </si>
  <si>
    <t>9-013.1</t>
  </si>
  <si>
    <t>- výplně otvorů</t>
  </si>
  <si>
    <t>- podhledy</t>
  </si>
  <si>
    <t>985121114R1</t>
  </si>
  <si>
    <t>Elektroinstalace a slaboproudé rozvody – přípojné skříně jsou u východních vrat, připojovacím místem objektu je rozpojovací kabelová skříň umístěná na sousední budově patologie obj. č. 8; Pi 2,5kW, Ps 2,3kW.</t>
  </si>
  <si>
    <t>Předání objektu k demolici bude provedeno komisionálně včetně stanovení případně omezujících podmínek ze strany všech dotčených organizací (investora, provozovatele, zhotovitele apod.). Odpojovací body určí správce sítí resp. provozovatel areálu nemocnice. Před zahájením bouracích prací budou v daném prostoru odpojeny všechny ostatní instalace a zřízení.</t>
  </si>
  <si>
    <t>HTU plocha hrubá celková : 80</t>
  </si>
  <si>
    <t>nová obruba komunikace : 5,1+6,6</t>
  </si>
  <si>
    <t>nová obruba komunikace : (5,1+6,6)*0,2*0,15</t>
  </si>
  <si>
    <t>Základové konstrukce pod úrovní demolice objektu (60% uvažována bet.prol.kam) : 33,855*0,6</t>
  </si>
  <si>
    <t>Základové konstrukce pod úrovní demolice objektu (25% uvažována beton prostý) : 33,855*0,25</t>
  </si>
  <si>
    <t>Základové konstrukce pod úrovní demolice objektu (15% uvažována železobet.) : 33,855*0,15</t>
  </si>
  <si>
    <t>OP dle PD 480m3 , demolice uvažována cca od úrovně 200mm pod převažující podlahou (podíl postupného rozebírání cca do 15% = koef. 0,15) : 480*0,15 : 480*0,15</t>
  </si>
  <si>
    <t>OP dle PD 480m3 , demolice uvažována cca od úrovně 200mm pod převažující podlahou (podíl demolice mechanizací cca do 85% = koef. 0,85) : 480*0,85 : 480*0,85</t>
  </si>
  <si>
    <t xml:space="preserve">4,5,15,18,19,20,24, : </t>
  </si>
  <si>
    <t>Součet: : 91,37342</t>
  </si>
  <si>
    <t xml:space="preserve">6,7,8,9,21,22,23,24,25, : </t>
  </si>
  <si>
    <t>Součet: : 355,84170</t>
  </si>
  <si>
    <t>Součet: : 0,24909</t>
  </si>
  <si>
    <t>Součet: : 10319,40930</t>
  </si>
  <si>
    <t>Součet: : 711,68340</t>
  </si>
  <si>
    <t>Součet: : 88,96043</t>
  </si>
  <si>
    <t>Součet: : 0,50174</t>
  </si>
  <si>
    <t>Součet: : 2,99975</t>
  </si>
  <si>
    <t>Součet: : 0,03558</t>
  </si>
  <si>
    <t>Součet: : 40,00017</t>
  </si>
  <si>
    <t>Součet: : 187,26169</t>
  </si>
  <si>
    <t>Součet: : 17,79209</t>
  </si>
  <si>
    <t>122202202R00</t>
  </si>
  <si>
    <t>Odkopávky a prokopávky pro silnice v hornině 3 přes 100 do 1 000 m3</t>
  </si>
  <si>
    <t>s přemístěním výkopku v příčných profilech na vzdálenost do 15 m nebo s naložením na dopravní prostředek.</t>
  </si>
  <si>
    <t>122202209R00</t>
  </si>
  <si>
    <t>Odkopávky a prokopávky pro silnice v hornině 3 příplatek za lepivost horniny</t>
  </si>
  <si>
    <t>216,57*0,3</t>
  </si>
  <si>
    <t>82+23</t>
  </si>
  <si>
    <t>113108405R00</t>
  </si>
  <si>
    <t>Odstranění podkladů nebo krytů živičných, v ploše jednotlivě nad 50 m2, tloušťka vrstvy 50 mm</t>
  </si>
  <si>
    <t>vybourání komunikace : 325</t>
  </si>
  <si>
    <t>frézování obnovy : 82</t>
  </si>
  <si>
    <t>obruby : 51+22+67+18+39</t>
  </si>
  <si>
    <t>přídlažba : 13+9+15+23+15</t>
  </si>
  <si>
    <t>162701105R00</t>
  </si>
  <si>
    <t>Vodorovné přemístění výkopku z horniny 1 až 4, na vzdálenost přes 9 000  do 10 000 m</t>
  </si>
  <si>
    <t>po suchu, bez naložení výkopku, avšak se složením bez rozhrnutí, zpáteční cesta vozidla.</t>
  </si>
  <si>
    <t>162701109R00</t>
  </si>
  <si>
    <t>Vodorovné přemístění výkopku příplatek k ceně za každých dalších i započatých 1 000 m přes 10 000 m  z horniny 1 až 4</t>
  </si>
  <si>
    <t>216,57*27</t>
  </si>
  <si>
    <t>199000002R00</t>
  </si>
  <si>
    <t>Poplatky za skládku horniny 1- 4, skupina 17 05 04 z Katalogu odpadů</t>
  </si>
  <si>
    <t>180402111R00</t>
  </si>
  <si>
    <t>Založení trávníku parkový trávník, výsevem, v rovině nebo na svahu do 1:5</t>
  </si>
  <si>
    <t>na půdě předem připravené s pokosením, naložením, odvozem odpadu do 20 km a se složením,</t>
  </si>
  <si>
    <t>175*0,75</t>
  </si>
  <si>
    <t>181101102R00</t>
  </si>
  <si>
    <t>Úprava pláně v zářezech v hornině 1 až 4, se zhutněním</t>
  </si>
  <si>
    <t>vyrovnáním výškových rozdílů, ploch vodorovných a ploch do sklonu 1 : 5.</t>
  </si>
  <si>
    <t>672*1,1</t>
  </si>
  <si>
    <t>181301114R00</t>
  </si>
  <si>
    <t>Rozprostření a urovnání ornice v rovině v souvislé ploše přes 500 m2, tloušťka vrstvy přes 200 do 250 mm</t>
  </si>
  <si>
    <t>s případným nutným přemístěním hromad nebo dočasných skládek na místo potřeby ze vzdálenosti do 30 m, v rovině nebo ve svahu do 1 : 5,</t>
  </si>
  <si>
    <t>132,25*0,05</t>
  </si>
  <si>
    <t>132,25*0,03</t>
  </si>
  <si>
    <t>10364200R</t>
  </si>
  <si>
    <t>ornice pro pozemkové úpravy</t>
  </si>
  <si>
    <t>RTS 22/ II</t>
  </si>
  <si>
    <t>131,25*0,1</t>
  </si>
  <si>
    <t>564851111R00</t>
  </si>
  <si>
    <t>Podklad ze štěrkodrti s rozprostřením a zhutněním frakce 0-63 mm, tloušťka po zhutnění 150 mm</t>
  </si>
  <si>
    <t>160*1,1</t>
  </si>
  <si>
    <t>564861111RT2</t>
  </si>
  <si>
    <t>Podklad ze štěrkodrti s rozprostřením a zhutněním frakce 0-32 mm, tloušťka po zhutnění 200 mm</t>
  </si>
  <si>
    <t>komunikace : 400*1,2</t>
  </si>
  <si>
    <t>parkování : 160*1,2</t>
  </si>
  <si>
    <t>565141211R00</t>
  </si>
  <si>
    <t>Podklad z kameniva obaleného asfaltem ACP 16+ až ACP 22+, v pruhu šířky přes 3 m, třídy 1, tloušťka po zhutnění 60 mm</t>
  </si>
  <si>
    <t>s rozprostřením a zhutněním</t>
  </si>
  <si>
    <t>567122111R00</t>
  </si>
  <si>
    <t>Podklad z kameniva zpevněného cementem SC C8/10, tloušťka po zhutnění 120 mm</t>
  </si>
  <si>
    <t>bez dilatačních spár, s rozprostřením a zhutněním, ošetřením povrchu podkladu vodou</t>
  </si>
  <si>
    <t>400*1,1</t>
  </si>
  <si>
    <t>573191111R00</t>
  </si>
  <si>
    <t>Nátěr infiltrační kationaktivní emulzí v množství 1 kg/m2</t>
  </si>
  <si>
    <t>573231110R00</t>
  </si>
  <si>
    <t>Postřik spojovací kationaktivní emulzí KAE z emulze, v množství od 0,3 do 0,5 kg/m2</t>
  </si>
  <si>
    <t>RTS 22/ I</t>
  </si>
  <si>
    <t>bez posypu kamenivem</t>
  </si>
  <si>
    <t>577132111R00</t>
  </si>
  <si>
    <t>Beton asfaltový s rozprostřením a zhutněním v pruhu šířky přes 3 m, ACO 11+, tloušťky 40 mm, plochy přes 1000 m2</t>
  </si>
  <si>
    <t>kompletní : 400</t>
  </si>
  <si>
    <t>frézování : 82</t>
  </si>
  <si>
    <t>596215041R00</t>
  </si>
  <si>
    <t>Kladení zámkové dlažby do drtě tloušťka dlažby 80 mm, tloušťka lože 50 mm</t>
  </si>
  <si>
    <t>s provedením lože z kameniva drceného, s vyplněním spár, s dvojitým hutněním a se smetením přebytečného materiálu na krajnici. S dodáním hmot pro lože a výplň spár.</t>
  </si>
  <si>
    <t>596291113R00</t>
  </si>
  <si>
    <t>Řezání zámkové dlažby tloušťky 80 mm</t>
  </si>
  <si>
    <t>5+32</t>
  </si>
  <si>
    <t>59248130R</t>
  </si>
  <si>
    <t>Dlažba betonová typ: vegetační, s fazetou; tl = 80,00 mm; dl = 240,0 mm; š = 240,0 mm; povrch: hladký; zátěž: pojízdné do 3,5 t</t>
  </si>
  <si>
    <t xml:space="preserve">m2    </t>
  </si>
  <si>
    <t>160*1,05</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</si>
  <si>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</si>
  <si>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</si>
  <si>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</si>
  <si>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599142111R00</t>
  </si>
  <si>
    <t>Úprava zálivky dilatačních nebo pracovních spár šířky přes 20 do 40 mm</t>
  </si>
  <si>
    <t>v cementobetonovém krytu hloubky do 40 mm</t>
  </si>
  <si>
    <t>Včetně odstranění zvětralé asfaltové zálivky, vyčištění spár, zalití spár asfaltovou zálivkou, nátěru asfaltovým lakem a posyp drtí.</t>
  </si>
  <si>
    <t>914001111R00</t>
  </si>
  <si>
    <t xml:space="preserve">Osazení a montáž svislých dopravních značek sloupek, do betonového základu,  </t>
  </si>
  <si>
    <t>917862111R00</t>
  </si>
  <si>
    <t>Osazení silničního nebo chodníkového obrubníku stojatého, s boční opěrou z betonu prostého, do lože z betonu prostého C 12/15</t>
  </si>
  <si>
    <t>rohové : 2</t>
  </si>
  <si>
    <t>obloukové : 4</t>
  </si>
  <si>
    <t>nájezdové : 32</t>
  </si>
  <si>
    <t>silniční : 175</t>
  </si>
  <si>
    <t>919731122R00</t>
  </si>
  <si>
    <t>Zarovnání styčné plochy podkladu nebo krytu živičné, tloušťky přes 50 do 100 mm</t>
  </si>
  <si>
    <t>podél vybourané části komunikace nebo zpevněné plochy</t>
  </si>
  <si>
    <t>919735113R00</t>
  </si>
  <si>
    <t>Řezání stávajících krytů nebo podkladů živičných, hloubky přes 100 do 150 mm</t>
  </si>
  <si>
    <t>včetně spotřeby vody</t>
  </si>
  <si>
    <t>40445024.AR</t>
  </si>
  <si>
    <t>značka dopravní silniční svislá; zákazová B1-B34; tvar kruh; 700 mm; štít z pozink.plechu s dvoj.ohybem,retroref.folie II.tř.; záruka 10 let</t>
  </si>
  <si>
    <t>40445033.AR</t>
  </si>
  <si>
    <t>značka dopravní silniční svislá; příkazová C1-C14; tvar kruh; 700 mm; štít z pozink.plechu s dvoj.ohybem,retroref.folie II.tř.; záruka 10 let</t>
  </si>
  <si>
    <t>40445050.AR</t>
  </si>
  <si>
    <t>značka dopravní silniční svislá; informativní provozní IP11-IP13; tvar obdélník svislý; 500x700 mm; štít z pozink.plechu s dvoj.ohybem,retroref.folie I.tř.; záruka 7 let</t>
  </si>
  <si>
    <t>40445161.AR</t>
  </si>
  <si>
    <t>značka dopravní silniční svislá; dodatková tabule E9-E10; tvar čtverec; 500 mm; štít z pozink.plechu s dvoj.ohybem,retroref.folie I.tř.; záruka 7 let</t>
  </si>
  <si>
    <t>404459501R</t>
  </si>
  <si>
    <t>příslušenství k dopr.značení sloupek Fe 60 pozinkovaný, délka 2000 mm</t>
  </si>
  <si>
    <t>404459511R</t>
  </si>
  <si>
    <t>příslušenství k dopr.značení kotevní patka pr.60, tříkotevní bez kotevních šroubů</t>
  </si>
  <si>
    <t>59217024R</t>
  </si>
  <si>
    <t>obrubník silniční roh 90° vnitřní; materiál beton; l = 398,0 mm; š = 150,0 mm; h = 250,0 mm; barva přírodní</t>
  </si>
  <si>
    <t>2*1,01</t>
  </si>
  <si>
    <t>59217472R</t>
  </si>
  <si>
    <t>obrubník silniční materiál beton; l = 1000,0 mm; š = 150,0 mm; h = 250,0 mm; barva šedá</t>
  </si>
  <si>
    <t>175*1,01</t>
  </si>
  <si>
    <t>59217476R</t>
  </si>
  <si>
    <t>obrubník silniční nájezdový; materiál beton; l = 1000,0 mm; š = 150,0 mm; h = 150,0 mm; barva šedá</t>
  </si>
  <si>
    <t>32*1,01</t>
  </si>
  <si>
    <t>59217495R</t>
  </si>
  <si>
    <t>obrubník silniční oblouk vnější; r 1 000 mm; materiál beton; l = 1000,0 mm; š = 150,0 mm; h = 250,0 mm; barva šedá</t>
  </si>
  <si>
    <t>4*1,01</t>
  </si>
  <si>
    <t>998225111R00</t>
  </si>
  <si>
    <t>Přesun hmot komunikací a letišť, kryt živičný jakékoliv délky objektu</t>
  </si>
  <si>
    <t xml:space="preserve">13,14,15,16,17,18,19,20,21,22,23,24,25,26,27,28,29,32,33,34,35,38,39,40,41, : </t>
  </si>
  <si>
    <t>Součet: : 728,68988</t>
  </si>
  <si>
    <t>979082213R00</t>
  </si>
  <si>
    <t>Vodorovná doprava suti po suchu bez naložení, ale se složením a hrubým urovnáním na vzdálenost do 1 km</t>
  </si>
  <si>
    <t xml:space="preserve">3,4,5, : </t>
  </si>
  <si>
    <t>Součet: : 132,70000</t>
  </si>
  <si>
    <t>979082219R00</t>
  </si>
  <si>
    <t>Vodorovná doprava suti po suchu příplatek k ceně za každý další i započatý 1 km přes 1 km</t>
  </si>
  <si>
    <t>Součet: : 4777,20000</t>
  </si>
  <si>
    <t>979990103R00</t>
  </si>
  <si>
    <t>Poplatek za uložení, betonu,  , skupina 17 01 01 z Katalogu odpadů</t>
  </si>
  <si>
    <t>RTS 23/ II</t>
  </si>
  <si>
    <t>132,7-44,77</t>
  </si>
  <si>
    <t>Mezisoučet</t>
  </si>
  <si>
    <t>979990112R00</t>
  </si>
  <si>
    <t>Poplatek za uložení, obalované kamenivo, asfalt, kusovost do 300 x 300 mm,  , skupina 17 03 02 z, Katalogu odpadů</t>
  </si>
  <si>
    <t>RTS 23/ I</t>
  </si>
  <si>
    <t>979082212R00</t>
  </si>
  <si>
    <t>Vodorovná doprava suti po suchu s naložením a se složením na vzdálenost do 50 m</t>
  </si>
  <si>
    <t>293,54*0,3</t>
  </si>
  <si>
    <t>293,54*27</t>
  </si>
  <si>
    <t>111*0,75</t>
  </si>
  <si>
    <t>630*1,1</t>
  </si>
  <si>
    <t>83,25*0,05</t>
  </si>
  <si>
    <t>83,25*0,03</t>
  </si>
  <si>
    <t>83,25*0,1</t>
  </si>
  <si>
    <t>525*1,1</t>
  </si>
  <si>
    <t>525*1,2</t>
  </si>
  <si>
    <t>komunikace : 245</t>
  </si>
  <si>
    <t>parkovací stání vsak : 280</t>
  </si>
  <si>
    <t>15,3+33,75</t>
  </si>
  <si>
    <t>592451170R</t>
  </si>
  <si>
    <t>Dlažba betonová</t>
  </si>
  <si>
    <t>dlažba betonová dvouvrstvá; obdélník; šedá; l = 200 mm; š = 100 mm; tl. 80,0 mm</t>
  </si>
  <si>
    <t>245*1,05</t>
  </si>
  <si>
    <t>280*1,05</t>
  </si>
  <si>
    <t>639571210R00</t>
  </si>
  <si>
    <t>Kačírek pro okapový chodník tl. 100 mm</t>
  </si>
  <si>
    <t>801-1</t>
  </si>
  <si>
    <t>silniční : 111</t>
  </si>
  <si>
    <t>nájezdový : 67</t>
  </si>
  <si>
    <t>rohový : 4</t>
  </si>
  <si>
    <t>obloukový : 4</t>
  </si>
  <si>
    <t>111*1,01</t>
  </si>
  <si>
    <t>67*1,01</t>
  </si>
  <si>
    <t xml:space="preserve">10,11,12,13,14,15,16,17,18,19,20,21,22,23, : </t>
  </si>
  <si>
    <t>Součet: : 650,42869</t>
  </si>
  <si>
    <t>Pol__0001</t>
  </si>
  <si>
    <t>Svítidlo VO na sloup, dle specifikace, hliníkový odlitek, ral7015, design dle stávajícíhp řešení, pavilonu PPR; zdroj AC 230V LED, 23W, 4000 lm, 3000K, &gt;1000tis hod;IP66</t>
  </si>
  <si>
    <t>ks</t>
  </si>
  <si>
    <t>POL1_1</t>
  </si>
  <si>
    <t>Pol__0002</t>
  </si>
  <si>
    <t>Montáž svítidel VO na sloup, se zapojením vodičů</t>
  </si>
  <si>
    <t>Pol__0003</t>
  </si>
  <si>
    <t>Kabel CYKY J-4x16 mm2</t>
  </si>
  <si>
    <t>Pol__0004</t>
  </si>
  <si>
    <t>Montáž kabel CYKY 4x16 mm2 - uložený volně</t>
  </si>
  <si>
    <t>Pol__0005</t>
  </si>
  <si>
    <t>Pás zemnící 30x4mm FeZn (0,95kg/m)</t>
  </si>
  <si>
    <t>Pol__0006</t>
  </si>
  <si>
    <t>Montáž uzemňovacího vedení vodičů FeZn pomocí svorek v zemi páskou do 120 mm2 v zástavbě</t>
  </si>
  <si>
    <t>Pol__0007</t>
  </si>
  <si>
    <t>Uzemňovací vodič FeZn drát D-10 (0,62kg/m)</t>
  </si>
  <si>
    <t>Pol__0008</t>
  </si>
  <si>
    <t>Svorka odbočovací a spojovací SR 3a pro spojování kruhových a páskových vodičů FeZn</t>
  </si>
  <si>
    <t>Pol__0009</t>
  </si>
  <si>
    <t>Svorka svorka spojovací SS pro lano D8-10 mm</t>
  </si>
  <si>
    <t>Pol__0010</t>
  </si>
  <si>
    <t>Montáž uzemňovacího vedení vodičů FeZn pomocí svorek nebo lanem do 10 mm</t>
  </si>
  <si>
    <t>Pol__0011</t>
  </si>
  <si>
    <t>Příplatek k montáži kabelů za zatažení vodiče a kabelu do2,00 kg</t>
  </si>
  <si>
    <t>Pol__0012</t>
  </si>
  <si>
    <t>Sloup VO bezpaticový vetknutý, sadový, typový válcový 2 stupňový, typ KL4, jmenovitá ndzemní výška, 4m, žárové zinkování, běžná el. výstroj</t>
  </si>
  <si>
    <t>Pol__0013</t>
  </si>
  <si>
    <t>Montáž stožárů osvětlení ocelových samostatně stojících délky do 12 m</t>
  </si>
  <si>
    <t>Pol__0014</t>
  </si>
  <si>
    <t>Ochranný nátěr asf. lakem, celého dříku sloupu do výšky 0,3m nad UT</t>
  </si>
  <si>
    <t>kpl</t>
  </si>
  <si>
    <t>Pol__0015</t>
  </si>
  <si>
    <t>Elektrovýzbroj pro bezpaticový stožár VO - 1x vstup, 2x výstup do 4x16mm2</t>
  </si>
  <si>
    <t>Pol__0016</t>
  </si>
  <si>
    <t>Montáž elektrovýzbroje stožárů osvětlení 2 okruhy</t>
  </si>
  <si>
    <t>Pol__0017</t>
  </si>
  <si>
    <t>kabel silový s Cu jádrem CYKY 3x1,5 mm2</t>
  </si>
  <si>
    <t>Pol__0018</t>
  </si>
  <si>
    <t>Zapojení elektrovýzbroje ve stožárech</t>
  </si>
  <si>
    <t>Pol__0019</t>
  </si>
  <si>
    <t>Demontáž elektrovýzbroje ze stávajícího stožáru VO</t>
  </si>
  <si>
    <t>Pol__0020</t>
  </si>
  <si>
    <t>Napojení prodlouženého okruhu na stávající rozvod areálového osvětlení</t>
  </si>
  <si>
    <t>Pol__0021</t>
  </si>
  <si>
    <t>Průvrt stávající bet patkou do stávajícího přípojného světelného místa areálu</t>
  </si>
  <si>
    <t>Pol__0022</t>
  </si>
  <si>
    <t>trubka elektroinstalační ohebná dvouplášťová korugovaná HDPE+LDPE (chránička) D 52/63mm</t>
  </si>
  <si>
    <t>Pol__0023</t>
  </si>
  <si>
    <t>Montáž trubek ochranných plastových uložených volně do rýhy tuhých D přes 50 do 90 mm</t>
  </si>
  <si>
    <t>Pol__0024</t>
  </si>
  <si>
    <t>trubka elektroinstalační ohebná dvouplášťová korugovaná HDPE+LDPE (chránička) D 93/110mm</t>
  </si>
  <si>
    <t>Pol__0025</t>
  </si>
  <si>
    <t>Montáž trubek ochranných plastových uložených volně do rýhy tuhých D přes 90 do 110 mm</t>
  </si>
  <si>
    <t>Pol__0026</t>
  </si>
  <si>
    <t>Kabelové lože z písku pro kabely nn kryté plastovou fólií š lože přes 25 do 50 cm</t>
  </si>
  <si>
    <t>Pol__0027</t>
  </si>
  <si>
    <t>Hloubení kabelových rýh ručně š 35 cm hl 60 cm v hornině tř II skupiny 5</t>
  </si>
  <si>
    <t>Pol__0028</t>
  </si>
  <si>
    <t>Zásyp kabelových rýh ručně se zhutněním š 35 cm hl 60 cm z horniny tř II skupiny 5</t>
  </si>
  <si>
    <t>Pol__0029</t>
  </si>
  <si>
    <t>Hloubení kabelových rýh ručně š 35 cm hl 90 cm v hornině tř II skupiny 5</t>
  </si>
  <si>
    <t>Pol__0030</t>
  </si>
  <si>
    <t>Zásyp kabelových rýh ručně se zhutněním š 50 cm hl 90 cm z horniny tř II skupiny 5</t>
  </si>
  <si>
    <t>Pol__0031</t>
  </si>
  <si>
    <t>Zásyp jam při elektromontážích ručně se zhutněním z hornin třídy II skupiny 5</t>
  </si>
  <si>
    <t>Pol__0032</t>
  </si>
  <si>
    <t>Odkop zeminy při elektromontážích ručně v hornině tř II skupiny 5</t>
  </si>
  <si>
    <t>Pol__0033</t>
  </si>
  <si>
    <t>Provizorní zajištění kabelů ve výkopech při jejich křížení</t>
  </si>
  <si>
    <t>Pol__0034</t>
  </si>
  <si>
    <t>Vodorovné přemístění horniny jakékoliv třídy do 50 m</t>
  </si>
  <si>
    <t>Pol__0035</t>
  </si>
  <si>
    <t>Přemístění přebytečného materiálu do terénních úprav stavby parkingu a komunikací</t>
  </si>
  <si>
    <t>Pol__0036</t>
  </si>
  <si>
    <t>Provizorní úprava terénu se zhutněním, v hornině tř II</t>
  </si>
  <si>
    <t>Pol__0037</t>
  </si>
  <si>
    <t>Fólie výstražná š. 34cm</t>
  </si>
  <si>
    <t>Pol__0038</t>
  </si>
  <si>
    <t>Výstražná fólie pro krytí kabelů šířky přes 25 do 34 cm</t>
  </si>
  <si>
    <t>Pol__0039</t>
  </si>
  <si>
    <t>Hloubení nezapažených jam při elektromontážích strojně v  hornině tř. III - pro základ stožáru</t>
  </si>
  <si>
    <t>Pol__0040</t>
  </si>
  <si>
    <t>Štěrkopískové lože pro základ stožáru stožár tl. 50mm</t>
  </si>
  <si>
    <t>Pol__0041</t>
  </si>
  <si>
    <t>PVC pouzdro pro základ stožáru stožár, vč. zapískování délka 1,2m, kordinovat dle dodaného sloupu</t>
  </si>
  <si>
    <t>Pol__0042</t>
  </si>
  <si>
    <t>2x prostupka do bet patek pro el. vedení,  Kopoflex  o40/32</t>
  </si>
  <si>
    <t>Pol__0043</t>
  </si>
  <si>
    <t>armatura do betonu R8 - koordinovat na stavbě dle montážních předpisů výrobce stožárů, cca 4ks, rovnoměrně třmínky 50x50 R8</t>
  </si>
  <si>
    <t>Pol__0044</t>
  </si>
  <si>
    <t>Základové konstrukce při elektromontážích ze ŽB tř. C16/20 se zvýšenými nároky na prostředí - základ, stožáru 7x 0.6/0.6/0.9</t>
  </si>
  <si>
    <t>Pol__0045</t>
  </si>
  <si>
    <t>stavebně montážní přípomoce</t>
  </si>
  <si>
    <t>Pol__0046</t>
  </si>
  <si>
    <t>Ukončení vodičů výše uvedené kabeláže na všech pozicích s označením a zapojením na svorkovnici</t>
  </si>
  <si>
    <t>Pol__0047</t>
  </si>
  <si>
    <t>Drobný nespecifikovaný a montážní materiál (instalační, rozvodné a přístrojové krabice, víčka,, svorky, příchytky, apod.)</t>
  </si>
  <si>
    <t>Pol__0048</t>
  </si>
  <si>
    <t>Montáž, vč. práce ve výškách s využitím plošiny</t>
  </si>
  <si>
    <t>Pol__0049</t>
  </si>
  <si>
    <t>Mimostaveništní doprava materiálů, sloupy VO, el. montážní materiál</t>
  </si>
  <si>
    <t>Pol__0050</t>
  </si>
  <si>
    <t>Uvedení do provozu, odzkoušení bezpečného provozu, předání uživateli, proškolení obsluhy,, instruktážní návody, atd.</t>
  </si>
  <si>
    <t>Pol__0051</t>
  </si>
  <si>
    <t>Provozní zkoušky a prohlídky</t>
  </si>
  <si>
    <t>Pol__0052</t>
  </si>
  <si>
    <t>Výchozí revize elektro, revizní zpráva</t>
  </si>
  <si>
    <t>Pol__0053</t>
  </si>
  <si>
    <t>Dokumentace skutečného provedení stavby</t>
  </si>
  <si>
    <t>Pol__0054</t>
  </si>
  <si>
    <t>Vytýčení trasy vedení kabelového podzemního v zastavěném prostoru pro délku trasy do 500m</t>
  </si>
  <si>
    <t>km</t>
  </si>
  <si>
    <t>Pol__0055</t>
  </si>
  <si>
    <t>Zaměření trasy skutečného provedení v zastavěném prostoru;Geodetické práce - směrové i hloubkové, nové trasy vč. stožárů a chrániček</t>
  </si>
  <si>
    <t>34571802</t>
  </si>
  <si>
    <t>chránička optického kabelu HDPE jednoplášťová bezhalogenová D 40/33mm</t>
  </si>
  <si>
    <t>URS</t>
  </si>
  <si>
    <t>ÚRS 24 02</t>
  </si>
  <si>
    <t>POL3_0</t>
  </si>
  <si>
    <t>460791212</t>
  </si>
  <si>
    <t>Montáž trubek ochranných plastových uložených volně do rýhy ohebných přes 32 do 50 mm</t>
  </si>
  <si>
    <t>1221250</t>
  </si>
  <si>
    <t>KONCOVKA HDPE 40MM BEZ VENTILU 05041 KB</t>
  </si>
  <si>
    <t>1177766</t>
  </si>
  <si>
    <t>KONCOVKA HDPE 40MM S VENTILEM 05042 KB</t>
  </si>
  <si>
    <t>34571355</t>
  </si>
  <si>
    <t>460791114</t>
  </si>
  <si>
    <t>7593505102R</t>
  </si>
  <si>
    <t>Zatažení ochranné trubky HDPE do chráničky 110 mm</t>
  </si>
  <si>
    <t>34571353</t>
  </si>
  <si>
    <t>trubka elektroinstalační ohebná dvouplášťová korugovaná HDPE+LDPE (chránička) D 61/75mm</t>
  </si>
  <si>
    <t>460791113</t>
  </si>
  <si>
    <t>-</t>
  </si>
  <si>
    <t>uzavírací zátka pro korugované chráničky pr. do 110 mm</t>
  </si>
  <si>
    <t>460661512</t>
  </si>
  <si>
    <t>460161154</t>
  </si>
  <si>
    <t>460431164</t>
  </si>
  <si>
    <t>460161184</t>
  </si>
  <si>
    <t>460431294</t>
  </si>
  <si>
    <t>460391125</t>
  </si>
  <si>
    <t>460091114</t>
  </si>
  <si>
    <t>R7593500600</t>
  </si>
  <si>
    <t>460671113</t>
  </si>
  <si>
    <t>34123028</t>
  </si>
  <si>
    <t>kabel datový optický OS zafukovací MINI 4 vlákna 9/125 plášť HDPE</t>
  </si>
  <si>
    <t>742124012</t>
  </si>
  <si>
    <t>Montáž kabelů datových optických pro vnitřní rozvody do trubky zafouknutím</t>
  </si>
  <si>
    <t>34571856</t>
  </si>
  <si>
    <t>Mikrotrubička 8/5,5 LSHF bílá silnostěnná D 8/5.5mm</t>
  </si>
  <si>
    <t>742110013</t>
  </si>
  <si>
    <t>Montáž trubek pro slaboproud plastových tuhých pro vnitřní rozvody pro optická vlákna</t>
  </si>
  <si>
    <t>341</t>
  </si>
  <si>
    <t>kabel instalační jádro Cu plné izolace PVC plášť PVC 450/750V (CYKY) 3x4mm2</t>
  </si>
  <si>
    <t>741122122</t>
  </si>
  <si>
    <t>Montáž kabel Cu plný kulatý žíla 3x1,5 až 6 mm2 zatažený v trubkách (např. CYKY)</t>
  </si>
  <si>
    <t>34121267</t>
  </si>
  <si>
    <t>kabel datový venkovní celkově stíněný Al fólií jádro Cu plné plášť PE (F/UTP) kategorie 6</t>
  </si>
  <si>
    <t>742121001</t>
  </si>
  <si>
    <t>Montáž kabelů sdělovacích pro vnitřní rozvody do 15 žil</t>
  </si>
  <si>
    <t>34571007</t>
  </si>
  <si>
    <t>lišta elektroinstalační hranatá PVC 40x20mm</t>
  </si>
  <si>
    <t>742110041</t>
  </si>
  <si>
    <t>Montáž lišt vkládacích pro slaboproud</t>
  </si>
  <si>
    <t>34571073</t>
  </si>
  <si>
    <t>trubka elektroinstalační ohebná z PVC oranžová d 25mm</t>
  </si>
  <si>
    <t>742110002</t>
  </si>
  <si>
    <t>Montáž trubek pro slaboproud plastových ohebných uložených pod omítku</t>
  </si>
  <si>
    <t>742110102</t>
  </si>
  <si>
    <t>Montáž kabelového žlabu pro slaboproud šířky do 150 mm</t>
  </si>
  <si>
    <t>34575603</t>
  </si>
  <si>
    <t>žlab kabelový drátěný žárově zinkovaný 150/100mm</t>
  </si>
  <si>
    <t>Venkovní IP bullet kamera, dome, 8Mpx, 25/30fps, 1/1,8" Starlight, H.265+, motor. f=2,7-12mm (113-47°), WDR, IR40m, IP67, IK10, PoE 802.3af, SMD 4.0, AI analytiky</t>
  </si>
  <si>
    <t>R-položka</t>
  </si>
  <si>
    <t>POL12_0</t>
  </si>
  <si>
    <t>Dahua IPC-HDBW3842R-ZAS-2712, vč. držáků pro montáž na sloup.</t>
  </si>
  <si>
    <t>Montáž, nastavení a zprovoznění kamery</t>
  </si>
  <si>
    <t>Venkovní pilířový sloupek pro optický rozvaděč, min IP54, vč. Příslušenství, uzamykatelný, instalace, do země, rozměry dle instalovaných komponentů</t>
  </si>
  <si>
    <t>Montáž venkovního sloupku optického rozvaděče, osazení do země</t>
  </si>
  <si>
    <t>Nástěnný optický rozvaděč ORM 4, pro venkovní prostředí, vč. příslušenství</t>
  </si>
  <si>
    <t>Montáž optického rozvaděče</t>
  </si>
  <si>
    <t>POL12_1</t>
  </si>
  <si>
    <t>Převodník z optiky, switch, PoE napáječ - Průmyslový přepínač Switch 4-Port 10/100/1000T 802.3at PoE, + 2-Port 100/1000X SFP, DIP přepínač,vč. Příslušenství</t>
  </si>
  <si>
    <t>Montáž přepínače</t>
  </si>
  <si>
    <t>357</t>
  </si>
  <si>
    <t>Optická vana 24xSC simplex, 1U, výsuvná, 1xkazeta pro 24 svárů, 24 ochran svárů a záslepek,, neosazená, černá, vč. příslušenství</t>
  </si>
  <si>
    <t>742330036</t>
  </si>
  <si>
    <t>Montáž optické vany - sestavení</t>
  </si>
  <si>
    <t>37459070</t>
  </si>
  <si>
    <t>adaptér optický LC(APC) OS zelený duplex</t>
  </si>
  <si>
    <t>37459135</t>
  </si>
  <si>
    <t>pigtail optický LC(APC) OS 9/125 délka 1m</t>
  </si>
  <si>
    <t>34343001</t>
  </si>
  <si>
    <t>ochrana teplem smrštitelná optického svaru 2,5x60mm</t>
  </si>
  <si>
    <t>34123140</t>
  </si>
  <si>
    <t>patchcord optický duplex délka 2m</t>
  </si>
  <si>
    <t>37451205.1R</t>
  </si>
  <si>
    <t>optická zásuvka pro 4x SC nebo 4x LC duplex adapter, na DIN lištu, včetně příslušenství</t>
  </si>
  <si>
    <t>742330043</t>
  </si>
  <si>
    <t>Montáž datové zásuvky na DIN lištu</t>
  </si>
  <si>
    <t>742124013</t>
  </si>
  <si>
    <t>Montáž kabelů datových optických pro vnitřní rozvody ukončení vlákna optického kabelu pigtailem, včetně svaru optického vlákna</t>
  </si>
  <si>
    <t>742330031</t>
  </si>
  <si>
    <t>Teplem smrštitelná ochrana svaru</t>
  </si>
  <si>
    <t>742330102</t>
  </si>
  <si>
    <t>Měření optického segmentu, měření útlumu, 2 okna</t>
  </si>
  <si>
    <t>742330029</t>
  </si>
  <si>
    <t>Montáž konektoru SM, MM</t>
  </si>
  <si>
    <t>Úprava stávajícího rozvaděče NN, úprava vnitřního zapojení, dopojení kabelu, doplnění jistícího, prvku, rozvodna NN m.č.04.1.00 PAM</t>
  </si>
  <si>
    <t>469981111</t>
  </si>
  <si>
    <t>Přesun hmot pro pomocné stavební práce při elektromotážích</t>
  </si>
  <si>
    <t>468081312</t>
  </si>
  <si>
    <t>Vybourání otvorů pro elektroinstalace ve zdivu cihelném pl do 0,0225 m2 tl přes 15 do 30 cm</t>
  </si>
  <si>
    <t>468081315</t>
  </si>
  <si>
    <t>Vybourání otvorů pro elektroinstalace ve zdivu cihelném pl do 0,0225 m2 tl přes 60 do 75 cm</t>
  </si>
  <si>
    <t>741128002</t>
  </si>
  <si>
    <t>Ostatní práce při montáži vodičů a kabelů - označení dalším štítkem</t>
  </si>
  <si>
    <t>998742102</t>
  </si>
  <si>
    <t>Přesun hmot tonážní pro slaboproud v objektech v do 12 m</t>
  </si>
  <si>
    <t>Pol__0061</t>
  </si>
  <si>
    <t>Pol__0062</t>
  </si>
  <si>
    <t>Pol__0063</t>
  </si>
  <si>
    <t>Provozní / kamerové zkoušky a prohlídky</t>
  </si>
  <si>
    <t>Pol__0064</t>
  </si>
  <si>
    <t>Pol__0065</t>
  </si>
  <si>
    <t>Konfigrace a programování systému</t>
  </si>
  <si>
    <t>7593501805R</t>
  </si>
  <si>
    <t>Trasy kabelového vedení Lokátory a markery Ball marker 1421 - XR ID, oranžový telekomunikace, zapisovatelný</t>
  </si>
  <si>
    <t>7593505270R</t>
  </si>
  <si>
    <t>Montáž kabelového označníku Ball Marker</t>
  </si>
  <si>
    <t>7491510070R</t>
  </si>
  <si>
    <t>těsnící průchodka pro potrubí, límcová příruba, dodateční instalace, pr do 100mm</t>
  </si>
  <si>
    <t>Pol__0069</t>
  </si>
  <si>
    <t>Montáž těsnící průchodky, vč utěsnění a obnovy hydroizolace v ploše do 1m2</t>
  </si>
  <si>
    <t>Pol__0070</t>
  </si>
  <si>
    <t>Jádrové vrty diamantovými korunkami do D 50 mm do stavebních materiálů</t>
  </si>
  <si>
    <t>Protipožární a kabelové ucpávky Protipožární ucpávky a tmely prostupu kabelového pr.do 110 mm, do EI, 90 min.</t>
  </si>
  <si>
    <t>7491552020R</t>
  </si>
  <si>
    <t>Montáž protipožárních ucpávek a tmelů protipožární ucpávka kabelového prostupu, průměru do 110 mm,, do EI 90 min.</t>
  </si>
  <si>
    <t>OPN</t>
  </si>
  <si>
    <t>POL13_0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</si>
</sst>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7"/>
      <name val="Arial CE"/>
      <charset val="238"/>
    </font>
    <font>
      <sz val="8"/>
      <color indexed="9"/>
      <name val="Arial CE"/>
      <charset val="238"/>
    </font>
    <font>
      <sz val="8"/>
      <color indexed="12"/>
      <name val="Arial CE"/>
      <charset val="238"/>
    </font>
    <font>
      <sz val="8"/>
      <color rgb="FFDF7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5"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5"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0" xfId="0" applyNumberFormat="1" applyFont="1" applyAlignment="1">
      <alignment wrapText="1"/>
    </xf>
    <xf numFmtId="0" fontId="18" fillId="0" borderId="18" xfId="0" applyNumberFormat="1" applyFont="1" applyBorder="1" applyAlignment="1">
      <alignment vertical="top" wrapText="1"/>
    </xf>
    <xf numFmtId="0" fontId="18" fillId="0" borderId="0" xfId="0" applyNumberFormat="1" applyFont="1" applyBorder="1" applyAlignment="1">
      <alignment vertical="top" wrapText="1"/>
    </xf>
    <xf numFmtId="49" fontId="8" fillId="3" borderId="18" xfId="0" applyNumberFormat="1" applyFont="1" applyFill="1" applyBorder="1" applyAlignment="1">
      <alignment horizontal="left" vertical="top" wrapText="1"/>
    </xf>
    <xf numFmtId="49" fontId="17" fillId="0" borderId="43" xfId="0" applyNumberFormat="1" applyFont="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165" fontId="21" fillId="0" borderId="0" xfId="0" quotePrefix="1"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2" t="s">
        <v>39</v>
      </c>
      <c r="B2" s="72"/>
      <c r="C2" s="72"/>
      <c r="D2" s="72"/>
      <c r="E2" s="72"/>
      <c r="F2" s="72"/>
      <c r="G2" s="72"/>
    </row>
  </sheetData>
  <sheetProtection algorithmName="SHA-512" hashValue="2VToCIMgDOLd0p7BewyIt0jsGxBDX7FypBV3CBP7CMsukpeyP+q5KBFZ9iZc+ELVdDHGvZbuk6+jVCuAHiqcqA==" saltValue="5op7REDuaN9auoE9GTSbH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82"/>
  <sheetViews>
    <sheetView showGridLines="0" tabSelected="1"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36</v>
      </c>
      <c r="B1" s="73" t="s">
        <v>41</v>
      </c>
      <c r="C1" s="74"/>
      <c r="D1" s="74"/>
      <c r="E1" s="74"/>
      <c r="F1" s="74"/>
      <c r="G1" s="74"/>
      <c r="H1" s="74"/>
      <c r="I1" s="74"/>
      <c r="J1" s="75"/>
    </row>
    <row r="2" spans="1:15" ht="36" customHeight="1" x14ac:dyDescent="0.2">
      <c r="A2" s="2"/>
      <c r="B2" s="104" t="s">
        <v>22</v>
      </c>
      <c r="C2" s="105"/>
      <c r="D2" s="106" t="s">
        <v>43</v>
      </c>
      <c r="E2" s="107" t="s">
        <v>44</v>
      </c>
      <c r="F2" s="108"/>
      <c r="G2" s="108"/>
      <c r="H2" s="108"/>
      <c r="I2" s="108"/>
      <c r="J2" s="109"/>
      <c r="O2" s="1"/>
    </row>
    <row r="3" spans="1:15" ht="27" hidden="1" customHeight="1" x14ac:dyDescent="0.2">
      <c r="A3" s="2"/>
      <c r="B3" s="110"/>
      <c r="C3" s="105"/>
      <c r="D3" s="111"/>
      <c r="E3" s="112"/>
      <c r="F3" s="113"/>
      <c r="G3" s="113"/>
      <c r="H3" s="113"/>
      <c r="I3" s="113"/>
      <c r="J3" s="114"/>
    </row>
    <row r="4" spans="1:15" ht="23.25" customHeight="1" x14ac:dyDescent="0.2">
      <c r="A4" s="2"/>
      <c r="B4" s="115"/>
      <c r="C4" s="116"/>
      <c r="D4" s="117"/>
      <c r="E4" s="118"/>
      <c r="F4" s="118"/>
      <c r="G4" s="118"/>
      <c r="H4" s="118"/>
      <c r="I4" s="118"/>
      <c r="J4" s="119"/>
    </row>
    <row r="5" spans="1:15" ht="24" customHeight="1" x14ac:dyDescent="0.2">
      <c r="A5" s="2"/>
      <c r="B5" s="30" t="s">
        <v>42</v>
      </c>
      <c r="D5" s="120" t="s">
        <v>45</v>
      </c>
      <c r="E5" s="87"/>
      <c r="F5" s="87"/>
      <c r="G5" s="87"/>
      <c r="H5" s="18" t="s">
        <v>40</v>
      </c>
      <c r="I5" s="124" t="s">
        <v>49</v>
      </c>
      <c r="J5" s="8"/>
    </row>
    <row r="6" spans="1:15" ht="15.75" customHeight="1" x14ac:dyDescent="0.2">
      <c r="A6" s="2"/>
      <c r="B6" s="27"/>
      <c r="C6" s="52"/>
      <c r="D6" s="121" t="s">
        <v>46</v>
      </c>
      <c r="E6" s="88"/>
      <c r="F6" s="88"/>
      <c r="G6" s="88"/>
      <c r="H6" s="18" t="s">
        <v>34</v>
      </c>
      <c r="I6" s="124" t="s">
        <v>50</v>
      </c>
      <c r="J6" s="8"/>
    </row>
    <row r="7" spans="1:15" ht="15.75" customHeight="1" x14ac:dyDescent="0.2">
      <c r="A7" s="2"/>
      <c r="B7" s="28"/>
      <c r="C7" s="53"/>
      <c r="D7" s="123" t="s">
        <v>48</v>
      </c>
      <c r="E7" s="122" t="s">
        <v>47</v>
      </c>
      <c r="F7" s="89"/>
      <c r="G7" s="89"/>
      <c r="H7" s="23"/>
      <c r="I7" s="22"/>
      <c r="J7" s="33"/>
    </row>
    <row r="8" spans="1:15" ht="24" hidden="1" customHeight="1" x14ac:dyDescent="0.2">
      <c r="A8" s="2"/>
      <c r="B8" s="30" t="s">
        <v>20</v>
      </c>
      <c r="D8" s="125" t="s">
        <v>51</v>
      </c>
      <c r="H8" s="18" t="s">
        <v>40</v>
      </c>
      <c r="I8" s="124" t="s">
        <v>55</v>
      </c>
      <c r="J8" s="8"/>
    </row>
    <row r="9" spans="1:15" ht="15.75" hidden="1" customHeight="1" x14ac:dyDescent="0.2">
      <c r="A9" s="2"/>
      <c r="B9" s="2"/>
      <c r="D9" s="125" t="s">
        <v>52</v>
      </c>
      <c r="H9" s="18" t="s">
        <v>34</v>
      </c>
      <c r="I9" s="124" t="s">
        <v>56</v>
      </c>
      <c r="J9" s="8"/>
    </row>
    <row r="10" spans="1:15" ht="15.75" hidden="1" customHeight="1" x14ac:dyDescent="0.2">
      <c r="A10" s="2"/>
      <c r="B10" s="34"/>
      <c r="C10" s="53"/>
      <c r="D10" s="123" t="s">
        <v>54</v>
      </c>
      <c r="E10" s="126" t="s">
        <v>53</v>
      </c>
      <c r="F10" s="23"/>
      <c r="G10" s="14"/>
      <c r="H10" s="14"/>
      <c r="I10" s="35"/>
      <c r="J10" s="33"/>
    </row>
    <row r="11" spans="1:15" ht="24" customHeight="1" x14ac:dyDescent="0.2">
      <c r="A11" s="2"/>
      <c r="B11" s="30" t="s">
        <v>19</v>
      </c>
      <c r="D11" s="127"/>
      <c r="E11" s="127"/>
      <c r="F11" s="127"/>
      <c r="G11" s="127"/>
      <c r="H11" s="18" t="s">
        <v>40</v>
      </c>
      <c r="I11" s="132"/>
      <c r="J11" s="8"/>
    </row>
    <row r="12" spans="1:15" ht="15.75" customHeight="1" x14ac:dyDescent="0.2">
      <c r="A12" s="2"/>
      <c r="B12" s="27"/>
      <c r="C12" s="52"/>
      <c r="D12" s="128"/>
      <c r="E12" s="128"/>
      <c r="F12" s="128"/>
      <c r="G12" s="128"/>
      <c r="H12" s="18" t="s">
        <v>34</v>
      </c>
      <c r="I12" s="132"/>
      <c r="J12" s="8"/>
    </row>
    <row r="13" spans="1:15" ht="15.75" customHeight="1" x14ac:dyDescent="0.2">
      <c r="A13" s="2"/>
      <c r="B13" s="28"/>
      <c r="C13" s="53"/>
      <c r="D13" s="131"/>
      <c r="E13" s="129"/>
      <c r="F13" s="130"/>
      <c r="G13" s="130"/>
      <c r="H13" s="19"/>
      <c r="I13" s="22"/>
      <c r="J13" s="33"/>
    </row>
    <row r="14" spans="1:15" ht="24" customHeight="1" x14ac:dyDescent="0.2">
      <c r="A14" s="2"/>
      <c r="B14" s="42" t="s">
        <v>21</v>
      </c>
      <c r="C14" s="54"/>
      <c r="D14" s="55"/>
      <c r="E14" s="56"/>
      <c r="F14" s="43"/>
      <c r="G14" s="43"/>
      <c r="H14" s="44"/>
      <c r="I14" s="43"/>
      <c r="J14" s="45"/>
    </row>
    <row r="15" spans="1:15" ht="32.25" customHeight="1" x14ac:dyDescent="0.2">
      <c r="A15" s="2"/>
      <c r="B15" s="34" t="s">
        <v>32</v>
      </c>
      <c r="C15" s="57"/>
      <c r="D15" s="51"/>
      <c r="E15" s="82"/>
      <c r="F15" s="82"/>
      <c r="G15" s="83"/>
      <c r="H15" s="83"/>
      <c r="I15" s="83" t="s">
        <v>29</v>
      </c>
      <c r="J15" s="84"/>
    </row>
    <row r="16" spans="1:15" ht="23.25" customHeight="1" x14ac:dyDescent="0.2">
      <c r="A16" s="196" t="s">
        <v>24</v>
      </c>
      <c r="B16" s="37" t="s">
        <v>24</v>
      </c>
      <c r="C16" s="58"/>
      <c r="D16" s="59"/>
      <c r="E16" s="79"/>
      <c r="F16" s="80"/>
      <c r="G16" s="79"/>
      <c r="H16" s="80"/>
      <c r="I16" s="79">
        <f>SUMIF(F152:F178,A16,I152:I178)+SUMIF(F152:F178,"PSU",I152:I178)</f>
        <v>0</v>
      </c>
      <c r="J16" s="81"/>
    </row>
    <row r="17" spans="1:10" ht="23.25" customHeight="1" x14ac:dyDescent="0.2">
      <c r="A17" s="196" t="s">
        <v>25</v>
      </c>
      <c r="B17" s="37" t="s">
        <v>25</v>
      </c>
      <c r="C17" s="58"/>
      <c r="D17" s="59"/>
      <c r="E17" s="79"/>
      <c r="F17" s="80"/>
      <c r="G17" s="79"/>
      <c r="H17" s="80"/>
      <c r="I17" s="79">
        <f>SUMIF(F152:F178,A17,I152:I178)</f>
        <v>0</v>
      </c>
      <c r="J17" s="81"/>
    </row>
    <row r="18" spans="1:10" ht="23.25" customHeight="1" x14ac:dyDescent="0.2">
      <c r="A18" s="196" t="s">
        <v>26</v>
      </c>
      <c r="B18" s="37" t="s">
        <v>26</v>
      </c>
      <c r="C18" s="58"/>
      <c r="D18" s="59"/>
      <c r="E18" s="79"/>
      <c r="F18" s="80"/>
      <c r="G18" s="79"/>
      <c r="H18" s="80"/>
      <c r="I18" s="79">
        <f>SUMIF(F152:F178,A18,I152:I178)</f>
        <v>0</v>
      </c>
      <c r="J18" s="81"/>
    </row>
    <row r="19" spans="1:10" ht="23.25" customHeight="1" x14ac:dyDescent="0.2">
      <c r="A19" s="196" t="s">
        <v>196</v>
      </c>
      <c r="B19" s="37" t="s">
        <v>27</v>
      </c>
      <c r="C19" s="58"/>
      <c r="D19" s="59"/>
      <c r="E19" s="79"/>
      <c r="F19" s="80"/>
      <c r="G19" s="79"/>
      <c r="H19" s="80"/>
      <c r="I19" s="79">
        <f>SUMIF(F152:F178,A19,I152:I178)</f>
        <v>0</v>
      </c>
      <c r="J19" s="81"/>
    </row>
    <row r="20" spans="1:10" ht="23.25" customHeight="1" x14ac:dyDescent="0.2">
      <c r="A20" s="196" t="s">
        <v>197</v>
      </c>
      <c r="B20" s="37" t="s">
        <v>28</v>
      </c>
      <c r="C20" s="58"/>
      <c r="D20" s="59"/>
      <c r="E20" s="79"/>
      <c r="F20" s="80"/>
      <c r="G20" s="79"/>
      <c r="H20" s="80"/>
      <c r="I20" s="79">
        <f>SUMIF(F152:F178,A20,I152:I178)</f>
        <v>0</v>
      </c>
      <c r="J20" s="81"/>
    </row>
    <row r="21" spans="1:10" ht="23.25" customHeight="1" x14ac:dyDescent="0.2">
      <c r="A21" s="2"/>
      <c r="B21" s="47" t="s">
        <v>29</v>
      </c>
      <c r="C21" s="60"/>
      <c r="D21" s="61"/>
      <c r="E21" s="85"/>
      <c r="F21" s="86"/>
      <c r="G21" s="85"/>
      <c r="H21" s="86"/>
      <c r="I21" s="85">
        <f>SUM(I16:J20)</f>
        <v>0</v>
      </c>
      <c r="J21" s="95"/>
    </row>
    <row r="22" spans="1:10" ht="33" customHeight="1" x14ac:dyDescent="0.2">
      <c r="A22" s="2"/>
      <c r="B22" s="41" t="s">
        <v>33</v>
      </c>
      <c r="C22" s="58"/>
      <c r="D22" s="59"/>
      <c r="E22" s="62"/>
      <c r="F22" s="38"/>
      <c r="G22" s="32"/>
      <c r="H22" s="32"/>
      <c r="I22" s="32"/>
      <c r="J22" s="39"/>
    </row>
    <row r="23" spans="1:10" ht="23.25" customHeight="1" x14ac:dyDescent="0.2">
      <c r="A23" s="2">
        <f>ZakladDPHSni*SazbaDPH1/100</f>
        <v>0</v>
      </c>
      <c r="B23" s="37" t="s">
        <v>12</v>
      </c>
      <c r="C23" s="58"/>
      <c r="D23" s="59"/>
      <c r="E23" s="63">
        <v>12</v>
      </c>
      <c r="F23" s="38" t="s">
        <v>0</v>
      </c>
      <c r="G23" s="93">
        <f>ZakladDPHSniVypocet</f>
        <v>0</v>
      </c>
      <c r="H23" s="94"/>
      <c r="I23" s="94"/>
      <c r="J23" s="39" t="str">
        <f t="shared" ref="J23:J28" si="0">Mena</f>
        <v>CZK</v>
      </c>
    </row>
    <row r="24" spans="1:10" ht="23.25" customHeight="1" x14ac:dyDescent="0.2">
      <c r="A24" s="2">
        <f>(A23-INT(A23))*100</f>
        <v>0</v>
      </c>
      <c r="B24" s="37" t="s">
        <v>13</v>
      </c>
      <c r="C24" s="58"/>
      <c r="D24" s="59"/>
      <c r="E24" s="63">
        <f>SazbaDPH1</f>
        <v>12</v>
      </c>
      <c r="F24" s="38" t="s">
        <v>0</v>
      </c>
      <c r="G24" s="91">
        <f>A23</f>
        <v>0</v>
      </c>
      <c r="H24" s="92"/>
      <c r="I24" s="92"/>
      <c r="J24" s="39" t="str">
        <f t="shared" si="0"/>
        <v>CZK</v>
      </c>
    </row>
    <row r="25" spans="1:10" ht="23.25" customHeight="1" x14ac:dyDescent="0.2">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
      <c r="A26" s="2">
        <f>(A25-INT(A25))*100</f>
        <v>0</v>
      </c>
      <c r="B26" s="31" t="s">
        <v>15</v>
      </c>
      <c r="C26" s="64"/>
      <c r="D26" s="51"/>
      <c r="E26" s="65">
        <f>SazbaDPH2</f>
        <v>21</v>
      </c>
      <c r="F26" s="29" t="s">
        <v>0</v>
      </c>
      <c r="G26" s="76">
        <f>A25</f>
        <v>0</v>
      </c>
      <c r="H26" s="77"/>
      <c r="I26" s="77"/>
      <c r="J26" s="36" t="str">
        <f t="shared" si="0"/>
        <v>CZK</v>
      </c>
    </row>
    <row r="27" spans="1:10" ht="23.25" customHeight="1" thickBot="1" x14ac:dyDescent="0.25">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25">
      <c r="A28" s="2"/>
      <c r="B28" s="163" t="s">
        <v>23</v>
      </c>
      <c r="C28" s="164"/>
      <c r="D28" s="164"/>
      <c r="E28" s="165"/>
      <c r="F28" s="166"/>
      <c r="G28" s="167">
        <f>ZakladDPHSniVypocet+ZakladDPHZaklVypocet</f>
        <v>0</v>
      </c>
      <c r="H28" s="167"/>
      <c r="I28" s="167"/>
      <c r="J28" s="168" t="str">
        <f t="shared" si="0"/>
        <v>CZK</v>
      </c>
    </row>
    <row r="29" spans="1:10" ht="27.75" customHeight="1" thickBot="1" x14ac:dyDescent="0.25">
      <c r="A29" s="2">
        <f>(A27-INT(A27))*100</f>
        <v>0</v>
      </c>
      <c r="B29" s="163" t="s">
        <v>35</v>
      </c>
      <c r="C29" s="169"/>
      <c r="D29" s="169"/>
      <c r="E29" s="169"/>
      <c r="F29" s="170"/>
      <c r="G29" s="171">
        <f>A27</f>
        <v>0</v>
      </c>
      <c r="H29" s="171"/>
      <c r="I29" s="171"/>
      <c r="J29" s="172" t="s">
        <v>80</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10" ht="47.25" customHeight="1" x14ac:dyDescent="0.2">
      <c r="A33" s="2"/>
      <c r="B33" s="2"/>
      <c r="J33" s="9"/>
    </row>
    <row r="34" spans="1:10" s="21" customFormat="1" ht="18.75" customHeight="1" x14ac:dyDescent="0.2">
      <c r="A34" s="20"/>
      <c r="B34" s="20"/>
      <c r="C34" s="70"/>
      <c r="D34" s="96"/>
      <c r="E34" s="97"/>
      <c r="G34" s="98"/>
      <c r="H34" s="99"/>
      <c r="I34" s="99"/>
      <c r="J34" s="24"/>
    </row>
    <row r="35" spans="1:10" ht="12.75" customHeight="1" x14ac:dyDescent="0.2">
      <c r="A35" s="2"/>
      <c r="B35" s="2"/>
      <c r="D35" s="90" t="s">
        <v>2</v>
      </c>
      <c r="E35" s="90"/>
      <c r="H35" s="10" t="s">
        <v>3</v>
      </c>
      <c r="J35" s="9"/>
    </row>
    <row r="36" spans="1:10" ht="13.5" customHeight="1" thickBot="1" x14ac:dyDescent="0.25">
      <c r="A36" s="11"/>
      <c r="B36" s="11"/>
      <c r="C36" s="71"/>
      <c r="D36" s="71"/>
      <c r="E36" s="71"/>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2" t="s">
        <v>1</v>
      </c>
      <c r="J38" s="143" t="s">
        <v>0</v>
      </c>
    </row>
    <row r="39" spans="1:10" ht="25.5" hidden="1" customHeight="1" x14ac:dyDescent="0.2">
      <c r="A39" s="134">
        <v>1</v>
      </c>
      <c r="B39" s="144" t="s">
        <v>57</v>
      </c>
      <c r="C39" s="145"/>
      <c r="D39" s="145"/>
      <c r="E39" s="145"/>
      <c r="F39" s="146">
        <f>'VN01 VN01 Naklady'!AE54+'SO 05 001 Pol'!AE250+'SO 06 001 Pol'!AE191+'SO 100 100.01 Pol'!AE130+'SO 100 100.02 Pol'!AE77+'SO 409 409.01 Pol'!AE69+'SO 700 700.01 Pol'!AE89</f>
        <v>0</v>
      </c>
      <c r="G39" s="147">
        <f>'VN01 VN01 Naklady'!AF54+'SO 05 001 Pol'!AF250+'SO 06 001 Pol'!AF191+'SO 100 100.01 Pol'!AF130+'SO 100 100.02 Pol'!AF77+'SO 409 409.01 Pol'!AF69+'SO 700 700.01 Pol'!AF89</f>
        <v>0</v>
      </c>
      <c r="H39" s="148">
        <f>(F39*SazbaDPH1/100)+(G39*SazbaDPH2/100)</f>
        <v>0</v>
      </c>
      <c r="I39" s="148">
        <f>F39+G39+H39</f>
        <v>0</v>
      </c>
      <c r="J39" s="149" t="str">
        <f>IF(_xlfn.SINGLE(CenaCelkemVypocet)=0,"",I39/_xlfn.SINGLE(CenaCelkemVypocet)*100)</f>
        <v/>
      </c>
    </row>
    <row r="40" spans="1:10" ht="25.5" customHeight="1" x14ac:dyDescent="0.2">
      <c r="A40" s="134">
        <v>2</v>
      </c>
      <c r="B40" s="150"/>
      <c r="C40" s="151" t="s">
        <v>58</v>
      </c>
      <c r="D40" s="151"/>
      <c r="E40" s="151"/>
      <c r="F40" s="152">
        <f>'VN01 VN01 Naklady'!AE54</f>
        <v>0</v>
      </c>
      <c r="G40" s="153">
        <f>'VN01 VN01 Naklady'!AF54</f>
        <v>0</v>
      </c>
      <c r="H40" s="153">
        <f>(F40*SazbaDPH1/100)+(G40*SazbaDPH2/100)</f>
        <v>0</v>
      </c>
      <c r="I40" s="153">
        <f>F40+G40+H40</f>
        <v>0</v>
      </c>
      <c r="J40" s="154" t="str">
        <f>IF(_xlfn.SINGLE(CenaCelkemVypocet)=0,"",I40/_xlfn.SINGLE(CenaCelkemVypocet)*100)</f>
        <v/>
      </c>
    </row>
    <row r="41" spans="1:10" ht="25.5" customHeight="1" x14ac:dyDescent="0.2">
      <c r="A41" s="134">
        <v>3</v>
      </c>
      <c r="B41" s="155" t="s">
        <v>59</v>
      </c>
      <c r="C41" s="145" t="s">
        <v>58</v>
      </c>
      <c r="D41" s="145"/>
      <c r="E41" s="145"/>
      <c r="F41" s="156">
        <f>'VN01 VN01 Naklady'!AE54</f>
        <v>0</v>
      </c>
      <c r="G41" s="148">
        <f>'VN01 VN01 Naklady'!AF54</f>
        <v>0</v>
      </c>
      <c r="H41" s="148">
        <f>(F41*SazbaDPH1/100)+(G41*SazbaDPH2/100)</f>
        <v>0</v>
      </c>
      <c r="I41" s="148">
        <f>F41+G41+H41</f>
        <v>0</v>
      </c>
      <c r="J41" s="149" t="str">
        <f>IF(_xlfn.SINGLE(CenaCelkemVypocet)=0,"",I41/_xlfn.SINGLE(CenaCelkemVypocet)*100)</f>
        <v/>
      </c>
    </row>
    <row r="42" spans="1:10" ht="25.5" customHeight="1" x14ac:dyDescent="0.2">
      <c r="A42" s="134">
        <v>2</v>
      </c>
      <c r="B42" s="150"/>
      <c r="C42" s="151" t="s">
        <v>60</v>
      </c>
      <c r="D42" s="151"/>
      <c r="E42" s="151"/>
      <c r="F42" s="152"/>
      <c r="G42" s="153"/>
      <c r="H42" s="153">
        <f>(F42*SazbaDPH1/100)+(G42*SazbaDPH2/100)</f>
        <v>0</v>
      </c>
      <c r="I42" s="153"/>
      <c r="J42" s="154"/>
    </row>
    <row r="43" spans="1:10" ht="25.5" customHeight="1" x14ac:dyDescent="0.2">
      <c r="A43" s="134">
        <v>2</v>
      </c>
      <c r="B43" s="150" t="s">
        <v>61</v>
      </c>
      <c r="C43" s="151" t="s">
        <v>62</v>
      </c>
      <c r="D43" s="151"/>
      <c r="E43" s="151"/>
      <c r="F43" s="152">
        <f>'SO 05 001 Pol'!AE250</f>
        <v>0</v>
      </c>
      <c r="G43" s="153">
        <f>'SO 05 001 Pol'!AF250</f>
        <v>0</v>
      </c>
      <c r="H43" s="153">
        <f>(F43*SazbaDPH1/100)+(G43*SazbaDPH2/100)</f>
        <v>0</v>
      </c>
      <c r="I43" s="153">
        <f>F43+G43+H43</f>
        <v>0</v>
      </c>
      <c r="J43" s="154" t="str">
        <f>IF(_xlfn.SINGLE(CenaCelkemVypocet)=0,"",I43/_xlfn.SINGLE(CenaCelkemVypocet)*100)</f>
        <v/>
      </c>
    </row>
    <row r="44" spans="1:10" ht="25.5" customHeight="1" x14ac:dyDescent="0.2">
      <c r="A44" s="134">
        <v>3</v>
      </c>
      <c r="B44" s="155" t="s">
        <v>63</v>
      </c>
      <c r="C44" s="145" t="s">
        <v>64</v>
      </c>
      <c r="D44" s="145"/>
      <c r="E44" s="145"/>
      <c r="F44" s="156">
        <f>'SO 05 001 Pol'!AE250</f>
        <v>0</v>
      </c>
      <c r="G44" s="148">
        <f>'SO 05 001 Pol'!AF250</f>
        <v>0</v>
      </c>
      <c r="H44" s="148">
        <f>(F44*SazbaDPH1/100)+(G44*SazbaDPH2/100)</f>
        <v>0</v>
      </c>
      <c r="I44" s="148">
        <f>F44+G44+H44</f>
        <v>0</v>
      </c>
      <c r="J44" s="149" t="str">
        <f>IF(_xlfn.SINGLE(CenaCelkemVypocet)=0,"",I44/_xlfn.SINGLE(CenaCelkemVypocet)*100)</f>
        <v/>
      </c>
    </row>
    <row r="45" spans="1:10" ht="25.5" customHeight="1" x14ac:dyDescent="0.2">
      <c r="A45" s="134">
        <v>2</v>
      </c>
      <c r="B45" s="150" t="s">
        <v>65</v>
      </c>
      <c r="C45" s="151" t="s">
        <v>66</v>
      </c>
      <c r="D45" s="151"/>
      <c r="E45" s="151"/>
      <c r="F45" s="152">
        <f>'SO 06 001 Pol'!AE191</f>
        <v>0</v>
      </c>
      <c r="G45" s="153">
        <f>'SO 06 001 Pol'!AF191</f>
        <v>0</v>
      </c>
      <c r="H45" s="153">
        <f>(F45*SazbaDPH1/100)+(G45*SazbaDPH2/100)</f>
        <v>0</v>
      </c>
      <c r="I45" s="153">
        <f>F45+G45+H45</f>
        <v>0</v>
      </c>
      <c r="J45" s="154" t="str">
        <f>IF(_xlfn.SINGLE(CenaCelkemVypocet)=0,"",I45/_xlfn.SINGLE(CenaCelkemVypocet)*100)</f>
        <v/>
      </c>
    </row>
    <row r="46" spans="1:10" ht="25.5" customHeight="1" x14ac:dyDescent="0.2">
      <c r="A46" s="134">
        <v>3</v>
      </c>
      <c r="B46" s="155" t="s">
        <v>63</v>
      </c>
      <c r="C46" s="145" t="s">
        <v>64</v>
      </c>
      <c r="D46" s="145"/>
      <c r="E46" s="145"/>
      <c r="F46" s="156">
        <f>'SO 06 001 Pol'!AE191</f>
        <v>0</v>
      </c>
      <c r="G46" s="148">
        <f>'SO 06 001 Pol'!AF191</f>
        <v>0</v>
      </c>
      <c r="H46" s="148">
        <f>(F46*SazbaDPH1/100)+(G46*SazbaDPH2/100)</f>
        <v>0</v>
      </c>
      <c r="I46" s="148">
        <f>F46+G46+H46</f>
        <v>0</v>
      </c>
      <c r="J46" s="149" t="str">
        <f>IF(_xlfn.SINGLE(CenaCelkemVypocet)=0,"",I46/_xlfn.SINGLE(CenaCelkemVypocet)*100)</f>
        <v/>
      </c>
    </row>
    <row r="47" spans="1:10" ht="25.5" customHeight="1" x14ac:dyDescent="0.2">
      <c r="A47" s="134">
        <v>2</v>
      </c>
      <c r="B47" s="150" t="s">
        <v>67</v>
      </c>
      <c r="C47" s="151" t="s">
        <v>68</v>
      </c>
      <c r="D47" s="151"/>
      <c r="E47" s="151"/>
      <c r="F47" s="152">
        <f>'SO 100 100.01 Pol'!AE130+'SO 100 100.02 Pol'!AE77</f>
        <v>0</v>
      </c>
      <c r="G47" s="153">
        <f>'SO 100 100.01 Pol'!AF130+'SO 100 100.02 Pol'!AF77</f>
        <v>0</v>
      </c>
      <c r="H47" s="153">
        <f>(F47*SazbaDPH1/100)+(G47*SazbaDPH2/100)</f>
        <v>0</v>
      </c>
      <c r="I47" s="153">
        <f>F47+G47+H47</f>
        <v>0</v>
      </c>
      <c r="J47" s="154" t="str">
        <f>IF(_xlfn.SINGLE(CenaCelkemVypocet)=0,"",I47/_xlfn.SINGLE(CenaCelkemVypocet)*100)</f>
        <v/>
      </c>
    </row>
    <row r="48" spans="1:10" ht="25.5" customHeight="1" x14ac:dyDescent="0.2">
      <c r="A48" s="134">
        <v>3</v>
      </c>
      <c r="B48" s="155" t="s">
        <v>69</v>
      </c>
      <c r="C48" s="145" t="s">
        <v>70</v>
      </c>
      <c r="D48" s="145"/>
      <c r="E48" s="145"/>
      <c r="F48" s="156">
        <f>'SO 100 100.01 Pol'!AE130</f>
        <v>0</v>
      </c>
      <c r="G48" s="148">
        <f>'SO 100 100.01 Pol'!AF130</f>
        <v>0</v>
      </c>
      <c r="H48" s="148">
        <f>(F48*SazbaDPH1/100)+(G48*SazbaDPH2/100)</f>
        <v>0</v>
      </c>
      <c r="I48" s="148">
        <f>F48+G48+H48</f>
        <v>0</v>
      </c>
      <c r="J48" s="149" t="str">
        <f>IF(_xlfn.SINGLE(CenaCelkemVypocet)=0,"",I48/_xlfn.SINGLE(CenaCelkemVypocet)*100)</f>
        <v/>
      </c>
    </row>
    <row r="49" spans="1:52" ht="25.5" customHeight="1" x14ac:dyDescent="0.2">
      <c r="A49" s="134">
        <v>3</v>
      </c>
      <c r="B49" s="155" t="s">
        <v>71</v>
      </c>
      <c r="C49" s="145" t="s">
        <v>72</v>
      </c>
      <c r="D49" s="145"/>
      <c r="E49" s="145"/>
      <c r="F49" s="156">
        <f>'SO 100 100.02 Pol'!AE77</f>
        <v>0</v>
      </c>
      <c r="G49" s="148">
        <f>'SO 100 100.02 Pol'!AF77</f>
        <v>0</v>
      </c>
      <c r="H49" s="148">
        <f>(F49*SazbaDPH1/100)+(G49*SazbaDPH2/100)</f>
        <v>0</v>
      </c>
      <c r="I49" s="148">
        <f>F49+G49+H49</f>
        <v>0</v>
      </c>
      <c r="J49" s="149" t="str">
        <f>IF(_xlfn.SINGLE(CenaCelkemVypocet)=0,"",I49/_xlfn.SINGLE(CenaCelkemVypocet)*100)</f>
        <v/>
      </c>
    </row>
    <row r="50" spans="1:52" ht="25.5" customHeight="1" x14ac:dyDescent="0.2">
      <c r="A50" s="134">
        <v>2</v>
      </c>
      <c r="B50" s="150" t="s">
        <v>73</v>
      </c>
      <c r="C50" s="151" t="s">
        <v>74</v>
      </c>
      <c r="D50" s="151"/>
      <c r="E50" s="151"/>
      <c r="F50" s="152">
        <f>'SO 409 409.01 Pol'!AE69</f>
        <v>0</v>
      </c>
      <c r="G50" s="153">
        <f>'SO 409 409.01 Pol'!AF69</f>
        <v>0</v>
      </c>
      <c r="H50" s="153">
        <f>(F50*SazbaDPH1/100)+(G50*SazbaDPH2/100)</f>
        <v>0</v>
      </c>
      <c r="I50" s="153">
        <f>F50+G50+H50</f>
        <v>0</v>
      </c>
      <c r="J50" s="154" t="str">
        <f>IF(_xlfn.SINGLE(CenaCelkemVypocet)=0,"",I50/_xlfn.SINGLE(CenaCelkemVypocet)*100)</f>
        <v/>
      </c>
    </row>
    <row r="51" spans="1:52" ht="25.5" customHeight="1" x14ac:dyDescent="0.2">
      <c r="A51" s="134">
        <v>3</v>
      </c>
      <c r="B51" s="155" t="s">
        <v>75</v>
      </c>
      <c r="C51" s="145" t="s">
        <v>74</v>
      </c>
      <c r="D51" s="145"/>
      <c r="E51" s="145"/>
      <c r="F51" s="156">
        <f>'SO 409 409.01 Pol'!AE69</f>
        <v>0</v>
      </c>
      <c r="G51" s="148">
        <f>'SO 409 409.01 Pol'!AF69</f>
        <v>0</v>
      </c>
      <c r="H51" s="148">
        <f>(F51*SazbaDPH1/100)+(G51*SazbaDPH2/100)</f>
        <v>0</v>
      </c>
      <c r="I51" s="148">
        <f>F51+G51+H51</f>
        <v>0</v>
      </c>
      <c r="J51" s="149" t="str">
        <f>IF(_xlfn.SINGLE(CenaCelkemVypocet)=0,"",I51/_xlfn.SINGLE(CenaCelkemVypocet)*100)</f>
        <v/>
      </c>
    </row>
    <row r="52" spans="1:52" ht="25.5" customHeight="1" x14ac:dyDescent="0.2">
      <c r="A52" s="134">
        <v>2</v>
      </c>
      <c r="B52" s="150" t="s">
        <v>76</v>
      </c>
      <c r="C52" s="151" t="s">
        <v>77</v>
      </c>
      <c r="D52" s="151"/>
      <c r="E52" s="151"/>
      <c r="F52" s="152">
        <f>'SO 700 700.01 Pol'!AE89</f>
        <v>0</v>
      </c>
      <c r="G52" s="153">
        <f>'SO 700 700.01 Pol'!AF89</f>
        <v>0</v>
      </c>
      <c r="H52" s="153">
        <f>(F52*SazbaDPH1/100)+(G52*SazbaDPH2/100)</f>
        <v>0</v>
      </c>
      <c r="I52" s="153">
        <f>F52+G52+H52</f>
        <v>0</v>
      </c>
      <c r="J52" s="154" t="str">
        <f>IF(_xlfn.SINGLE(CenaCelkemVypocet)=0,"",I52/_xlfn.SINGLE(CenaCelkemVypocet)*100)</f>
        <v/>
      </c>
    </row>
    <row r="53" spans="1:52" ht="25.5" customHeight="1" x14ac:dyDescent="0.2">
      <c r="A53" s="134">
        <v>3</v>
      </c>
      <c r="B53" s="155" t="s">
        <v>78</v>
      </c>
      <c r="C53" s="145" t="s">
        <v>77</v>
      </c>
      <c r="D53" s="145"/>
      <c r="E53" s="145"/>
      <c r="F53" s="156">
        <f>'SO 700 700.01 Pol'!AE89</f>
        <v>0</v>
      </c>
      <c r="G53" s="148">
        <f>'SO 700 700.01 Pol'!AF89</f>
        <v>0</v>
      </c>
      <c r="H53" s="148">
        <f>(F53*SazbaDPH1/100)+(G53*SazbaDPH2/100)</f>
        <v>0</v>
      </c>
      <c r="I53" s="148">
        <f>F53+G53+H53</f>
        <v>0</v>
      </c>
      <c r="J53" s="149" t="str">
        <f>IF(_xlfn.SINGLE(CenaCelkemVypocet)=0,"",I53/_xlfn.SINGLE(CenaCelkemVypocet)*100)</f>
        <v/>
      </c>
    </row>
    <row r="54" spans="1:52" ht="25.5" customHeight="1" x14ac:dyDescent="0.2">
      <c r="A54" s="134"/>
      <c r="B54" s="157" t="s">
        <v>79</v>
      </c>
      <c r="C54" s="158"/>
      <c r="D54" s="158"/>
      <c r="E54" s="159"/>
      <c r="F54" s="160">
        <f>SUMIF(A39:A53,"=1",F39:F53)</f>
        <v>0</v>
      </c>
      <c r="G54" s="161">
        <f>SUMIF(A39:A53,"=1",G39:G53)</f>
        <v>0</v>
      </c>
      <c r="H54" s="161">
        <f>SUMIF(A39:A53,"=1",H39:H53)</f>
        <v>0</v>
      </c>
      <c r="I54" s="161">
        <f>SUMIF(A39:A53,"=1",I39:I53)</f>
        <v>0</v>
      </c>
      <c r="J54" s="162">
        <f>SUMIF(A39:A53,"=1",J39:J53)</f>
        <v>0</v>
      </c>
    </row>
    <row r="56" spans="1:52" x14ac:dyDescent="0.2">
      <c r="A56" t="s">
        <v>81</v>
      </c>
      <c r="B56" t="s">
        <v>82</v>
      </c>
    </row>
    <row r="57" spans="1:52" x14ac:dyDescent="0.2">
      <c r="B57" s="174" t="s">
        <v>83</v>
      </c>
      <c r="C57" s="174"/>
      <c r="D57" s="174"/>
      <c r="E57" s="174"/>
      <c r="F57" s="174"/>
      <c r="G57" s="174"/>
      <c r="H57" s="174"/>
      <c r="I57" s="174"/>
      <c r="J57" s="174"/>
      <c r="AZ57" s="173" t="str">
        <f>B57</f>
        <v>1. PODMÍNKY PRO ZPRACOVÁNÍ NABÍDKOVÉ CENY</v>
      </c>
    </row>
    <row r="59" spans="1:52" x14ac:dyDescent="0.2">
      <c r="B59" s="174" t="s">
        <v>84</v>
      </c>
      <c r="C59" s="174"/>
      <c r="D59" s="174"/>
      <c r="E59" s="174"/>
      <c r="F59" s="174"/>
      <c r="G59" s="174"/>
      <c r="H59" s="174"/>
      <c r="I59" s="174"/>
      <c r="J59" s="174"/>
      <c r="AZ59" s="173" t="str">
        <f>B59</f>
        <v xml:space="preserve">        Preambule</v>
      </c>
    </row>
    <row r="61" spans="1:52" ht="51" x14ac:dyDescent="0.2">
      <c r="B61" s="174" t="s">
        <v>85</v>
      </c>
      <c r="C61" s="174"/>
      <c r="D61" s="174"/>
      <c r="E61" s="174"/>
      <c r="F61" s="174"/>
      <c r="G61" s="174"/>
      <c r="H61" s="174"/>
      <c r="I61" s="174"/>
      <c r="J61" s="174"/>
      <c r="AZ61" s="173" t="str">
        <f>B61</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2" spans="1:52" ht="51" x14ac:dyDescent="0.2">
      <c r="B62" s="174" t="s">
        <v>86</v>
      </c>
      <c r="C62" s="174"/>
      <c r="D62" s="174"/>
      <c r="E62" s="174"/>
      <c r="F62" s="174"/>
      <c r="G62" s="174"/>
      <c r="H62" s="174"/>
      <c r="I62" s="174"/>
      <c r="J62" s="174"/>
      <c r="AZ62" s="173" t="str">
        <f>B62</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4" spans="1:52" x14ac:dyDescent="0.2">
      <c r="B64" s="174" t="s">
        <v>87</v>
      </c>
      <c r="C64" s="174"/>
      <c r="D64" s="174"/>
      <c r="E64" s="174"/>
      <c r="F64" s="174"/>
      <c r="G64" s="174"/>
      <c r="H64" s="174"/>
      <c r="I64" s="174"/>
      <c r="J64" s="174"/>
      <c r="AZ64" s="173" t="str">
        <f>B64</f>
        <v xml:space="preserve">        Vymezení některých pojmů</v>
      </c>
    </row>
    <row r="66" spans="2:52" x14ac:dyDescent="0.2">
      <c r="B66" s="174" t="s">
        <v>88</v>
      </c>
      <c r="C66" s="174"/>
      <c r="D66" s="174"/>
      <c r="E66" s="174"/>
      <c r="F66" s="174"/>
      <c r="G66" s="174"/>
      <c r="H66" s="174"/>
      <c r="I66" s="174"/>
      <c r="J66" s="174"/>
      <c r="AZ66" s="173" t="str">
        <f>B66</f>
        <v>Pro účely zpracování nabídkové ceny se jsou použity některé pojmy, pod kterými se rozumí:</v>
      </c>
    </row>
    <row r="67" spans="2:52" ht="38.25" x14ac:dyDescent="0.2">
      <c r="B67" s="174" t="s">
        <v>89</v>
      </c>
      <c r="C67" s="174"/>
      <c r="D67" s="174"/>
      <c r="E67" s="174"/>
      <c r="F67" s="174"/>
      <c r="G67" s="174"/>
      <c r="H67" s="174"/>
      <c r="I67" s="174"/>
      <c r="J67" s="174"/>
      <c r="AZ67" s="173" t="str">
        <f>B67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8" spans="2:52" ht="38.25" x14ac:dyDescent="0.2">
      <c r="B68" s="174" t="s">
        <v>90</v>
      </c>
      <c r="C68" s="174"/>
      <c r="D68" s="174"/>
      <c r="E68" s="174"/>
      <c r="F68" s="174"/>
      <c r="G68" s="174"/>
      <c r="H68" s="174"/>
      <c r="I68" s="174"/>
      <c r="J68" s="174"/>
      <c r="AZ68" s="173" t="str">
        <f>B68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9" spans="2:52" ht="51" x14ac:dyDescent="0.2">
      <c r="B69" s="174" t="s">
        <v>91</v>
      </c>
      <c r="C69" s="174"/>
      <c r="D69" s="174"/>
      <c r="E69" s="174"/>
      <c r="F69" s="174"/>
      <c r="G69" s="174"/>
      <c r="H69" s="174"/>
      <c r="I69" s="174"/>
      <c r="J69" s="174"/>
      <c r="AZ69" s="173" t="str">
        <f>B69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0" spans="2:52" ht="76.5" x14ac:dyDescent="0.2">
      <c r="B70" s="174" t="s">
        <v>92</v>
      </c>
      <c r="C70" s="174"/>
      <c r="D70" s="174"/>
      <c r="E70" s="174"/>
      <c r="F70" s="174"/>
      <c r="G70" s="174"/>
      <c r="H70" s="174"/>
      <c r="I70" s="174"/>
      <c r="J70" s="174"/>
      <c r="AZ70" s="173" t="str">
        <f>B70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1" spans="2:52" ht="51" x14ac:dyDescent="0.2">
      <c r="B71" s="174" t="s">
        <v>93</v>
      </c>
      <c r="C71" s="174"/>
      <c r="D71" s="174"/>
      <c r="E71" s="174"/>
      <c r="F71" s="174"/>
      <c r="G71" s="174"/>
      <c r="H71" s="174"/>
      <c r="I71" s="174"/>
      <c r="J71" s="174"/>
      <c r="AZ71" s="173" t="str">
        <f>B71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3" spans="2:52" x14ac:dyDescent="0.2">
      <c r="B73" s="174" t="s">
        <v>94</v>
      </c>
      <c r="C73" s="174"/>
      <c r="D73" s="174"/>
      <c r="E73" s="174"/>
      <c r="F73" s="174"/>
      <c r="G73" s="174"/>
      <c r="H73" s="174"/>
      <c r="I73" s="174"/>
      <c r="J73" s="174"/>
      <c r="AZ73" s="173" t="str">
        <f>B73</f>
        <v xml:space="preserve">        Cenová soustava</v>
      </c>
    </row>
    <row r="75" spans="2:52" x14ac:dyDescent="0.2">
      <c r="B75" s="174" t="s">
        <v>95</v>
      </c>
      <c r="C75" s="174"/>
      <c r="D75" s="174"/>
      <c r="E75" s="174"/>
      <c r="F75" s="174"/>
      <c r="G75" s="174"/>
      <c r="H75" s="174"/>
      <c r="I75" s="174"/>
      <c r="J75" s="174"/>
      <c r="AZ75" s="173" t="str">
        <f>B75</f>
        <v xml:space="preserve">        Použitá cenová soustava</v>
      </c>
    </row>
    <row r="76" spans="2:52" ht="38.25" x14ac:dyDescent="0.2">
      <c r="B76" s="174" t="s">
        <v>96</v>
      </c>
      <c r="C76" s="174"/>
      <c r="D76" s="174"/>
      <c r="E76" s="174"/>
      <c r="F76" s="174"/>
      <c r="G76" s="174"/>
      <c r="H76" s="174"/>
      <c r="I76" s="174"/>
      <c r="J76" s="174"/>
      <c r="AZ76" s="173" t="str">
        <f>B76</f>
        <v>Soupisy stavebních prací, dodávek a služeb jsou zpracovány s použitím cenové soustavy zpracované společností RTS, a.s.. Položky z cenové soustavy mají uveden odkaz na cenovou soustavu včetně označení příslušného ceníku.</v>
      </c>
    </row>
    <row r="78" spans="2:52" x14ac:dyDescent="0.2">
      <c r="B78" s="174" t="s">
        <v>97</v>
      </c>
      <c r="C78" s="174"/>
      <c r="D78" s="174"/>
      <c r="E78" s="174"/>
      <c r="F78" s="174"/>
      <c r="G78" s="174"/>
      <c r="H78" s="174"/>
      <c r="I78" s="174"/>
      <c r="J78" s="174"/>
      <c r="AZ78" s="173" t="str">
        <f>B78</f>
        <v xml:space="preserve">        Technické podmínky</v>
      </c>
    </row>
    <row r="79" spans="2:52" ht="38.25" x14ac:dyDescent="0.2">
      <c r="B79" s="174" t="s">
        <v>98</v>
      </c>
      <c r="C79" s="174"/>
      <c r="D79" s="174"/>
      <c r="E79" s="174"/>
      <c r="F79" s="174"/>
      <c r="G79" s="174"/>
      <c r="H79" s="174"/>
      <c r="I79" s="174"/>
      <c r="J79" s="174"/>
      <c r="AZ79" s="173" t="str">
        <f>B79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1" spans="2:52" x14ac:dyDescent="0.2">
      <c r="B81" s="174" t="s">
        <v>99</v>
      </c>
      <c r="C81" s="174"/>
      <c r="D81" s="174"/>
      <c r="E81" s="174"/>
      <c r="F81" s="174"/>
      <c r="G81" s="174"/>
      <c r="H81" s="174"/>
      <c r="I81" s="174"/>
      <c r="J81" s="174"/>
      <c r="AZ81" s="173" t="str">
        <f>B81</f>
        <v>Individuální položky</v>
      </c>
    </row>
    <row r="82" spans="2:52" ht="76.5" x14ac:dyDescent="0.2">
      <c r="B82" s="174" t="s">
        <v>100</v>
      </c>
      <c r="C82" s="174"/>
      <c r="D82" s="174"/>
      <c r="E82" s="174"/>
      <c r="F82" s="174"/>
      <c r="G82" s="174"/>
      <c r="H82" s="174"/>
      <c r="I82" s="174"/>
      <c r="J82" s="174"/>
      <c r="AZ82" s="173" t="str">
        <f>B82</f>
        <v>Položky soupisu prací, které cenová soustava neobsahuje, jsou označeny popisem „vlastní“. Pro tyto položky jsou cenové a technické podmínky definovány jejich popisem, případně odkazem na konkrétní část příslušné dokumentace. Všechny položky, pokud není jejich obsah dle cenové soustavy určen jinak vždy obsahují kompletní plnění, t.j. montáž i dodávku materiálu, povrchovou úpravu a veškeré související plnění jako doprava, přesuny hmot, přesuny a likvidaci vybouraných hmot , výrobní dokumentace atd. potřebné k úspěšnému provedení a předání prvku.</v>
      </c>
    </row>
    <row r="84" spans="2:52" x14ac:dyDescent="0.2">
      <c r="B84" s="174" t="s">
        <v>101</v>
      </c>
      <c r="C84" s="174"/>
      <c r="D84" s="174"/>
      <c r="E84" s="174"/>
      <c r="F84" s="174"/>
      <c r="G84" s="174"/>
      <c r="H84" s="174"/>
      <c r="I84" s="174"/>
      <c r="J84" s="174"/>
      <c r="AZ84" s="173" t="str">
        <f>B84</f>
        <v>Ostatní podmínky</v>
      </c>
    </row>
    <row r="85" spans="2:52" ht="38.25" x14ac:dyDescent="0.2">
      <c r="B85" s="174" t="s">
        <v>102</v>
      </c>
      <c r="C85" s="174"/>
      <c r="D85" s="174"/>
      <c r="E85" s="174"/>
      <c r="F85" s="174"/>
      <c r="G85" s="174"/>
      <c r="H85" s="174"/>
      <c r="I85" s="174"/>
      <c r="J85" s="174"/>
      <c r="AZ85" s="173" t="str">
        <f>B85</f>
        <v>Do jednotkových cen položek soupisu je třeba promítnout i veškeré náklady na činnosti a dodávky vepsané formou poznámek, nebo doplnění k jednotlivým položkám - zejména popisy typu: "analogicky dle popisu v PD......"</v>
      </c>
    </row>
    <row r="87" spans="2:52" x14ac:dyDescent="0.2">
      <c r="B87" s="174" t="s">
        <v>103</v>
      </c>
      <c r="C87" s="174"/>
      <c r="D87" s="174"/>
      <c r="E87" s="174"/>
      <c r="F87" s="174"/>
      <c r="G87" s="174"/>
      <c r="H87" s="174"/>
      <c r="I87" s="174"/>
      <c r="J87" s="174"/>
      <c r="AZ87" s="173" t="str">
        <f>B87</f>
        <v xml:space="preserve">        Závaznost a změna soupisu</v>
      </c>
    </row>
    <row r="89" spans="2:52" x14ac:dyDescent="0.2">
      <c r="B89" s="174" t="s">
        <v>104</v>
      </c>
      <c r="C89" s="174"/>
      <c r="D89" s="174"/>
      <c r="E89" s="174"/>
      <c r="F89" s="174"/>
      <c r="G89" s="174"/>
      <c r="H89" s="174"/>
      <c r="I89" s="174"/>
      <c r="J89" s="174"/>
      <c r="AZ89" s="173" t="str">
        <f>B89</f>
        <v xml:space="preserve">        Závaznost soupisu</v>
      </c>
    </row>
    <row r="90" spans="2:52" ht="38.25" x14ac:dyDescent="0.2">
      <c r="B90" s="174" t="s">
        <v>105</v>
      </c>
      <c r="C90" s="174"/>
      <c r="D90" s="174"/>
      <c r="E90" s="174"/>
      <c r="F90" s="174"/>
      <c r="G90" s="174"/>
      <c r="H90" s="174"/>
      <c r="I90" s="174"/>
      <c r="J90" s="174"/>
      <c r="AZ90" s="173" t="str">
        <f>B90</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92" spans="2:52" x14ac:dyDescent="0.2">
      <c r="B92" s="174" t="s">
        <v>106</v>
      </c>
      <c r="C92" s="174"/>
      <c r="D92" s="174"/>
      <c r="E92" s="174"/>
      <c r="F92" s="174"/>
      <c r="G92" s="174"/>
      <c r="H92" s="174"/>
      <c r="I92" s="174"/>
      <c r="J92" s="174"/>
      <c r="AZ92" s="173" t="str">
        <f>B92</f>
        <v xml:space="preserve">        Zvláštní podmínky pro stanovení nabídkové ceny</v>
      </c>
    </row>
    <row r="94" spans="2:52" x14ac:dyDescent="0.2">
      <c r="B94" s="174" t="s">
        <v>107</v>
      </c>
      <c r="C94" s="174"/>
      <c r="D94" s="174"/>
      <c r="E94" s="174"/>
      <c r="F94" s="174"/>
      <c r="G94" s="174"/>
      <c r="H94" s="174"/>
      <c r="I94" s="174"/>
      <c r="J94" s="174"/>
      <c r="AZ94" s="173" t="str">
        <f>B94</f>
        <v xml:space="preserve">        Přeprava vybouraných hmot, suti a vytěžené zeminy</v>
      </c>
    </row>
    <row r="95" spans="2:52" ht="76.5" x14ac:dyDescent="0.2">
      <c r="B95" s="174" t="s">
        <v>108</v>
      </c>
      <c r="C95" s="174"/>
      <c r="D95" s="174"/>
      <c r="E95" s="174"/>
      <c r="F95" s="174"/>
      <c r="G95" s="174"/>
      <c r="H95" s="174"/>
      <c r="I95" s="174"/>
      <c r="J95" s="174"/>
      <c r="AZ95" s="173" t="str">
        <f>B95</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7" spans="2:52" x14ac:dyDescent="0.2">
      <c r="B97" s="174" t="s">
        <v>109</v>
      </c>
      <c r="C97" s="174"/>
      <c r="D97" s="174"/>
      <c r="E97" s="174"/>
      <c r="F97" s="174"/>
      <c r="G97" s="174"/>
      <c r="H97" s="174"/>
      <c r="I97" s="174"/>
      <c r="J97" s="174"/>
      <c r="AZ97" s="173" t="str">
        <f>B97</f>
        <v xml:space="preserve">        Vnitrostaveništní přesun stavebního materiálu</v>
      </c>
    </row>
    <row r="98" spans="2:52" ht="51" x14ac:dyDescent="0.2">
      <c r="B98" s="174" t="s">
        <v>110</v>
      </c>
      <c r="C98" s="174"/>
      <c r="D98" s="174"/>
      <c r="E98" s="174"/>
      <c r="F98" s="174"/>
      <c r="G98" s="174"/>
      <c r="H98" s="174"/>
      <c r="I98" s="174"/>
      <c r="J98" s="174"/>
      <c r="AZ98" s="173" t="str">
        <f>B98</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9" spans="2:52" ht="51" x14ac:dyDescent="0.2">
      <c r="B99" s="174" t="s">
        <v>111</v>
      </c>
      <c r="C99" s="174"/>
      <c r="D99" s="174"/>
      <c r="E99" s="174"/>
      <c r="F99" s="174"/>
      <c r="G99" s="174"/>
      <c r="H99" s="174"/>
      <c r="I99" s="174"/>
      <c r="J99" s="174"/>
      <c r="AZ99" s="173" t="str">
        <f>B99</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101" spans="2:52" x14ac:dyDescent="0.2">
      <c r="B101" s="174" t="s">
        <v>112</v>
      </c>
      <c r="C101" s="174"/>
      <c r="D101" s="174"/>
      <c r="E101" s="174"/>
      <c r="F101" s="174"/>
      <c r="G101" s="174"/>
      <c r="H101" s="174"/>
      <c r="I101" s="174"/>
      <c r="J101" s="174"/>
      <c r="AZ101" s="173" t="str">
        <f>B101</f>
        <v xml:space="preserve">        Příplatky za ztížené podmínky prací</v>
      </c>
    </row>
    <row r="102" spans="2:52" ht="25.5" x14ac:dyDescent="0.2">
      <c r="B102" s="174" t="s">
        <v>113</v>
      </c>
      <c r="C102" s="174"/>
      <c r="D102" s="174"/>
      <c r="E102" s="174"/>
      <c r="F102" s="174"/>
      <c r="G102" s="174"/>
      <c r="H102" s="174"/>
      <c r="I102" s="174"/>
      <c r="J102" s="174"/>
      <c r="AZ102" s="173" t="str">
        <f>B102</f>
        <v>Pokud soupis položku příplatku za ztížené podmínky obsahuje, je dodavatel povinen ji ocenit bez ohledu na to, že tento příplatek dodavatel standardně neuplatňuje.</v>
      </c>
    </row>
    <row r="104" spans="2:52" x14ac:dyDescent="0.2">
      <c r="B104" s="174" t="s">
        <v>114</v>
      </c>
      <c r="C104" s="174"/>
      <c r="D104" s="174"/>
      <c r="E104" s="174"/>
      <c r="F104" s="174"/>
      <c r="G104" s="174"/>
      <c r="H104" s="174"/>
      <c r="I104" s="174"/>
      <c r="J104" s="174"/>
      <c r="AZ104" s="173" t="str">
        <f>B104</f>
        <v xml:space="preserve">        Vedlejší a ostatní náklady</v>
      </c>
    </row>
    <row r="105" spans="2:52" ht="25.5" x14ac:dyDescent="0.2">
      <c r="B105" s="174" t="s">
        <v>115</v>
      </c>
      <c r="C105" s="174"/>
      <c r="D105" s="174"/>
      <c r="E105" s="174"/>
      <c r="F105" s="174"/>
      <c r="G105" s="174"/>
      <c r="H105" s="174"/>
      <c r="I105" s="174"/>
      <c r="J105" s="174"/>
      <c r="AZ105" s="173" t="str">
        <f>B105</f>
        <v>Tyto náklady jsou popsány v samostatném soupisu stavebních prací, dodávek a služeb s tím, že dodavatel je povinen v rámci těchto nákladů ocenit všechny definované náklady souhrnně pro celou stavbu.</v>
      </c>
    </row>
    <row r="109" spans="2:52" x14ac:dyDescent="0.2">
      <c r="B109" s="174" t="s">
        <v>116</v>
      </c>
      <c r="C109" s="174"/>
      <c r="D109" s="174"/>
      <c r="E109" s="174"/>
      <c r="F109" s="174"/>
      <c r="G109" s="174"/>
      <c r="H109" s="174"/>
      <c r="I109" s="174"/>
      <c r="J109" s="174"/>
      <c r="AZ109" s="173" t="str">
        <f>B109</f>
        <v>2. SPECIFICKÉ PODMÍNKY PRO ZPRACOVÁNÍ NABÍDKOVÉ CENY</v>
      </c>
    </row>
    <row r="111" spans="2:52" x14ac:dyDescent="0.2">
      <c r="B111" s="174" t="s">
        <v>117</v>
      </c>
      <c r="C111" s="174"/>
      <c r="D111" s="174"/>
      <c r="E111" s="174"/>
      <c r="F111" s="174"/>
      <c r="G111" s="174"/>
      <c r="H111" s="174"/>
      <c r="I111" s="174"/>
      <c r="J111" s="174"/>
      <c r="AZ111" s="173" t="str">
        <f>B111</f>
        <v>Zde doplní zpracovatel soupisu  případná specifika týkající se konkrétní zakázky.</v>
      </c>
    </row>
    <row r="112" spans="2:52" ht="25.5" x14ac:dyDescent="0.2">
      <c r="B112" s="174" t="s">
        <v>118</v>
      </c>
      <c r="C112" s="174"/>
      <c r="D112" s="174"/>
      <c r="E112" s="174"/>
      <c r="F112" s="174"/>
      <c r="G112" s="174"/>
      <c r="H112" s="174"/>
      <c r="I112" s="174"/>
      <c r="J112" s="174"/>
      <c r="AZ112" s="173" t="str">
        <f>B112</f>
        <v>U soupisů fasád i dalších povrchů je množství u položek vykázáno jako průmět bez výstupů. Do jednotkových cen je nutné uvažovat s s rozvinem , přesahy a ztratným a veškerými v této souvislosti zvýšenými náklady.</v>
      </c>
    </row>
    <row r="115" spans="2:52" x14ac:dyDescent="0.2">
      <c r="B115" s="174" t="s">
        <v>119</v>
      </c>
      <c r="C115" s="174"/>
      <c r="D115" s="174"/>
      <c r="E115" s="174"/>
      <c r="F115" s="174"/>
      <c r="G115" s="174"/>
      <c r="H115" s="174"/>
      <c r="I115" s="174"/>
      <c r="J115" s="174"/>
      <c r="AZ115" s="173" t="str">
        <f>B115</f>
        <v>3. ELEKTRONICKÁ PODOBA SOUPISU</v>
      </c>
    </row>
    <row r="117" spans="2:52" x14ac:dyDescent="0.2">
      <c r="B117" s="174" t="s">
        <v>120</v>
      </c>
      <c r="C117" s="174"/>
      <c r="D117" s="174"/>
      <c r="E117" s="174"/>
      <c r="F117" s="174"/>
      <c r="G117" s="174"/>
      <c r="H117" s="174"/>
      <c r="I117" s="174"/>
      <c r="J117" s="174"/>
      <c r="AZ117" s="173" t="str">
        <f>B117</f>
        <v xml:space="preserve">        Elektronická podoba soupisu</v>
      </c>
    </row>
    <row r="118" spans="2:52" ht="25.5" x14ac:dyDescent="0.2">
      <c r="B118" s="174" t="s">
        <v>121</v>
      </c>
      <c r="C118" s="174"/>
      <c r="D118" s="174"/>
      <c r="E118" s="174"/>
      <c r="F118" s="174"/>
      <c r="G118" s="174"/>
      <c r="H118" s="174"/>
      <c r="I118" s="174"/>
      <c r="J118" s="174"/>
      <c r="AZ118" s="173" t="str">
        <f>B118</f>
        <v>V souladu se zákonem jsou předložené soupisy zpracovány i v elektronické podobě.  Elektronickou podobou soupisu stavebních prací, dodávek a služeb je formát MS EXCEL.</v>
      </c>
    </row>
    <row r="119" spans="2:52" x14ac:dyDescent="0.2">
      <c r="B119" s="174" t="s">
        <v>122</v>
      </c>
      <c r="C119" s="174"/>
      <c r="D119" s="174"/>
      <c r="E119" s="174"/>
      <c r="F119" s="174"/>
      <c r="G119" s="174"/>
      <c r="H119" s="174"/>
      <c r="I119" s="174"/>
      <c r="J119" s="174"/>
      <c r="AZ119" s="173" t="str">
        <f>B119</f>
        <v>Popis formátu soupisu odpovídá svou strukturou vzorovému soupisu volně dostupnému na internetové adrese:</v>
      </c>
    </row>
    <row r="121" spans="2:52" x14ac:dyDescent="0.2">
      <c r="B121" s="174" t="s">
        <v>123</v>
      </c>
      <c r="C121" s="174"/>
      <c r="D121" s="174"/>
      <c r="E121" s="174"/>
      <c r="F121" s="174"/>
      <c r="G121" s="174"/>
      <c r="H121" s="174"/>
      <c r="I121" s="174"/>
      <c r="J121" s="174"/>
      <c r="AZ121" s="173" t="str">
        <f>B121</f>
        <v>www.stavebnionline.cz/soupis</v>
      </c>
    </row>
    <row r="123" spans="2:52" x14ac:dyDescent="0.2">
      <c r="B123" s="174" t="s">
        <v>124</v>
      </c>
      <c r="C123" s="174"/>
      <c r="D123" s="174"/>
      <c r="E123" s="174"/>
      <c r="F123" s="174"/>
      <c r="G123" s="174"/>
      <c r="H123" s="174"/>
      <c r="I123" s="174"/>
      <c r="J123" s="174"/>
      <c r="AZ123" s="173" t="str">
        <f>B123</f>
        <v xml:space="preserve">        Zpracování elektronické podoby soupisu</v>
      </c>
    </row>
    <row r="124" spans="2:52" ht="51" x14ac:dyDescent="0.2">
      <c r="B124" s="174" t="s">
        <v>125</v>
      </c>
      <c r="C124" s="174"/>
      <c r="D124" s="174"/>
      <c r="E124" s="174"/>
      <c r="F124" s="174"/>
      <c r="G124" s="174"/>
      <c r="H124" s="174"/>
      <c r="I124" s="174"/>
      <c r="J124" s="174"/>
      <c r="AZ124" s="173" t="str">
        <f>B124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6" spans="2:52" x14ac:dyDescent="0.2">
      <c r="B126" s="174" t="s">
        <v>126</v>
      </c>
      <c r="C126" s="174"/>
      <c r="D126" s="174"/>
      <c r="E126" s="174"/>
      <c r="F126" s="174"/>
      <c r="G126" s="174"/>
      <c r="H126" s="174"/>
      <c r="I126" s="174"/>
      <c r="J126" s="174"/>
      <c r="AZ126" s="173" t="str">
        <f>B126</f>
        <v xml:space="preserve">        Jiný formát soupisu</v>
      </c>
    </row>
    <row r="127" spans="2:52" ht="38.25" x14ac:dyDescent="0.2">
      <c r="B127" s="174" t="s">
        <v>127</v>
      </c>
      <c r="C127" s="174"/>
      <c r="D127" s="174"/>
      <c r="E127" s="174"/>
      <c r="F127" s="174"/>
      <c r="G127" s="174"/>
      <c r="H127" s="174"/>
      <c r="I127" s="174"/>
      <c r="J127" s="174"/>
      <c r="AZ127" s="173" t="str">
        <f>B127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9" spans="1:52" x14ac:dyDescent="0.2">
      <c r="B129" s="174" t="s">
        <v>128</v>
      </c>
      <c r="C129" s="174"/>
      <c r="D129" s="174"/>
      <c r="E129" s="174"/>
      <c r="F129" s="174"/>
      <c r="G129" s="174"/>
      <c r="H129" s="174"/>
      <c r="I129" s="174"/>
      <c r="J129" s="174"/>
      <c r="AZ129" s="173" t="str">
        <f>B129</f>
        <v xml:space="preserve">        Závěrečné ustanovení</v>
      </c>
    </row>
    <row r="130" spans="1:52" x14ac:dyDescent="0.2">
      <c r="B130" s="174" t="s">
        <v>129</v>
      </c>
      <c r="C130" s="174"/>
      <c r="D130" s="174"/>
      <c r="E130" s="174"/>
      <c r="F130" s="174"/>
      <c r="G130" s="174"/>
      <c r="H130" s="174"/>
      <c r="I130" s="174"/>
      <c r="J130" s="174"/>
      <c r="AZ130" s="173" t="str">
        <f>B130</f>
        <v>Ostatní podmínky vztahující se ke zpracování nabídkové ceny jsou uvedeny v zadávací dokumentaci.</v>
      </c>
    </row>
    <row r="131" spans="1:52" x14ac:dyDescent="0.2">
      <c r="A131" t="s">
        <v>130</v>
      </c>
      <c r="B131" t="s">
        <v>131</v>
      </c>
    </row>
    <row r="132" spans="1:52" x14ac:dyDescent="0.2">
      <c r="A132" t="s">
        <v>132</v>
      </c>
      <c r="B132" t="s">
        <v>133</v>
      </c>
    </row>
    <row r="133" spans="1:52" x14ac:dyDescent="0.2">
      <c r="A133" t="s">
        <v>130</v>
      </c>
      <c r="B133" t="s">
        <v>134</v>
      </c>
    </row>
    <row r="134" spans="1:52" x14ac:dyDescent="0.2">
      <c r="A134" t="s">
        <v>132</v>
      </c>
      <c r="B134" t="s">
        <v>133</v>
      </c>
    </row>
    <row r="135" spans="1:52" x14ac:dyDescent="0.2">
      <c r="A135" t="s">
        <v>130</v>
      </c>
      <c r="B135" t="s">
        <v>135</v>
      </c>
    </row>
    <row r="136" spans="1:52" x14ac:dyDescent="0.2">
      <c r="B136" s="174" t="s">
        <v>136</v>
      </c>
      <c r="C136" s="174"/>
      <c r="D136" s="174"/>
      <c r="E136" s="174"/>
      <c r="F136" s="174"/>
      <c r="G136" s="174"/>
      <c r="H136" s="174"/>
      <c r="I136" s="174"/>
      <c r="J136" s="174"/>
      <c r="AZ136" s="173" t="str">
        <f>B136</f>
        <v>Popis rozpočtu: SO 101 - Stavební úpravy účelové komunikace</v>
      </c>
    </row>
    <row r="137" spans="1:52" x14ac:dyDescent="0.2">
      <c r="A137" t="s">
        <v>132</v>
      </c>
      <c r="B137" t="s">
        <v>137</v>
      </c>
    </row>
    <row r="138" spans="1:52" x14ac:dyDescent="0.2">
      <c r="A138" t="s">
        <v>132</v>
      </c>
      <c r="B138" t="s">
        <v>138</v>
      </c>
    </row>
    <row r="139" spans="1:52" x14ac:dyDescent="0.2">
      <c r="A139" t="s">
        <v>130</v>
      </c>
      <c r="B139" t="s">
        <v>139</v>
      </c>
    </row>
    <row r="140" spans="1:52" x14ac:dyDescent="0.2">
      <c r="A140" t="s">
        <v>132</v>
      </c>
      <c r="B140" t="s">
        <v>140</v>
      </c>
    </row>
    <row r="141" spans="1:52" x14ac:dyDescent="0.2">
      <c r="B141" s="174" t="s">
        <v>141</v>
      </c>
      <c r="C141" s="174"/>
      <c r="D141" s="174"/>
      <c r="E141" s="174"/>
      <c r="F141" s="174"/>
      <c r="G141" s="174"/>
      <c r="H141" s="174"/>
      <c r="I141" s="174"/>
      <c r="J141" s="174"/>
      <c r="AZ141" s="173" t="str">
        <f>B141</f>
        <v>Poznámka: Všechny položky v tomto rozpočtu zahrnují náklady přesunu hmot.</v>
      </c>
    </row>
    <row r="142" spans="1:52" x14ac:dyDescent="0.2">
      <c r="A142" t="s">
        <v>130</v>
      </c>
      <c r="B142" t="s">
        <v>142</v>
      </c>
    </row>
    <row r="143" spans="1:52" x14ac:dyDescent="0.2">
      <c r="A143" t="s">
        <v>132</v>
      </c>
      <c r="B143" t="s">
        <v>143</v>
      </c>
    </row>
    <row r="144" spans="1:52" x14ac:dyDescent="0.2">
      <c r="B144" s="174" t="s">
        <v>144</v>
      </c>
      <c r="C144" s="174"/>
      <c r="D144" s="174"/>
      <c r="E144" s="174"/>
      <c r="F144" s="174"/>
      <c r="G144" s="174"/>
      <c r="H144" s="174"/>
      <c r="I144" s="174"/>
      <c r="J144" s="174"/>
      <c r="AZ144" s="173" t="str">
        <f>B144</f>
        <v>Všechny položky v tomto rozpočtu zahrnují náklady přesunu hmot.</v>
      </c>
    </row>
    <row r="145" spans="1:10" x14ac:dyDescent="0.2">
      <c r="A145" t="s">
        <v>130</v>
      </c>
      <c r="B145" t="s">
        <v>145</v>
      </c>
    </row>
    <row r="146" spans="1:10" x14ac:dyDescent="0.2">
      <c r="A146" t="s">
        <v>132</v>
      </c>
      <c r="B146" t="s">
        <v>146</v>
      </c>
    </row>
    <row r="149" spans="1:10" ht="15.75" x14ac:dyDescent="0.25">
      <c r="B149" s="175" t="s">
        <v>147</v>
      </c>
    </row>
    <row r="151" spans="1:10" ht="25.5" customHeight="1" x14ac:dyDescent="0.2">
      <c r="A151" s="177"/>
      <c r="B151" s="180" t="s">
        <v>17</v>
      </c>
      <c r="C151" s="180" t="s">
        <v>5</v>
      </c>
      <c r="D151" s="181"/>
      <c r="E151" s="181"/>
      <c r="F151" s="182" t="s">
        <v>148</v>
      </c>
      <c r="G151" s="182"/>
      <c r="H151" s="182"/>
      <c r="I151" s="182" t="s">
        <v>29</v>
      </c>
      <c r="J151" s="182" t="s">
        <v>0</v>
      </c>
    </row>
    <row r="152" spans="1:10" ht="36.75" customHeight="1" x14ac:dyDescent="0.2">
      <c r="A152" s="178"/>
      <c r="B152" s="183" t="s">
        <v>149</v>
      </c>
      <c r="C152" s="184" t="s">
        <v>150</v>
      </c>
      <c r="D152" s="185"/>
      <c r="E152" s="185"/>
      <c r="F152" s="192" t="s">
        <v>24</v>
      </c>
      <c r="G152" s="193"/>
      <c r="H152" s="193"/>
      <c r="I152" s="193">
        <f>'SO 05 001 Pol'!G8+'SO 06 001 Pol'!G8+'SO 100 100.01 Pol'!G8+'SO 100 100.02 Pol'!G8</f>
        <v>0</v>
      </c>
      <c r="J152" s="189" t="str">
        <f>IF(I179=0,"",I152/I179*100)</f>
        <v/>
      </c>
    </row>
    <row r="153" spans="1:10" ht="36.75" customHeight="1" x14ac:dyDescent="0.2">
      <c r="A153" s="178"/>
      <c r="B153" s="183" t="s">
        <v>151</v>
      </c>
      <c r="C153" s="184" t="s">
        <v>152</v>
      </c>
      <c r="D153" s="185"/>
      <c r="E153" s="185"/>
      <c r="F153" s="192" t="s">
        <v>24</v>
      </c>
      <c r="G153" s="193"/>
      <c r="H153" s="193"/>
      <c r="I153" s="193">
        <f>'SO 05 001 Pol'!G47+'SO 06 001 Pol'!G47+'SO 100 100.01 Pol'!G14</f>
        <v>0</v>
      </c>
      <c r="J153" s="189" t="str">
        <f>IF(I179=0,"",I153/I179*100)</f>
        <v/>
      </c>
    </row>
    <row r="154" spans="1:10" ht="36.75" customHeight="1" x14ac:dyDescent="0.2">
      <c r="A154" s="178"/>
      <c r="B154" s="183" t="s">
        <v>153</v>
      </c>
      <c r="C154" s="184" t="s">
        <v>154</v>
      </c>
      <c r="D154" s="185"/>
      <c r="E154" s="185"/>
      <c r="F154" s="192" t="s">
        <v>24</v>
      </c>
      <c r="G154" s="193"/>
      <c r="H154" s="193"/>
      <c r="I154" s="193">
        <f>'SO 100 100.01 Pol'!G25+'SO 100 100.02 Pol'!G14</f>
        <v>0</v>
      </c>
      <c r="J154" s="189" t="str">
        <f>IF(I179=0,"",I154/I179*100)</f>
        <v/>
      </c>
    </row>
    <row r="155" spans="1:10" ht="36.75" customHeight="1" x14ac:dyDescent="0.2">
      <c r="A155" s="178"/>
      <c r="B155" s="183" t="s">
        <v>155</v>
      </c>
      <c r="C155" s="184" t="s">
        <v>156</v>
      </c>
      <c r="D155" s="185"/>
      <c r="E155" s="185"/>
      <c r="F155" s="192" t="s">
        <v>24</v>
      </c>
      <c r="G155" s="193"/>
      <c r="H155" s="193"/>
      <c r="I155" s="193">
        <f>'SO 100 100.01 Pol'!G32+'SO 100 100.02 Pol'!G21</f>
        <v>0</v>
      </c>
      <c r="J155" s="189" t="str">
        <f>IF(I179=0,"",I155/I179*100)</f>
        <v/>
      </c>
    </row>
    <row r="156" spans="1:10" ht="36.75" customHeight="1" x14ac:dyDescent="0.2">
      <c r="A156" s="178"/>
      <c r="B156" s="183" t="s">
        <v>157</v>
      </c>
      <c r="C156" s="184" t="s">
        <v>158</v>
      </c>
      <c r="D156" s="185"/>
      <c r="E156" s="185"/>
      <c r="F156" s="192" t="s">
        <v>24</v>
      </c>
      <c r="G156" s="193"/>
      <c r="H156" s="193"/>
      <c r="I156" s="193">
        <f>'SO 05 001 Pol'!G99+'SO 06 001 Pol'!G64</f>
        <v>0</v>
      </c>
      <c r="J156" s="189" t="str">
        <f>IF(I179=0,"",I156/I179*100)</f>
        <v/>
      </c>
    </row>
    <row r="157" spans="1:10" ht="36.75" customHeight="1" x14ac:dyDescent="0.2">
      <c r="A157" s="178"/>
      <c r="B157" s="183" t="s">
        <v>159</v>
      </c>
      <c r="C157" s="184" t="s">
        <v>160</v>
      </c>
      <c r="D157" s="185"/>
      <c r="E157" s="185"/>
      <c r="F157" s="192" t="s">
        <v>24</v>
      </c>
      <c r="G157" s="193"/>
      <c r="H157" s="193"/>
      <c r="I157" s="193">
        <f>'SO 100 100.01 Pol'!G47+'SO 100 100.02 Pol'!G36</f>
        <v>0</v>
      </c>
      <c r="J157" s="189" t="str">
        <f>IF(I179=0,"",I157/I179*100)</f>
        <v/>
      </c>
    </row>
    <row r="158" spans="1:10" ht="36.75" customHeight="1" x14ac:dyDescent="0.2">
      <c r="A158" s="178"/>
      <c r="B158" s="183" t="s">
        <v>161</v>
      </c>
      <c r="C158" s="184" t="s">
        <v>162</v>
      </c>
      <c r="D158" s="185"/>
      <c r="E158" s="185"/>
      <c r="F158" s="192" t="s">
        <v>24</v>
      </c>
      <c r="G158" s="193"/>
      <c r="H158" s="193"/>
      <c r="I158" s="193">
        <f>'SO 100 100.01 Pol'!G59</f>
        <v>0</v>
      </c>
      <c r="J158" s="189" t="str">
        <f>IF(I179=0,"",I158/I179*100)</f>
        <v/>
      </c>
    </row>
    <row r="159" spans="1:10" ht="36.75" customHeight="1" x14ac:dyDescent="0.2">
      <c r="A159" s="178"/>
      <c r="B159" s="183" t="s">
        <v>163</v>
      </c>
      <c r="C159" s="184" t="s">
        <v>164</v>
      </c>
      <c r="D159" s="185"/>
      <c r="E159" s="185"/>
      <c r="F159" s="192" t="s">
        <v>24</v>
      </c>
      <c r="G159" s="193"/>
      <c r="H159" s="193"/>
      <c r="I159" s="193">
        <f>'SO 100 100.01 Pol'!G65+'SO 100 100.02 Pol'!G41</f>
        <v>0</v>
      </c>
      <c r="J159" s="189" t="str">
        <f>IF(I179=0,"",I159/I179*100)</f>
        <v/>
      </c>
    </row>
    <row r="160" spans="1:10" ht="36.75" customHeight="1" x14ac:dyDescent="0.2">
      <c r="A160" s="178"/>
      <c r="B160" s="183" t="s">
        <v>165</v>
      </c>
      <c r="C160" s="184" t="s">
        <v>166</v>
      </c>
      <c r="D160" s="185"/>
      <c r="E160" s="185"/>
      <c r="F160" s="192" t="s">
        <v>24</v>
      </c>
      <c r="G160" s="193"/>
      <c r="H160" s="193"/>
      <c r="I160" s="193">
        <f>'SO 100 100.02 Pol'!G53</f>
        <v>0</v>
      </c>
      <c r="J160" s="189" t="str">
        <f>IF(I179=0,"",I160/I179*100)</f>
        <v/>
      </c>
    </row>
    <row r="161" spans="1:10" ht="36.75" customHeight="1" x14ac:dyDescent="0.2">
      <c r="A161" s="178"/>
      <c r="B161" s="183" t="s">
        <v>167</v>
      </c>
      <c r="C161" s="184" t="s">
        <v>168</v>
      </c>
      <c r="D161" s="185"/>
      <c r="E161" s="185"/>
      <c r="F161" s="192" t="s">
        <v>24</v>
      </c>
      <c r="G161" s="193"/>
      <c r="H161" s="193"/>
      <c r="I161" s="193">
        <f>'SO 100 100.01 Pol'!G72</f>
        <v>0</v>
      </c>
      <c r="J161" s="189" t="str">
        <f>IF(I179=0,"",I161/I179*100)</f>
        <v/>
      </c>
    </row>
    <row r="162" spans="1:10" ht="36.75" customHeight="1" x14ac:dyDescent="0.2">
      <c r="A162" s="178"/>
      <c r="B162" s="183" t="s">
        <v>169</v>
      </c>
      <c r="C162" s="184" t="s">
        <v>170</v>
      </c>
      <c r="D162" s="185"/>
      <c r="E162" s="185"/>
      <c r="F162" s="192" t="s">
        <v>24</v>
      </c>
      <c r="G162" s="193"/>
      <c r="H162" s="193"/>
      <c r="I162" s="193">
        <f>'SO 05 001 Pol'!G102+'SO 06 001 Pol'!G67+'SO 100 100.01 Pol'!G77+'SO 100 100.02 Pol'!G55</f>
        <v>0</v>
      </c>
      <c r="J162" s="189" t="str">
        <f>IF(I179=0,"",I162/I179*100)</f>
        <v/>
      </c>
    </row>
    <row r="163" spans="1:10" ht="36.75" customHeight="1" x14ac:dyDescent="0.2">
      <c r="A163" s="178"/>
      <c r="B163" s="183" t="s">
        <v>171</v>
      </c>
      <c r="C163" s="184" t="s">
        <v>172</v>
      </c>
      <c r="D163" s="185"/>
      <c r="E163" s="185"/>
      <c r="F163" s="192" t="s">
        <v>24</v>
      </c>
      <c r="G163" s="193"/>
      <c r="H163" s="193"/>
      <c r="I163" s="193">
        <f>'SO 05 001 Pol'!G109+'SO 06 001 Pol'!G74</f>
        <v>0</v>
      </c>
      <c r="J163" s="189" t="str">
        <f>IF(I179=0,"",I163/I179*100)</f>
        <v/>
      </c>
    </row>
    <row r="164" spans="1:10" ht="36.75" customHeight="1" x14ac:dyDescent="0.2">
      <c r="A164" s="178"/>
      <c r="B164" s="183" t="s">
        <v>173</v>
      </c>
      <c r="C164" s="184" t="s">
        <v>174</v>
      </c>
      <c r="D164" s="185"/>
      <c r="E164" s="185"/>
      <c r="F164" s="192" t="s">
        <v>24</v>
      </c>
      <c r="G164" s="193"/>
      <c r="H164" s="193"/>
      <c r="I164" s="193">
        <f>'SO 05 001 Pol'!G119+'SO 06 001 Pol'!G84</f>
        <v>0</v>
      </c>
      <c r="J164" s="189" t="str">
        <f>IF(I179=0,"",I164/I179*100)</f>
        <v/>
      </c>
    </row>
    <row r="165" spans="1:10" ht="36.75" customHeight="1" x14ac:dyDescent="0.2">
      <c r="A165" s="178"/>
      <c r="B165" s="183" t="s">
        <v>175</v>
      </c>
      <c r="C165" s="184" t="s">
        <v>176</v>
      </c>
      <c r="D165" s="185"/>
      <c r="E165" s="185"/>
      <c r="F165" s="192" t="s">
        <v>24</v>
      </c>
      <c r="G165" s="193"/>
      <c r="H165" s="193"/>
      <c r="I165" s="193">
        <f>'SO 05 001 Pol'!G131+'SO 06 001 Pol'!G96+'SO 100 100.01 Pol'!G106+'SO 100 100.02 Pol'!G70</f>
        <v>0</v>
      </c>
      <c r="J165" s="189" t="str">
        <f>IF(I179=0,"",I165/I179*100)</f>
        <v/>
      </c>
    </row>
    <row r="166" spans="1:10" ht="36.75" customHeight="1" x14ac:dyDescent="0.2">
      <c r="A166" s="178"/>
      <c r="B166" s="183" t="s">
        <v>177</v>
      </c>
      <c r="C166" s="184" t="s">
        <v>178</v>
      </c>
      <c r="D166" s="185"/>
      <c r="E166" s="185"/>
      <c r="F166" s="192" t="s">
        <v>26</v>
      </c>
      <c r="G166" s="193"/>
      <c r="H166" s="193"/>
      <c r="I166" s="193">
        <f>'SO 409 409.01 Pol'!G8</f>
        <v>0</v>
      </c>
      <c r="J166" s="189" t="str">
        <f>IF(I179=0,"",I166/I179*100)</f>
        <v/>
      </c>
    </row>
    <row r="167" spans="1:10" ht="36.75" customHeight="1" x14ac:dyDescent="0.2">
      <c r="A167" s="178"/>
      <c r="B167" s="183" t="s">
        <v>177</v>
      </c>
      <c r="C167" s="184" t="s">
        <v>179</v>
      </c>
      <c r="D167" s="185"/>
      <c r="E167" s="185"/>
      <c r="F167" s="192" t="s">
        <v>26</v>
      </c>
      <c r="G167" s="193"/>
      <c r="H167" s="193"/>
      <c r="I167" s="193">
        <f>'SO 700 700.01 Pol'!G8</f>
        <v>0</v>
      </c>
      <c r="J167" s="189" t="str">
        <f>IF(I179=0,"",I167/I179*100)</f>
        <v/>
      </c>
    </row>
    <row r="168" spans="1:10" ht="36.75" customHeight="1" x14ac:dyDescent="0.2">
      <c r="A168" s="178"/>
      <c r="B168" s="183" t="s">
        <v>180</v>
      </c>
      <c r="C168" s="184" t="s">
        <v>181</v>
      </c>
      <c r="D168" s="185"/>
      <c r="E168" s="185"/>
      <c r="F168" s="192" t="s">
        <v>26</v>
      </c>
      <c r="G168" s="193"/>
      <c r="H168" s="193"/>
      <c r="I168" s="193">
        <f>'SO 409 409.01 Pol'!G20</f>
        <v>0</v>
      </c>
      <c r="J168" s="189" t="str">
        <f>IF(I179=0,"",I168/I179*100)</f>
        <v/>
      </c>
    </row>
    <row r="169" spans="1:10" ht="36.75" customHeight="1" x14ac:dyDescent="0.2">
      <c r="A169" s="178"/>
      <c r="B169" s="183" t="s">
        <v>180</v>
      </c>
      <c r="C169" s="184" t="s">
        <v>182</v>
      </c>
      <c r="D169" s="185"/>
      <c r="E169" s="185"/>
      <c r="F169" s="192" t="s">
        <v>26</v>
      </c>
      <c r="G169" s="193"/>
      <c r="H169" s="193"/>
      <c r="I169" s="193">
        <f>'SO 700 700.01 Pol'!G19</f>
        <v>0</v>
      </c>
      <c r="J169" s="189" t="str">
        <f>IF(I179=0,"",I169/I179*100)</f>
        <v/>
      </c>
    </row>
    <row r="170" spans="1:10" ht="36.75" customHeight="1" x14ac:dyDescent="0.2">
      <c r="A170" s="178"/>
      <c r="B170" s="183" t="s">
        <v>183</v>
      </c>
      <c r="C170" s="184" t="s">
        <v>184</v>
      </c>
      <c r="D170" s="185"/>
      <c r="E170" s="185"/>
      <c r="F170" s="192" t="s">
        <v>26</v>
      </c>
      <c r="G170" s="193"/>
      <c r="H170" s="193"/>
      <c r="I170" s="193">
        <f>'SO 700 700.01 Pol'!G29</f>
        <v>0</v>
      </c>
      <c r="J170" s="189" t="str">
        <f>IF(I179=0,"",I170/I179*100)</f>
        <v/>
      </c>
    </row>
    <row r="171" spans="1:10" ht="36.75" customHeight="1" x14ac:dyDescent="0.2">
      <c r="A171" s="178"/>
      <c r="B171" s="183" t="s">
        <v>183</v>
      </c>
      <c r="C171" s="184" t="s">
        <v>185</v>
      </c>
      <c r="D171" s="185"/>
      <c r="E171" s="185"/>
      <c r="F171" s="192" t="s">
        <v>26</v>
      </c>
      <c r="G171" s="193"/>
      <c r="H171" s="193"/>
      <c r="I171" s="193">
        <f>'SO 409 409.01 Pol'!G35</f>
        <v>0</v>
      </c>
      <c r="J171" s="189" t="str">
        <f>IF(I179=0,"",I171/I179*100)</f>
        <v/>
      </c>
    </row>
    <row r="172" spans="1:10" ht="36.75" customHeight="1" x14ac:dyDescent="0.2">
      <c r="A172" s="178"/>
      <c r="B172" s="183" t="s">
        <v>186</v>
      </c>
      <c r="C172" s="184" t="s">
        <v>187</v>
      </c>
      <c r="D172" s="185"/>
      <c r="E172" s="185"/>
      <c r="F172" s="192" t="s">
        <v>26</v>
      </c>
      <c r="G172" s="193"/>
      <c r="H172" s="193"/>
      <c r="I172" s="193">
        <f>'SO 409 409.01 Pol'!G49</f>
        <v>0</v>
      </c>
      <c r="J172" s="189" t="str">
        <f>IF(I179=0,"",I172/I179*100)</f>
        <v/>
      </c>
    </row>
    <row r="173" spans="1:10" ht="36.75" customHeight="1" x14ac:dyDescent="0.2">
      <c r="A173" s="178"/>
      <c r="B173" s="183" t="s">
        <v>188</v>
      </c>
      <c r="C173" s="184" t="s">
        <v>189</v>
      </c>
      <c r="D173" s="185"/>
      <c r="E173" s="185"/>
      <c r="F173" s="192" t="s">
        <v>26</v>
      </c>
      <c r="G173" s="193"/>
      <c r="H173" s="193"/>
      <c r="I173" s="193">
        <f>'SO 700 700.01 Pol'!G67</f>
        <v>0</v>
      </c>
      <c r="J173" s="189" t="str">
        <f>IF(I179=0,"",I173/I179*100)</f>
        <v/>
      </c>
    </row>
    <row r="174" spans="1:10" ht="36.75" customHeight="1" x14ac:dyDescent="0.2">
      <c r="A174" s="178"/>
      <c r="B174" s="183" t="s">
        <v>188</v>
      </c>
      <c r="C174" s="184" t="s">
        <v>190</v>
      </c>
      <c r="D174" s="185"/>
      <c r="E174" s="185"/>
      <c r="F174" s="192" t="s">
        <v>26</v>
      </c>
      <c r="G174" s="193"/>
      <c r="H174" s="193"/>
      <c r="I174" s="193">
        <f>'SO 409 409.01 Pol'!G57</f>
        <v>0</v>
      </c>
      <c r="J174" s="189" t="str">
        <f>IF(I179=0,"",I174/I179*100)</f>
        <v/>
      </c>
    </row>
    <row r="175" spans="1:10" ht="36.75" customHeight="1" x14ac:dyDescent="0.2">
      <c r="A175" s="178"/>
      <c r="B175" s="183" t="s">
        <v>191</v>
      </c>
      <c r="C175" s="184" t="s">
        <v>192</v>
      </c>
      <c r="D175" s="185"/>
      <c r="E175" s="185"/>
      <c r="F175" s="192" t="s">
        <v>26</v>
      </c>
      <c r="G175" s="193"/>
      <c r="H175" s="193"/>
      <c r="I175" s="193">
        <f>'SO 700 700.01 Pol'!G78</f>
        <v>0</v>
      </c>
      <c r="J175" s="189" t="str">
        <f>IF(I179=0,"",I175/I179*100)</f>
        <v/>
      </c>
    </row>
    <row r="176" spans="1:10" ht="36.75" customHeight="1" x14ac:dyDescent="0.2">
      <c r="A176" s="178"/>
      <c r="B176" s="183" t="s">
        <v>193</v>
      </c>
      <c r="C176" s="184" t="s">
        <v>194</v>
      </c>
      <c r="D176" s="185"/>
      <c r="E176" s="185"/>
      <c r="F176" s="192" t="s">
        <v>195</v>
      </c>
      <c r="G176" s="193"/>
      <c r="H176" s="193"/>
      <c r="I176" s="193">
        <f>'SO 05 001 Pol'!G137+'SO 06 001 Pol'!G102+'SO 100 100.01 Pol'!G112</f>
        <v>0</v>
      </c>
      <c r="J176" s="189" t="str">
        <f>IF(I179=0,"",I176/I179*100)</f>
        <v/>
      </c>
    </row>
    <row r="177" spans="1:10" ht="36.75" customHeight="1" x14ac:dyDescent="0.2">
      <c r="A177" s="178"/>
      <c r="B177" s="183" t="s">
        <v>196</v>
      </c>
      <c r="C177" s="184" t="s">
        <v>27</v>
      </c>
      <c r="D177" s="185"/>
      <c r="E177" s="185"/>
      <c r="F177" s="192" t="s">
        <v>196</v>
      </c>
      <c r="G177" s="193"/>
      <c r="H177" s="193"/>
      <c r="I177" s="193">
        <f>'VN01 VN01 Naklady'!G8</f>
        <v>0</v>
      </c>
      <c r="J177" s="189" t="str">
        <f>IF(I179=0,"",I177/I179*100)</f>
        <v/>
      </c>
    </row>
    <row r="178" spans="1:10" ht="36.75" customHeight="1" x14ac:dyDescent="0.2">
      <c r="A178" s="178"/>
      <c r="B178" s="183" t="s">
        <v>197</v>
      </c>
      <c r="C178" s="184" t="s">
        <v>28</v>
      </c>
      <c r="D178" s="185"/>
      <c r="E178" s="185"/>
      <c r="F178" s="192" t="s">
        <v>197</v>
      </c>
      <c r="G178" s="193"/>
      <c r="H178" s="193"/>
      <c r="I178" s="193">
        <f>'VN01 VN01 Naklady'!G22</f>
        <v>0</v>
      </c>
      <c r="J178" s="189" t="str">
        <f>IF(I179=0,"",I178/I179*100)</f>
        <v/>
      </c>
    </row>
    <row r="179" spans="1:10" ht="25.5" customHeight="1" x14ac:dyDescent="0.2">
      <c r="A179" s="179"/>
      <c r="B179" s="186" t="s">
        <v>1</v>
      </c>
      <c r="C179" s="187"/>
      <c r="D179" s="188"/>
      <c r="E179" s="188"/>
      <c r="F179" s="194"/>
      <c r="G179" s="195"/>
      <c r="H179" s="195"/>
      <c r="I179" s="195">
        <f>SUM(I152:I178)</f>
        <v>0</v>
      </c>
      <c r="J179" s="190">
        <f>SUM(J152:J178)</f>
        <v>0</v>
      </c>
    </row>
    <row r="180" spans="1:10" x14ac:dyDescent="0.2">
      <c r="F180" s="133"/>
      <c r="G180" s="133"/>
      <c r="H180" s="133"/>
      <c r="I180" s="133"/>
      <c r="J180" s="191"/>
    </row>
    <row r="181" spans="1:10" x14ac:dyDescent="0.2">
      <c r="F181" s="133"/>
      <c r="G181" s="133"/>
      <c r="H181" s="133"/>
      <c r="I181" s="133"/>
      <c r="J181" s="191"/>
    </row>
    <row r="182" spans="1:10" x14ac:dyDescent="0.2">
      <c r="F182" s="133"/>
      <c r="G182" s="133"/>
      <c r="H182" s="133"/>
      <c r="I182" s="133"/>
      <c r="J182" s="191"/>
    </row>
  </sheetData>
  <sheetProtection algorithmName="SHA-512" hashValue="ysnvY4zFEs6Zb1b7e3B1dUO0FCdSKEsiTSv+y60vm1FSSUr76C8yHsgyG+vHsH3xdHQrz7R60u1fKPMlg/yTvA==" saltValue="uV7ZIn0TA9wsZ94ryzNBf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34">
    <mergeCell ref="C176:E176"/>
    <mergeCell ref="C177:E177"/>
    <mergeCell ref="C178:E178"/>
    <mergeCell ref="C171:E171"/>
    <mergeCell ref="C172:E172"/>
    <mergeCell ref="C173:E173"/>
    <mergeCell ref="C174:E174"/>
    <mergeCell ref="C175:E175"/>
    <mergeCell ref="C166:E166"/>
    <mergeCell ref="C167:E167"/>
    <mergeCell ref="C168:E168"/>
    <mergeCell ref="C169:E169"/>
    <mergeCell ref="C170:E170"/>
    <mergeCell ref="C161:E161"/>
    <mergeCell ref="C162:E162"/>
    <mergeCell ref="C163:E163"/>
    <mergeCell ref="C164:E164"/>
    <mergeCell ref="C165:E165"/>
    <mergeCell ref="C156:E156"/>
    <mergeCell ref="C157:E157"/>
    <mergeCell ref="C158:E158"/>
    <mergeCell ref="C159:E159"/>
    <mergeCell ref="C160:E160"/>
    <mergeCell ref="B144:J144"/>
    <mergeCell ref="C152:E152"/>
    <mergeCell ref="C153:E153"/>
    <mergeCell ref="C154:E154"/>
    <mergeCell ref="C155:E155"/>
    <mergeCell ref="B127:J127"/>
    <mergeCell ref="B129:J129"/>
    <mergeCell ref="B130:J130"/>
    <mergeCell ref="B136:J136"/>
    <mergeCell ref="B141:J141"/>
    <mergeCell ref="B119:J119"/>
    <mergeCell ref="B121:J121"/>
    <mergeCell ref="B123:J123"/>
    <mergeCell ref="B124:J124"/>
    <mergeCell ref="B126:J126"/>
    <mergeCell ref="B111:J111"/>
    <mergeCell ref="B112:J112"/>
    <mergeCell ref="B115:J115"/>
    <mergeCell ref="B117:J117"/>
    <mergeCell ref="B118:J118"/>
    <mergeCell ref="B101:J101"/>
    <mergeCell ref="B102:J102"/>
    <mergeCell ref="B104:J104"/>
    <mergeCell ref="B105:J105"/>
    <mergeCell ref="B109:J109"/>
    <mergeCell ref="B94:J94"/>
    <mergeCell ref="B95:J95"/>
    <mergeCell ref="B97:J97"/>
    <mergeCell ref="B98:J98"/>
    <mergeCell ref="B99:J99"/>
    <mergeCell ref="B85:J85"/>
    <mergeCell ref="B87:J87"/>
    <mergeCell ref="B89:J89"/>
    <mergeCell ref="B90:J90"/>
    <mergeCell ref="B92:J92"/>
    <mergeCell ref="B78:J78"/>
    <mergeCell ref="B79:J79"/>
    <mergeCell ref="B81:J81"/>
    <mergeCell ref="B82:J82"/>
    <mergeCell ref="B84:J84"/>
    <mergeCell ref="B70:J70"/>
    <mergeCell ref="B71:J71"/>
    <mergeCell ref="B73:J73"/>
    <mergeCell ref="B75:J75"/>
    <mergeCell ref="B76:J76"/>
    <mergeCell ref="B64:J64"/>
    <mergeCell ref="B66:J66"/>
    <mergeCell ref="B67:J67"/>
    <mergeCell ref="B68:J68"/>
    <mergeCell ref="B69:J69"/>
    <mergeCell ref="B54:E54"/>
    <mergeCell ref="B57:J57"/>
    <mergeCell ref="B59:J59"/>
    <mergeCell ref="B61:J61"/>
    <mergeCell ref="B62:J62"/>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4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0" t="s">
        <v>6</v>
      </c>
      <c r="B1" s="100"/>
      <c r="C1" s="101"/>
      <c r="D1" s="100"/>
      <c r="E1" s="100"/>
      <c r="F1" s="100"/>
      <c r="G1" s="100"/>
    </row>
    <row r="2" spans="1:7" ht="24.95" customHeight="1" x14ac:dyDescent="0.2">
      <c r="A2" s="49" t="s">
        <v>7</v>
      </c>
      <c r="B2" s="48"/>
      <c r="C2" s="102"/>
      <c r="D2" s="102"/>
      <c r="E2" s="102"/>
      <c r="F2" s="102"/>
      <c r="G2" s="103"/>
    </row>
    <row r="3" spans="1:7" ht="24.95" customHeight="1" x14ac:dyDescent="0.2">
      <c r="A3" s="49" t="s">
        <v>8</v>
      </c>
      <c r="B3" s="48"/>
      <c r="C3" s="102"/>
      <c r="D3" s="102"/>
      <c r="E3" s="102"/>
      <c r="F3" s="102"/>
      <c r="G3" s="103"/>
    </row>
    <row r="4" spans="1:7" ht="24.95" customHeight="1" x14ac:dyDescent="0.2">
      <c r="A4" s="49" t="s">
        <v>9</v>
      </c>
      <c r="B4" s="48"/>
      <c r="C4" s="102"/>
      <c r="D4" s="102"/>
      <c r="E4" s="102"/>
      <c r="F4" s="102"/>
      <c r="G4" s="103"/>
    </row>
    <row r="5" spans="1:7" x14ac:dyDescent="0.2">
      <c r="B5" s="4"/>
      <c r="C5" s="5"/>
      <c r="D5" s="6"/>
    </row>
  </sheetData>
  <sheetProtection algorithmName="SHA-512" hashValue="1+I0inOP3QSLyQGfPOKMN28MAq9op7uzglXDE+sLP3T9VmETsEoJ2P85lz+KOMWRMfpfFj+Re4IzO6qIC1b9yA==" saltValue="Iojbj+ul/aw5L8sNGtymP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28F8F-5C0A-423A-8270-CB823C976D49}">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198</v>
      </c>
      <c r="B1" s="197"/>
      <c r="C1" s="197"/>
      <c r="D1" s="197"/>
      <c r="E1" s="197"/>
      <c r="F1" s="197"/>
      <c r="G1" s="197"/>
      <c r="AG1" t="s">
        <v>199</v>
      </c>
    </row>
    <row r="2" spans="1:60" ht="24.95" customHeight="1" x14ac:dyDescent="0.2">
      <c r="A2" s="198" t="s">
        <v>7</v>
      </c>
      <c r="B2" s="48" t="s">
        <v>43</v>
      </c>
      <c r="C2" s="201" t="s">
        <v>44</v>
      </c>
      <c r="D2" s="199"/>
      <c r="E2" s="199"/>
      <c r="F2" s="199"/>
      <c r="G2" s="200"/>
      <c r="AG2" t="s">
        <v>200</v>
      </c>
    </row>
    <row r="3" spans="1:60" ht="24.95" customHeight="1" x14ac:dyDescent="0.2">
      <c r="A3" s="198" t="s">
        <v>8</v>
      </c>
      <c r="B3" s="48" t="s">
        <v>59</v>
      </c>
      <c r="C3" s="201" t="s">
        <v>58</v>
      </c>
      <c r="D3" s="199"/>
      <c r="E3" s="199"/>
      <c r="F3" s="199"/>
      <c r="G3" s="200"/>
      <c r="AC3" s="176" t="s">
        <v>201</v>
      </c>
      <c r="AG3" t="s">
        <v>202</v>
      </c>
    </row>
    <row r="4" spans="1:60" ht="24.95" customHeight="1" x14ac:dyDescent="0.2">
      <c r="A4" s="202" t="s">
        <v>9</v>
      </c>
      <c r="B4" s="203" t="s">
        <v>59</v>
      </c>
      <c r="C4" s="204" t="s">
        <v>58</v>
      </c>
      <c r="D4" s="205"/>
      <c r="E4" s="205"/>
      <c r="F4" s="205"/>
      <c r="G4" s="206"/>
      <c r="AG4" t="s">
        <v>203</v>
      </c>
    </row>
    <row r="5" spans="1:60" x14ac:dyDescent="0.2">
      <c r="D5" s="10"/>
    </row>
    <row r="6" spans="1:60" ht="38.25" x14ac:dyDescent="0.2">
      <c r="A6" s="208" t="s">
        <v>204</v>
      </c>
      <c r="B6" s="210" t="s">
        <v>205</v>
      </c>
      <c r="C6" s="210" t="s">
        <v>206</v>
      </c>
      <c r="D6" s="209" t="s">
        <v>207</v>
      </c>
      <c r="E6" s="208" t="s">
        <v>208</v>
      </c>
      <c r="F6" s="207" t="s">
        <v>209</v>
      </c>
      <c r="G6" s="208" t="s">
        <v>29</v>
      </c>
      <c r="H6" s="211" t="s">
        <v>30</v>
      </c>
      <c r="I6" s="211" t="s">
        <v>210</v>
      </c>
      <c r="J6" s="211" t="s">
        <v>31</v>
      </c>
      <c r="K6" s="211" t="s">
        <v>211</v>
      </c>
      <c r="L6" s="211" t="s">
        <v>212</v>
      </c>
      <c r="M6" s="211" t="s">
        <v>213</v>
      </c>
      <c r="N6" s="211" t="s">
        <v>214</v>
      </c>
      <c r="O6" s="211" t="s">
        <v>215</v>
      </c>
      <c r="P6" s="211" t="s">
        <v>216</v>
      </c>
      <c r="Q6" s="211" t="s">
        <v>217</v>
      </c>
      <c r="R6" s="211" t="s">
        <v>218</v>
      </c>
      <c r="S6" s="211" t="s">
        <v>219</v>
      </c>
      <c r="T6" s="211" t="s">
        <v>220</v>
      </c>
      <c r="U6" s="211" t="s">
        <v>221</v>
      </c>
      <c r="V6" s="211" t="s">
        <v>222</v>
      </c>
      <c r="W6" s="211" t="s">
        <v>223</v>
      </c>
      <c r="X6" s="211" t="s">
        <v>224</v>
      </c>
      <c r="Y6" s="211" t="s">
        <v>225</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226</v>
      </c>
      <c r="B8" s="228" t="s">
        <v>196</v>
      </c>
      <c r="C8" s="251" t="s">
        <v>27</v>
      </c>
      <c r="D8" s="229"/>
      <c r="E8" s="230"/>
      <c r="F8" s="231"/>
      <c r="G8" s="231">
        <f>SUMIF(AG9:AG21,"&lt;&gt;NOR",G9:G21)</f>
        <v>0</v>
      </c>
      <c r="H8" s="231"/>
      <c r="I8" s="231">
        <f>SUM(I9:I21)</f>
        <v>0</v>
      </c>
      <c r="J8" s="231"/>
      <c r="K8" s="231">
        <f>SUM(K9:K21)</f>
        <v>0</v>
      </c>
      <c r="L8" s="231"/>
      <c r="M8" s="231">
        <f>SUM(M9:M21)</f>
        <v>0</v>
      </c>
      <c r="N8" s="230"/>
      <c r="O8" s="230">
        <f>SUM(O9:O21)</f>
        <v>0</v>
      </c>
      <c r="P8" s="230"/>
      <c r="Q8" s="230">
        <f>SUM(Q9:Q21)</f>
        <v>0</v>
      </c>
      <c r="R8" s="231"/>
      <c r="S8" s="231"/>
      <c r="T8" s="232"/>
      <c r="U8" s="226"/>
      <c r="V8" s="226">
        <f>SUM(V9:V21)</f>
        <v>0</v>
      </c>
      <c r="W8" s="226"/>
      <c r="X8" s="226"/>
      <c r="Y8" s="226"/>
      <c r="AG8" t="s">
        <v>227</v>
      </c>
    </row>
    <row r="9" spans="1:60" outlineLevel="1" x14ac:dyDescent="0.2">
      <c r="A9" s="241">
        <v>1</v>
      </c>
      <c r="B9" s="242" t="s">
        <v>228</v>
      </c>
      <c r="C9" s="252" t="s">
        <v>229</v>
      </c>
      <c r="D9" s="243" t="s">
        <v>230</v>
      </c>
      <c r="E9" s="244">
        <v>1</v>
      </c>
      <c r="F9" s="245"/>
      <c r="G9" s="246">
        <f>ROUND(E9*F9,2)</f>
        <v>0</v>
      </c>
      <c r="H9" s="245"/>
      <c r="I9" s="246">
        <f>ROUND(E9*H9,2)</f>
        <v>0</v>
      </c>
      <c r="J9" s="245"/>
      <c r="K9" s="246">
        <f>ROUND(E9*J9,2)</f>
        <v>0</v>
      </c>
      <c r="L9" s="246">
        <v>21</v>
      </c>
      <c r="M9" s="246">
        <f>G9*(1+L9/100)</f>
        <v>0</v>
      </c>
      <c r="N9" s="244">
        <v>0</v>
      </c>
      <c r="O9" s="244">
        <f>ROUND(E9*N9,2)</f>
        <v>0</v>
      </c>
      <c r="P9" s="244">
        <v>0</v>
      </c>
      <c r="Q9" s="244">
        <f>ROUND(E9*P9,2)</f>
        <v>0</v>
      </c>
      <c r="R9" s="246"/>
      <c r="S9" s="246" t="s">
        <v>231</v>
      </c>
      <c r="T9" s="247" t="s">
        <v>232</v>
      </c>
      <c r="U9" s="222">
        <v>0</v>
      </c>
      <c r="V9" s="222">
        <f>ROUND(E9*U9,2)</f>
        <v>0</v>
      </c>
      <c r="W9" s="222"/>
      <c r="X9" s="222" t="s">
        <v>233</v>
      </c>
      <c r="Y9" s="222" t="s">
        <v>234</v>
      </c>
      <c r="Z9" s="212"/>
      <c r="AA9" s="212"/>
      <c r="AB9" s="212"/>
      <c r="AC9" s="212"/>
      <c r="AD9" s="212"/>
      <c r="AE9" s="212"/>
      <c r="AF9" s="212"/>
      <c r="AG9" s="212" t="s">
        <v>235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34">
        <v>2</v>
      </c>
      <c r="B10" s="235" t="s">
        <v>236</v>
      </c>
      <c r="C10" s="253" t="s">
        <v>237</v>
      </c>
      <c r="D10" s="236" t="s">
        <v>230</v>
      </c>
      <c r="E10" s="237">
        <v>1</v>
      </c>
      <c r="F10" s="238"/>
      <c r="G10" s="239">
        <f>ROUND(E10*F10,2)</f>
        <v>0</v>
      </c>
      <c r="H10" s="238"/>
      <c r="I10" s="239">
        <f>ROUND(E10*H10,2)</f>
        <v>0</v>
      </c>
      <c r="J10" s="238"/>
      <c r="K10" s="239">
        <f>ROUND(E10*J10,2)</f>
        <v>0</v>
      </c>
      <c r="L10" s="239">
        <v>21</v>
      </c>
      <c r="M10" s="239">
        <f>G10*(1+L10/100)</f>
        <v>0</v>
      </c>
      <c r="N10" s="237">
        <v>0</v>
      </c>
      <c r="O10" s="237">
        <f>ROUND(E10*N10,2)</f>
        <v>0</v>
      </c>
      <c r="P10" s="237">
        <v>0</v>
      </c>
      <c r="Q10" s="237">
        <f>ROUND(E10*P10,2)</f>
        <v>0</v>
      </c>
      <c r="R10" s="239"/>
      <c r="S10" s="239" t="s">
        <v>231</v>
      </c>
      <c r="T10" s="240" t="s">
        <v>232</v>
      </c>
      <c r="U10" s="222">
        <v>0</v>
      </c>
      <c r="V10" s="222">
        <f>ROUND(E10*U10,2)</f>
        <v>0</v>
      </c>
      <c r="W10" s="222"/>
      <c r="X10" s="222" t="s">
        <v>233</v>
      </c>
      <c r="Y10" s="222" t="s">
        <v>234</v>
      </c>
      <c r="Z10" s="212"/>
      <c r="AA10" s="212"/>
      <c r="AB10" s="212"/>
      <c r="AC10" s="212"/>
      <c r="AD10" s="212"/>
      <c r="AE10" s="212"/>
      <c r="AF10" s="212"/>
      <c r="AG10" s="212" t="s">
        <v>235</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ht="22.5" outlineLevel="2" x14ac:dyDescent="0.2">
      <c r="A11" s="219"/>
      <c r="B11" s="220"/>
      <c r="C11" s="254" t="s">
        <v>238</v>
      </c>
      <c r="D11" s="249"/>
      <c r="E11" s="249"/>
      <c r="F11" s="249"/>
      <c r="G11" s="249"/>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239</v>
      </c>
      <c r="AH11" s="212"/>
      <c r="AI11" s="212"/>
      <c r="AJ11" s="212"/>
      <c r="AK11" s="212"/>
      <c r="AL11" s="212"/>
      <c r="AM11" s="212"/>
      <c r="AN11" s="212"/>
      <c r="AO11" s="212"/>
      <c r="AP11" s="212"/>
      <c r="AQ11" s="212"/>
      <c r="AR11" s="212"/>
      <c r="AS11" s="212"/>
      <c r="AT11" s="212"/>
      <c r="AU11" s="212"/>
      <c r="AV11" s="212"/>
      <c r="AW11" s="212"/>
      <c r="AX11" s="212"/>
      <c r="AY11" s="212"/>
      <c r="AZ11" s="212"/>
      <c r="BA11" s="248" t="str">
        <f>C11</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1" s="212"/>
      <c r="BC11" s="212"/>
      <c r="BD11" s="212"/>
      <c r="BE11" s="212"/>
      <c r="BF11" s="212"/>
      <c r="BG11" s="212"/>
      <c r="BH11" s="212"/>
    </row>
    <row r="12" spans="1:60" outlineLevel="1" x14ac:dyDescent="0.2">
      <c r="A12" s="234">
        <v>3</v>
      </c>
      <c r="B12" s="235" t="s">
        <v>240</v>
      </c>
      <c r="C12" s="253" t="s">
        <v>241</v>
      </c>
      <c r="D12" s="236" t="s">
        <v>230</v>
      </c>
      <c r="E12" s="237">
        <v>1</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c r="S12" s="239" t="s">
        <v>231</v>
      </c>
      <c r="T12" s="240" t="s">
        <v>232</v>
      </c>
      <c r="U12" s="222">
        <v>0</v>
      </c>
      <c r="V12" s="222">
        <f>ROUND(E12*U12,2)</f>
        <v>0</v>
      </c>
      <c r="W12" s="222"/>
      <c r="X12" s="222" t="s">
        <v>233</v>
      </c>
      <c r="Y12" s="222" t="s">
        <v>234</v>
      </c>
      <c r="Z12" s="212"/>
      <c r="AA12" s="212"/>
      <c r="AB12" s="212"/>
      <c r="AC12" s="212"/>
      <c r="AD12" s="212"/>
      <c r="AE12" s="212"/>
      <c r="AF12" s="212"/>
      <c r="AG12" s="212" t="s">
        <v>235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33.75" outlineLevel="2" x14ac:dyDescent="0.2">
      <c r="A13" s="219"/>
      <c r="B13" s="220"/>
      <c r="C13" s="254" t="s">
        <v>242</v>
      </c>
      <c r="D13" s="249"/>
      <c r="E13" s="249"/>
      <c r="F13" s="249"/>
      <c r="G13" s="249"/>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239</v>
      </c>
      <c r="AH13" s="212"/>
      <c r="AI13" s="212"/>
      <c r="AJ13" s="212"/>
      <c r="AK13" s="212"/>
      <c r="AL13" s="212"/>
      <c r="AM13" s="212"/>
      <c r="AN13" s="212"/>
      <c r="AO13" s="212"/>
      <c r="AP13" s="212"/>
      <c r="AQ13" s="212"/>
      <c r="AR13" s="212"/>
      <c r="AS13" s="212"/>
      <c r="AT13" s="212"/>
      <c r="AU13" s="212"/>
      <c r="AV13" s="212"/>
      <c r="AW13" s="212"/>
      <c r="AX13" s="212"/>
      <c r="AY13" s="212"/>
      <c r="AZ13" s="212"/>
      <c r="BA13" s="248" t="str">
        <f>C13</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3" s="212"/>
      <c r="BC13" s="212"/>
      <c r="BD13" s="212"/>
      <c r="BE13" s="212"/>
      <c r="BF13" s="212"/>
      <c r="BG13" s="212"/>
      <c r="BH13" s="212"/>
    </row>
    <row r="14" spans="1:60" outlineLevel="1" x14ac:dyDescent="0.2">
      <c r="A14" s="234">
        <v>4</v>
      </c>
      <c r="B14" s="235" t="s">
        <v>243</v>
      </c>
      <c r="C14" s="253" t="s">
        <v>244</v>
      </c>
      <c r="D14" s="236" t="s">
        <v>230</v>
      </c>
      <c r="E14" s="237">
        <v>1</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c r="S14" s="239" t="s">
        <v>231</v>
      </c>
      <c r="T14" s="240" t="s">
        <v>232</v>
      </c>
      <c r="U14" s="222">
        <v>0</v>
      </c>
      <c r="V14" s="222">
        <f>ROUND(E14*U14,2)</f>
        <v>0</v>
      </c>
      <c r="W14" s="222"/>
      <c r="X14" s="222" t="s">
        <v>233</v>
      </c>
      <c r="Y14" s="222" t="s">
        <v>234</v>
      </c>
      <c r="Z14" s="212"/>
      <c r="AA14" s="212"/>
      <c r="AB14" s="212"/>
      <c r="AC14" s="212"/>
      <c r="AD14" s="212"/>
      <c r="AE14" s="212"/>
      <c r="AF14" s="212"/>
      <c r="AG14" s="212" t="s">
        <v>235</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ht="22.5" outlineLevel="2" x14ac:dyDescent="0.2">
      <c r="A15" s="219"/>
      <c r="B15" s="220"/>
      <c r="C15" s="254" t="s">
        <v>245</v>
      </c>
      <c r="D15" s="249"/>
      <c r="E15" s="249"/>
      <c r="F15" s="249"/>
      <c r="G15" s="249"/>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239</v>
      </c>
      <c r="AH15" s="212"/>
      <c r="AI15" s="212"/>
      <c r="AJ15" s="212"/>
      <c r="AK15" s="212"/>
      <c r="AL15" s="212"/>
      <c r="AM15" s="212"/>
      <c r="AN15" s="212"/>
      <c r="AO15" s="212"/>
      <c r="AP15" s="212"/>
      <c r="AQ15" s="212"/>
      <c r="AR15" s="212"/>
      <c r="AS15" s="212"/>
      <c r="AT15" s="212"/>
      <c r="AU15" s="212"/>
      <c r="AV15" s="212"/>
      <c r="AW15" s="212"/>
      <c r="AX15" s="212"/>
      <c r="AY15" s="212"/>
      <c r="AZ15" s="212"/>
      <c r="BA15" s="248" t="str">
        <f>C15</f>
        <v>Odstranění objektů zařízení staveniště včetně přípojek energií a jejich odvoz. Položka zahrnuje i náklady na úpravu povrchů po odstranění zařízení staveniště a úklid ploch, na kterých bylo zařízení staveniště provozováno.</v>
      </c>
      <c r="BB15" s="212"/>
      <c r="BC15" s="212"/>
      <c r="BD15" s="212"/>
      <c r="BE15" s="212"/>
      <c r="BF15" s="212"/>
      <c r="BG15" s="212"/>
      <c r="BH15" s="212"/>
    </row>
    <row r="16" spans="1:60" outlineLevel="1" x14ac:dyDescent="0.2">
      <c r="A16" s="234">
        <v>5</v>
      </c>
      <c r="B16" s="235" t="s">
        <v>246</v>
      </c>
      <c r="C16" s="253" t="s">
        <v>247</v>
      </c>
      <c r="D16" s="236" t="s">
        <v>230</v>
      </c>
      <c r="E16" s="237">
        <v>1</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c r="S16" s="239" t="s">
        <v>231</v>
      </c>
      <c r="T16" s="240" t="s">
        <v>232</v>
      </c>
      <c r="U16" s="222">
        <v>0</v>
      </c>
      <c r="V16" s="222">
        <f>ROUND(E16*U16,2)</f>
        <v>0</v>
      </c>
      <c r="W16" s="222"/>
      <c r="X16" s="222" t="s">
        <v>233</v>
      </c>
      <c r="Y16" s="222" t="s">
        <v>234</v>
      </c>
      <c r="Z16" s="212"/>
      <c r="AA16" s="212"/>
      <c r="AB16" s="212"/>
      <c r="AC16" s="212"/>
      <c r="AD16" s="212"/>
      <c r="AE16" s="212"/>
      <c r="AF16" s="212"/>
      <c r="AG16" s="212" t="s">
        <v>235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33.75" outlineLevel="2" x14ac:dyDescent="0.2">
      <c r="A17" s="219"/>
      <c r="B17" s="220"/>
      <c r="C17" s="254" t="s">
        <v>248</v>
      </c>
      <c r="D17" s="249"/>
      <c r="E17" s="249"/>
      <c r="F17" s="249"/>
      <c r="G17" s="249"/>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239</v>
      </c>
      <c r="AH17" s="212"/>
      <c r="AI17" s="212"/>
      <c r="AJ17" s="212"/>
      <c r="AK17" s="212"/>
      <c r="AL17" s="212"/>
      <c r="AM17" s="212"/>
      <c r="AN17" s="212"/>
      <c r="AO17" s="212"/>
      <c r="AP17" s="212"/>
      <c r="AQ17" s="212"/>
      <c r="AR17" s="212"/>
      <c r="AS17" s="212"/>
      <c r="AT17" s="212"/>
      <c r="AU17" s="212"/>
      <c r="AV17" s="212"/>
      <c r="AW17" s="212"/>
      <c r="AX17" s="212"/>
      <c r="AY17" s="212"/>
      <c r="AZ17" s="212"/>
      <c r="BA17" s="248" t="str">
        <f>C17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7" s="212"/>
      <c r="BC17" s="212"/>
      <c r="BD17" s="212"/>
      <c r="BE17" s="212"/>
      <c r="BF17" s="212"/>
      <c r="BG17" s="212"/>
      <c r="BH17" s="212"/>
    </row>
    <row r="18" spans="1:60" outlineLevel="1" x14ac:dyDescent="0.2">
      <c r="A18" s="234">
        <v>6</v>
      </c>
      <c r="B18" s="235" t="s">
        <v>249</v>
      </c>
      <c r="C18" s="253" t="s">
        <v>250</v>
      </c>
      <c r="D18" s="236" t="s">
        <v>230</v>
      </c>
      <c r="E18" s="237">
        <v>1</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c r="S18" s="239" t="s">
        <v>231</v>
      </c>
      <c r="T18" s="240" t="s">
        <v>232</v>
      </c>
      <c r="U18" s="222">
        <v>0</v>
      </c>
      <c r="V18" s="222">
        <f>ROUND(E18*U18,2)</f>
        <v>0</v>
      </c>
      <c r="W18" s="222"/>
      <c r="X18" s="222" t="s">
        <v>233</v>
      </c>
      <c r="Y18" s="222" t="s">
        <v>234</v>
      </c>
      <c r="Z18" s="212"/>
      <c r="AA18" s="212"/>
      <c r="AB18" s="212"/>
      <c r="AC18" s="212"/>
      <c r="AD18" s="212"/>
      <c r="AE18" s="212"/>
      <c r="AF18" s="212"/>
      <c r="AG18" s="212" t="s">
        <v>235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2.5" outlineLevel="2" x14ac:dyDescent="0.2">
      <c r="A19" s="219"/>
      <c r="B19" s="220"/>
      <c r="C19" s="254" t="s">
        <v>251</v>
      </c>
      <c r="D19" s="249"/>
      <c r="E19" s="249"/>
      <c r="F19" s="249"/>
      <c r="G19" s="249"/>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239</v>
      </c>
      <c r="AH19" s="212"/>
      <c r="AI19" s="212"/>
      <c r="AJ19" s="212"/>
      <c r="AK19" s="212"/>
      <c r="AL19" s="212"/>
      <c r="AM19" s="212"/>
      <c r="AN19" s="212"/>
      <c r="AO19" s="212"/>
      <c r="AP19" s="212"/>
      <c r="AQ19" s="212"/>
      <c r="AR19" s="212"/>
      <c r="AS19" s="212"/>
      <c r="AT19" s="212"/>
      <c r="AU19" s="212"/>
      <c r="AV19" s="212"/>
      <c r="AW19" s="212"/>
      <c r="AX19" s="212"/>
      <c r="AY19" s="212"/>
      <c r="AZ19" s="212"/>
      <c r="BA19" s="248" t="str">
        <f>C19</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9" s="212"/>
      <c r="BC19" s="212"/>
      <c r="BD19" s="212"/>
      <c r="BE19" s="212"/>
      <c r="BF19" s="212"/>
      <c r="BG19" s="212"/>
      <c r="BH19" s="212"/>
    </row>
    <row r="20" spans="1:60" outlineLevel="1" x14ac:dyDescent="0.2">
      <c r="A20" s="234">
        <v>7</v>
      </c>
      <c r="B20" s="235" t="s">
        <v>252</v>
      </c>
      <c r="C20" s="253" t="s">
        <v>253</v>
      </c>
      <c r="D20" s="236" t="s">
        <v>230</v>
      </c>
      <c r="E20" s="237">
        <v>1</v>
      </c>
      <c r="F20" s="238"/>
      <c r="G20" s="239">
        <f>ROUND(E20*F20,2)</f>
        <v>0</v>
      </c>
      <c r="H20" s="238"/>
      <c r="I20" s="239">
        <f>ROUND(E20*H20,2)</f>
        <v>0</v>
      </c>
      <c r="J20" s="238"/>
      <c r="K20" s="239">
        <f>ROUND(E20*J20,2)</f>
        <v>0</v>
      </c>
      <c r="L20" s="239">
        <v>21</v>
      </c>
      <c r="M20" s="239">
        <f>G20*(1+L20/100)</f>
        <v>0</v>
      </c>
      <c r="N20" s="237">
        <v>0</v>
      </c>
      <c r="O20" s="237">
        <f>ROUND(E20*N20,2)</f>
        <v>0</v>
      </c>
      <c r="P20" s="237">
        <v>0</v>
      </c>
      <c r="Q20" s="237">
        <f>ROUND(E20*P20,2)</f>
        <v>0</v>
      </c>
      <c r="R20" s="239"/>
      <c r="S20" s="239" t="s">
        <v>231</v>
      </c>
      <c r="T20" s="240" t="s">
        <v>232</v>
      </c>
      <c r="U20" s="222">
        <v>0</v>
      </c>
      <c r="V20" s="222">
        <f>ROUND(E20*U20,2)</f>
        <v>0</v>
      </c>
      <c r="W20" s="222"/>
      <c r="X20" s="222" t="s">
        <v>233</v>
      </c>
      <c r="Y20" s="222" t="s">
        <v>234</v>
      </c>
      <c r="Z20" s="212"/>
      <c r="AA20" s="212"/>
      <c r="AB20" s="212"/>
      <c r="AC20" s="212"/>
      <c r="AD20" s="212"/>
      <c r="AE20" s="212"/>
      <c r="AF20" s="212"/>
      <c r="AG20" s="212" t="s">
        <v>235</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2" x14ac:dyDescent="0.2">
      <c r="A21" s="219"/>
      <c r="B21" s="220"/>
      <c r="C21" s="254" t="s">
        <v>254</v>
      </c>
      <c r="D21" s="249"/>
      <c r="E21" s="249"/>
      <c r="F21" s="249"/>
      <c r="G21" s="249"/>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239</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
      <c r="A22" s="227" t="s">
        <v>226</v>
      </c>
      <c r="B22" s="228" t="s">
        <v>197</v>
      </c>
      <c r="C22" s="251" t="s">
        <v>28</v>
      </c>
      <c r="D22" s="229"/>
      <c r="E22" s="230"/>
      <c r="F22" s="231"/>
      <c r="G22" s="231">
        <f>SUMIF(AG23:AG52,"&lt;&gt;NOR",G23:G52)</f>
        <v>0</v>
      </c>
      <c r="H22" s="231"/>
      <c r="I22" s="231">
        <f>SUM(I23:I52)</f>
        <v>0</v>
      </c>
      <c r="J22" s="231"/>
      <c r="K22" s="231">
        <f>SUM(K23:K52)</f>
        <v>0</v>
      </c>
      <c r="L22" s="231"/>
      <c r="M22" s="231">
        <f>SUM(M23:M52)</f>
        <v>0</v>
      </c>
      <c r="N22" s="230"/>
      <c r="O22" s="230">
        <f>SUM(O23:O52)</f>
        <v>0</v>
      </c>
      <c r="P22" s="230"/>
      <c r="Q22" s="230">
        <f>SUM(Q23:Q52)</f>
        <v>0</v>
      </c>
      <c r="R22" s="231"/>
      <c r="S22" s="231"/>
      <c r="T22" s="232"/>
      <c r="U22" s="226"/>
      <c r="V22" s="226">
        <f>SUM(V23:V52)</f>
        <v>0</v>
      </c>
      <c r="W22" s="226"/>
      <c r="X22" s="226"/>
      <c r="Y22" s="226"/>
      <c r="AG22" t="s">
        <v>227</v>
      </c>
    </row>
    <row r="23" spans="1:60" outlineLevel="1" x14ac:dyDescent="0.2">
      <c r="A23" s="234">
        <v>8</v>
      </c>
      <c r="B23" s="235" t="s">
        <v>255</v>
      </c>
      <c r="C23" s="253" t="s">
        <v>256</v>
      </c>
      <c r="D23" s="236" t="s">
        <v>230</v>
      </c>
      <c r="E23" s="237">
        <v>1</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c r="S23" s="239" t="s">
        <v>231</v>
      </c>
      <c r="T23" s="240" t="s">
        <v>232</v>
      </c>
      <c r="U23" s="222">
        <v>0</v>
      </c>
      <c r="V23" s="222">
        <f>ROUND(E23*U23,2)</f>
        <v>0</v>
      </c>
      <c r="W23" s="222"/>
      <c r="X23" s="222" t="s">
        <v>233</v>
      </c>
      <c r="Y23" s="222" t="s">
        <v>234</v>
      </c>
      <c r="Z23" s="212"/>
      <c r="AA23" s="212"/>
      <c r="AB23" s="212"/>
      <c r="AC23" s="212"/>
      <c r="AD23" s="212"/>
      <c r="AE23" s="212"/>
      <c r="AF23" s="212"/>
      <c r="AG23" s="212" t="s">
        <v>235</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2" x14ac:dyDescent="0.2">
      <c r="A24" s="219"/>
      <c r="B24" s="220"/>
      <c r="C24" s="254" t="s">
        <v>257</v>
      </c>
      <c r="D24" s="249"/>
      <c r="E24" s="249"/>
      <c r="F24" s="249"/>
      <c r="G24" s="249"/>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239</v>
      </c>
      <c r="AH24" s="212"/>
      <c r="AI24" s="212"/>
      <c r="AJ24" s="212"/>
      <c r="AK24" s="212"/>
      <c r="AL24" s="212"/>
      <c r="AM24" s="212"/>
      <c r="AN24" s="212"/>
      <c r="AO24" s="212"/>
      <c r="AP24" s="212"/>
      <c r="AQ24" s="212"/>
      <c r="AR24" s="212"/>
      <c r="AS24" s="212"/>
      <c r="AT24" s="212"/>
      <c r="AU24" s="212"/>
      <c r="AV24" s="212"/>
      <c r="AW24" s="212"/>
      <c r="AX24" s="212"/>
      <c r="AY24" s="212"/>
      <c r="AZ24" s="212"/>
      <c r="BA24" s="248" t="str">
        <f>C24</f>
        <v>Náklady dodavatele vyplývající z povinností dodavatele stanovených obchodními podmínkami před zahájením stavebních prací. Tato skupina zahrnuje zejména náklady na přípravné činnosti.</v>
      </c>
      <c r="BB24" s="212"/>
      <c r="BC24" s="212"/>
      <c r="BD24" s="212"/>
      <c r="BE24" s="212"/>
      <c r="BF24" s="212"/>
      <c r="BG24" s="212"/>
      <c r="BH24" s="212"/>
    </row>
    <row r="25" spans="1:60" ht="22.5" outlineLevel="3" x14ac:dyDescent="0.2">
      <c r="A25" s="219"/>
      <c r="B25" s="220"/>
      <c r="C25" s="255" t="s">
        <v>258</v>
      </c>
      <c r="D25" s="250"/>
      <c r="E25" s="250"/>
      <c r="F25" s="250"/>
      <c r="G25" s="250"/>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239</v>
      </c>
      <c r="AH25" s="212"/>
      <c r="AI25" s="212"/>
      <c r="AJ25" s="212"/>
      <c r="AK25" s="212"/>
      <c r="AL25" s="212"/>
      <c r="AM25" s="212"/>
      <c r="AN25" s="212"/>
      <c r="AO25" s="212"/>
      <c r="AP25" s="212"/>
      <c r="AQ25" s="212"/>
      <c r="AR25" s="212"/>
      <c r="AS25" s="212"/>
      <c r="AT25" s="212"/>
      <c r="AU25" s="212"/>
      <c r="AV25" s="212"/>
      <c r="AW25" s="212"/>
      <c r="AX25" s="212"/>
      <c r="AY25" s="212"/>
      <c r="AZ25" s="212"/>
      <c r="BA25" s="248" t="str">
        <f>C25</f>
        <v>Zhotovitel demoličních prací je povinen zajistit zpracování technologického postupu na základě provedeného průzkumu aktuálního stavu bourané stavby, včetně posouzení statiky objektu a zařízení technického vybavení.</v>
      </c>
      <c r="BB25" s="212"/>
      <c r="BC25" s="212"/>
      <c r="BD25" s="212"/>
      <c r="BE25" s="212"/>
      <c r="BF25" s="212"/>
      <c r="BG25" s="212"/>
      <c r="BH25" s="212"/>
    </row>
    <row r="26" spans="1:60" outlineLevel="1" x14ac:dyDescent="0.2">
      <c r="A26" s="234">
        <v>9</v>
      </c>
      <c r="B26" s="235" t="s">
        <v>259</v>
      </c>
      <c r="C26" s="253" t="s">
        <v>260</v>
      </c>
      <c r="D26" s="236" t="s">
        <v>230</v>
      </c>
      <c r="E26" s="237">
        <v>1</v>
      </c>
      <c r="F26" s="238"/>
      <c r="G26" s="239">
        <f>ROUND(E26*F26,2)</f>
        <v>0</v>
      </c>
      <c r="H26" s="238"/>
      <c r="I26" s="239">
        <f>ROUND(E26*H26,2)</f>
        <v>0</v>
      </c>
      <c r="J26" s="238"/>
      <c r="K26" s="239">
        <f>ROUND(E26*J26,2)</f>
        <v>0</v>
      </c>
      <c r="L26" s="239">
        <v>21</v>
      </c>
      <c r="M26" s="239">
        <f>G26*(1+L26/100)</f>
        <v>0</v>
      </c>
      <c r="N26" s="237">
        <v>0</v>
      </c>
      <c r="O26" s="237">
        <f>ROUND(E26*N26,2)</f>
        <v>0</v>
      </c>
      <c r="P26" s="237">
        <v>0</v>
      </c>
      <c r="Q26" s="237">
        <f>ROUND(E26*P26,2)</f>
        <v>0</v>
      </c>
      <c r="R26" s="239"/>
      <c r="S26" s="239" t="s">
        <v>231</v>
      </c>
      <c r="T26" s="240" t="s">
        <v>232</v>
      </c>
      <c r="U26" s="222">
        <v>0</v>
      </c>
      <c r="V26" s="222">
        <f>ROUND(E26*U26,2)</f>
        <v>0</v>
      </c>
      <c r="W26" s="222"/>
      <c r="X26" s="222" t="s">
        <v>233</v>
      </c>
      <c r="Y26" s="222" t="s">
        <v>234</v>
      </c>
      <c r="Z26" s="212"/>
      <c r="AA26" s="212"/>
      <c r="AB26" s="212"/>
      <c r="AC26" s="212"/>
      <c r="AD26" s="212"/>
      <c r="AE26" s="212"/>
      <c r="AF26" s="212"/>
      <c r="AG26" s="212" t="s">
        <v>261</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54" t="s">
        <v>262</v>
      </c>
      <c r="D27" s="249"/>
      <c r="E27" s="249"/>
      <c r="F27" s="249"/>
      <c r="G27" s="249"/>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239</v>
      </c>
      <c r="AH27" s="212"/>
      <c r="AI27" s="212"/>
      <c r="AJ27" s="212"/>
      <c r="AK27" s="212"/>
      <c r="AL27" s="212"/>
      <c r="AM27" s="212"/>
      <c r="AN27" s="212"/>
      <c r="AO27" s="212"/>
      <c r="AP27" s="212"/>
      <c r="AQ27" s="212"/>
      <c r="AR27" s="212"/>
      <c r="AS27" s="212"/>
      <c r="AT27" s="212"/>
      <c r="AU27" s="212"/>
      <c r="AV27" s="212"/>
      <c r="AW27" s="212"/>
      <c r="AX27" s="212"/>
      <c r="AY27" s="212"/>
      <c r="AZ27" s="212"/>
      <c r="BA27" s="248" t="str">
        <f>C27</f>
        <v>Zaměření a vytýčení stávajících inženýrských sítí v místě stavby z hlediska jejich ochrany při provádění stavby.</v>
      </c>
      <c r="BB27" s="212"/>
      <c r="BC27" s="212"/>
      <c r="BD27" s="212"/>
      <c r="BE27" s="212"/>
      <c r="BF27" s="212"/>
      <c r="BG27" s="212"/>
      <c r="BH27" s="212"/>
    </row>
    <row r="28" spans="1:60" outlineLevel="1" x14ac:dyDescent="0.2">
      <c r="A28" s="234">
        <v>10</v>
      </c>
      <c r="B28" s="235" t="s">
        <v>263</v>
      </c>
      <c r="C28" s="253" t="s">
        <v>264</v>
      </c>
      <c r="D28" s="236" t="s">
        <v>230</v>
      </c>
      <c r="E28" s="237">
        <v>1</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c r="S28" s="239" t="s">
        <v>231</v>
      </c>
      <c r="T28" s="240" t="s">
        <v>232</v>
      </c>
      <c r="U28" s="222">
        <v>0</v>
      </c>
      <c r="V28" s="222">
        <f>ROUND(E28*U28,2)</f>
        <v>0</v>
      </c>
      <c r="W28" s="222"/>
      <c r="X28" s="222" t="s">
        <v>233</v>
      </c>
      <c r="Y28" s="222" t="s">
        <v>234</v>
      </c>
      <c r="Z28" s="212"/>
      <c r="AA28" s="212"/>
      <c r="AB28" s="212"/>
      <c r="AC28" s="212"/>
      <c r="AD28" s="212"/>
      <c r="AE28" s="212"/>
      <c r="AF28" s="212"/>
      <c r="AG28" s="212" t="s">
        <v>261</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2" x14ac:dyDescent="0.2">
      <c r="A29" s="219"/>
      <c r="B29" s="220"/>
      <c r="C29" s="254" t="s">
        <v>265</v>
      </c>
      <c r="D29" s="249"/>
      <c r="E29" s="249"/>
      <c r="F29" s="249"/>
      <c r="G29" s="249"/>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239</v>
      </c>
      <c r="AH29" s="212"/>
      <c r="AI29" s="212"/>
      <c r="AJ29" s="212"/>
      <c r="AK29" s="212"/>
      <c r="AL29" s="212"/>
      <c r="AM29" s="212"/>
      <c r="AN29" s="212"/>
      <c r="AO29" s="212"/>
      <c r="AP29" s="212"/>
      <c r="AQ29" s="212"/>
      <c r="AR29" s="212"/>
      <c r="AS29" s="212"/>
      <c r="AT29" s="212"/>
      <c r="AU29" s="212"/>
      <c r="AV29" s="212"/>
      <c r="AW29" s="212"/>
      <c r="AX29" s="212"/>
      <c r="AY29" s="212"/>
      <c r="AZ29" s="212"/>
      <c r="BA29" s="248" t="str">
        <f>C29</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9" s="212"/>
      <c r="BC29" s="212"/>
      <c r="BD29" s="212"/>
      <c r="BE29" s="212"/>
      <c r="BF29" s="212"/>
      <c r="BG29" s="212"/>
      <c r="BH29" s="212"/>
    </row>
    <row r="30" spans="1:60" outlineLevel="3" x14ac:dyDescent="0.2">
      <c r="A30" s="219"/>
      <c r="B30" s="220"/>
      <c r="C30" s="255" t="s">
        <v>266</v>
      </c>
      <c r="D30" s="250"/>
      <c r="E30" s="250"/>
      <c r="F30" s="250"/>
      <c r="G30" s="250"/>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239</v>
      </c>
      <c r="AH30" s="212"/>
      <c r="AI30" s="212"/>
      <c r="AJ30" s="212"/>
      <c r="AK30" s="212"/>
      <c r="AL30" s="212"/>
      <c r="AM30" s="212"/>
      <c r="AN30" s="212"/>
      <c r="AO30" s="212"/>
      <c r="AP30" s="212"/>
      <c r="AQ30" s="212"/>
      <c r="AR30" s="212"/>
      <c r="AS30" s="212"/>
      <c r="AT30" s="212"/>
      <c r="AU30" s="212"/>
      <c r="AV30" s="212"/>
      <c r="AW30" s="212"/>
      <c r="AX30" s="212"/>
      <c r="AY30" s="212"/>
      <c r="AZ30" s="212"/>
      <c r="BA30" s="248" t="str">
        <f>C30</f>
        <v>V bezprostředním sousedství objektu 05 i 06 vede podzemní kabelovod areálové trasy NN a SLB, který je nutný ochránit.</v>
      </c>
      <c r="BB30" s="212"/>
      <c r="BC30" s="212"/>
      <c r="BD30" s="212"/>
      <c r="BE30" s="212"/>
      <c r="BF30" s="212"/>
      <c r="BG30" s="212"/>
      <c r="BH30" s="212"/>
    </row>
    <row r="31" spans="1:60" outlineLevel="1" x14ac:dyDescent="0.2">
      <c r="A31" s="234">
        <v>11</v>
      </c>
      <c r="B31" s="235" t="s">
        <v>267</v>
      </c>
      <c r="C31" s="253" t="s">
        <v>268</v>
      </c>
      <c r="D31" s="236" t="s">
        <v>230</v>
      </c>
      <c r="E31" s="237">
        <v>1</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c r="S31" s="239" t="s">
        <v>231</v>
      </c>
      <c r="T31" s="240" t="s">
        <v>232</v>
      </c>
      <c r="U31" s="222">
        <v>0</v>
      </c>
      <c r="V31" s="222">
        <f>ROUND(E31*U31,2)</f>
        <v>0</v>
      </c>
      <c r="W31" s="222"/>
      <c r="X31" s="222" t="s">
        <v>233</v>
      </c>
      <c r="Y31" s="222" t="s">
        <v>234</v>
      </c>
      <c r="Z31" s="212"/>
      <c r="AA31" s="212"/>
      <c r="AB31" s="212"/>
      <c r="AC31" s="212"/>
      <c r="AD31" s="212"/>
      <c r="AE31" s="212"/>
      <c r="AF31" s="212"/>
      <c r="AG31" s="212" t="s">
        <v>235</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33.75" outlineLevel="2" x14ac:dyDescent="0.2">
      <c r="A32" s="219"/>
      <c r="B32" s="220"/>
      <c r="C32" s="254" t="s">
        <v>269</v>
      </c>
      <c r="D32" s="249"/>
      <c r="E32" s="249"/>
      <c r="F32" s="249"/>
      <c r="G32" s="249"/>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239</v>
      </c>
      <c r="AH32" s="212"/>
      <c r="AI32" s="212"/>
      <c r="AJ32" s="212"/>
      <c r="AK32" s="212"/>
      <c r="AL32" s="212"/>
      <c r="AM32" s="212"/>
      <c r="AN32" s="212"/>
      <c r="AO32" s="212"/>
      <c r="AP32" s="212"/>
      <c r="AQ32" s="212"/>
      <c r="AR32" s="212"/>
      <c r="AS32" s="212"/>
      <c r="AT32" s="212"/>
      <c r="AU32" s="212"/>
      <c r="AV32" s="212"/>
      <c r="AW32" s="212"/>
      <c r="AX32" s="212"/>
      <c r="AY32" s="212"/>
      <c r="AZ32" s="212"/>
      <c r="BA32" s="248"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212"/>
      <c r="BC32" s="212"/>
      <c r="BD32" s="212"/>
      <c r="BE32" s="212"/>
      <c r="BF32" s="212"/>
      <c r="BG32" s="212"/>
      <c r="BH32" s="212"/>
    </row>
    <row r="33" spans="1:60" outlineLevel="3" x14ac:dyDescent="0.2">
      <c r="A33" s="219"/>
      <c r="B33" s="220"/>
      <c r="C33" s="255" t="s">
        <v>270</v>
      </c>
      <c r="D33" s="250"/>
      <c r="E33" s="250"/>
      <c r="F33" s="250"/>
      <c r="G33" s="250"/>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239</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3" x14ac:dyDescent="0.2">
      <c r="A34" s="219"/>
      <c r="B34" s="220"/>
      <c r="C34" s="255" t="s">
        <v>271</v>
      </c>
      <c r="D34" s="250"/>
      <c r="E34" s="250"/>
      <c r="F34" s="250"/>
      <c r="G34" s="250"/>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239</v>
      </c>
      <c r="AH34" s="212"/>
      <c r="AI34" s="212"/>
      <c r="AJ34" s="212"/>
      <c r="AK34" s="212"/>
      <c r="AL34" s="212"/>
      <c r="AM34" s="212"/>
      <c r="AN34" s="212"/>
      <c r="AO34" s="212"/>
      <c r="AP34" s="212"/>
      <c r="AQ34" s="212"/>
      <c r="AR34" s="212"/>
      <c r="AS34" s="212"/>
      <c r="AT34" s="212"/>
      <c r="AU34" s="212"/>
      <c r="AV34" s="212"/>
      <c r="AW34" s="212"/>
      <c r="AX34" s="212"/>
      <c r="AY34" s="212"/>
      <c r="AZ34" s="212"/>
      <c r="BA34" s="248" t="str">
        <f>C34</f>
        <v>vč. odborné likvidace azbestu, kropení, ochrana proti hluku a vibracím, ochrana proti znečišť. komunikací, ovzduší, podzemních a povrchových vod, ochrana okolí staveniště atd.</v>
      </c>
      <c r="BB34" s="212"/>
      <c r="BC34" s="212"/>
      <c r="BD34" s="212"/>
      <c r="BE34" s="212"/>
      <c r="BF34" s="212"/>
      <c r="BG34" s="212"/>
      <c r="BH34" s="212"/>
    </row>
    <row r="35" spans="1:60" ht="22.5" outlineLevel="3" x14ac:dyDescent="0.2">
      <c r="A35" s="219"/>
      <c r="B35" s="220"/>
      <c r="C35" s="255" t="s">
        <v>272</v>
      </c>
      <c r="D35" s="250"/>
      <c r="E35" s="250"/>
      <c r="F35" s="250"/>
      <c r="G35" s="250"/>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239</v>
      </c>
      <c r="AH35" s="212"/>
      <c r="AI35" s="212"/>
      <c r="AJ35" s="212"/>
      <c r="AK35" s="212"/>
      <c r="AL35" s="212"/>
      <c r="AM35" s="212"/>
      <c r="AN35" s="212"/>
      <c r="AO35" s="212"/>
      <c r="AP35" s="212"/>
      <c r="AQ35" s="212"/>
      <c r="AR35" s="212"/>
      <c r="AS35" s="212"/>
      <c r="AT35" s="212"/>
      <c r="AU35" s="212"/>
      <c r="AV35" s="212"/>
      <c r="AW35" s="212"/>
      <c r="AX35" s="212"/>
      <c r="AY35" s="212"/>
      <c r="AZ35" s="212"/>
      <c r="BA35" s="248" t="str">
        <f>C35</f>
        <v>S ohledem na nedaleké lůžkové pavilony bude omezena doba pro hlučné práce. Kropení za účelem snížení prašnosti je nezbytné. V areálu nemocnice nebude prováděno drcení suti.</v>
      </c>
      <c r="BB35" s="212"/>
      <c r="BC35" s="212"/>
      <c r="BD35" s="212"/>
      <c r="BE35" s="212"/>
      <c r="BF35" s="212"/>
      <c r="BG35" s="212"/>
      <c r="BH35" s="212"/>
    </row>
    <row r="36" spans="1:60" ht="22.5" outlineLevel="3" x14ac:dyDescent="0.2">
      <c r="A36" s="219"/>
      <c r="B36" s="220"/>
      <c r="C36" s="255" t="s">
        <v>273</v>
      </c>
      <c r="D36" s="250"/>
      <c r="E36" s="250"/>
      <c r="F36" s="250"/>
      <c r="G36" s="250"/>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239</v>
      </c>
      <c r="AH36" s="212"/>
      <c r="AI36" s="212"/>
      <c r="AJ36" s="212"/>
      <c r="AK36" s="212"/>
      <c r="AL36" s="212"/>
      <c r="AM36" s="212"/>
      <c r="AN36" s="212"/>
      <c r="AO36" s="212"/>
      <c r="AP36" s="212"/>
      <c r="AQ36" s="212"/>
      <c r="AR36" s="212"/>
      <c r="AS36" s="212"/>
      <c r="AT36" s="212"/>
      <c r="AU36" s="212"/>
      <c r="AV36" s="212"/>
      <c r="AW36" s="212"/>
      <c r="AX36" s="212"/>
      <c r="AY36" s="212"/>
      <c r="AZ36" s="212"/>
      <c r="BA36" s="248" t="str">
        <f>C36</f>
        <v>Cena zahrnuje veškerá potřebná opatření s ohledem na práci s azbestem: dodržování opatření k ochraně zdraví zaměstnanců podle § 21 nařízení vlády 361/2007 Sb., kterým se stanoví podmínky ochrany zdraví při práci, ve znění pozdějších předpisů</v>
      </c>
      <c r="BB36" s="212"/>
      <c r="BC36" s="212"/>
      <c r="BD36" s="212"/>
      <c r="BE36" s="212"/>
      <c r="BF36" s="212"/>
      <c r="BG36" s="212"/>
      <c r="BH36" s="212"/>
    </row>
    <row r="37" spans="1:60" ht="33.75" outlineLevel="3" x14ac:dyDescent="0.2">
      <c r="A37" s="219"/>
      <c r="B37" s="220"/>
      <c r="C37" s="255" t="s">
        <v>274</v>
      </c>
      <c r="D37" s="250"/>
      <c r="E37" s="250"/>
      <c r="F37" s="250"/>
      <c r="G37" s="250"/>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239</v>
      </c>
      <c r="AH37" s="212"/>
      <c r="AI37" s="212"/>
      <c r="AJ37" s="212"/>
      <c r="AK37" s="212"/>
      <c r="AL37" s="212"/>
      <c r="AM37" s="212"/>
      <c r="AN37" s="212"/>
      <c r="AO37" s="212"/>
      <c r="AP37" s="212"/>
      <c r="AQ37" s="212"/>
      <c r="AR37" s="212"/>
      <c r="AS37" s="212"/>
      <c r="AT37" s="212"/>
      <c r="AU37" s="212"/>
      <c r="AV37" s="212"/>
      <c r="AW37" s="212"/>
      <c r="AX37" s="212"/>
      <c r="AY37" s="212"/>
      <c r="AZ37" s="212"/>
      <c r="BA37" s="248" t="str">
        <f>C37</f>
        <v>Stávající objekty zejména objekty v dosahu stavby budou mít v době realizace bouracích prací zavřená okna. Podrobný harmonogram a technologie provádění demolice provádění demolice bude zhotovitelem včas předložen provozovateli areálu a vzájemně odsouhlasen. Po ukončení fáze stavby - demolice objektu</v>
      </c>
      <c r="BB37" s="212"/>
      <c r="BC37" s="212"/>
      <c r="BD37" s="212"/>
      <c r="BE37" s="212"/>
      <c r="BF37" s="212"/>
      <c r="BG37" s="212"/>
      <c r="BH37" s="212"/>
    </row>
    <row r="38" spans="1:60" outlineLevel="3" x14ac:dyDescent="0.2">
      <c r="A38" s="219"/>
      <c r="B38" s="220"/>
      <c r="C38" s="255" t="s">
        <v>275</v>
      </c>
      <c r="D38" s="250"/>
      <c r="E38" s="250"/>
      <c r="F38" s="250"/>
      <c r="G38" s="250"/>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239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34">
        <v>12</v>
      </c>
      <c r="B39" s="235" t="s">
        <v>276</v>
      </c>
      <c r="C39" s="253" t="s">
        <v>277</v>
      </c>
      <c r="D39" s="236" t="s">
        <v>230</v>
      </c>
      <c r="E39" s="237">
        <v>1</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c r="S39" s="239" t="s">
        <v>231</v>
      </c>
      <c r="T39" s="240" t="s">
        <v>232</v>
      </c>
      <c r="U39" s="222">
        <v>0</v>
      </c>
      <c r="V39" s="222">
        <f>ROUND(E39*U39,2)</f>
        <v>0</v>
      </c>
      <c r="W39" s="222"/>
      <c r="X39" s="222" t="s">
        <v>233</v>
      </c>
      <c r="Y39" s="222" t="s">
        <v>234</v>
      </c>
      <c r="Z39" s="212"/>
      <c r="AA39" s="212"/>
      <c r="AB39" s="212"/>
      <c r="AC39" s="212"/>
      <c r="AD39" s="212"/>
      <c r="AE39" s="212"/>
      <c r="AF39" s="212"/>
      <c r="AG39" s="212" t="s">
        <v>235</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54" t="s">
        <v>278</v>
      </c>
      <c r="D40" s="249"/>
      <c r="E40" s="249"/>
      <c r="F40" s="249"/>
      <c r="G40" s="249"/>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239</v>
      </c>
      <c r="AH40" s="212"/>
      <c r="AI40" s="212"/>
      <c r="AJ40" s="212"/>
      <c r="AK40" s="212"/>
      <c r="AL40" s="212"/>
      <c r="AM40" s="212"/>
      <c r="AN40" s="212"/>
      <c r="AO40" s="212"/>
      <c r="AP40" s="212"/>
      <c r="AQ40" s="212"/>
      <c r="AR40" s="212"/>
      <c r="AS40" s="212"/>
      <c r="AT40" s="212"/>
      <c r="AU40" s="212"/>
      <c r="AV40" s="212"/>
      <c r="AW40" s="212"/>
      <c r="AX40" s="212"/>
      <c r="AY40" s="212"/>
      <c r="AZ40" s="212"/>
      <c r="BA40" s="248" t="str">
        <f>C40</f>
        <v>Náklady na vyhotovení dokumentace skutečného provedení stavby a její předání objednateli v požadované formě a požadovaném počtu.</v>
      </c>
      <c r="BB40" s="212"/>
      <c r="BC40" s="212"/>
      <c r="BD40" s="212"/>
      <c r="BE40" s="212"/>
      <c r="BF40" s="212"/>
      <c r="BG40" s="212"/>
      <c r="BH40" s="212"/>
    </row>
    <row r="41" spans="1:60" outlineLevel="1" x14ac:dyDescent="0.2">
      <c r="A41" s="234">
        <v>13</v>
      </c>
      <c r="B41" s="235" t="s">
        <v>279</v>
      </c>
      <c r="C41" s="253" t="s">
        <v>280</v>
      </c>
      <c r="D41" s="236" t="s">
        <v>230</v>
      </c>
      <c r="E41" s="237">
        <v>1</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c r="S41" s="239" t="s">
        <v>231</v>
      </c>
      <c r="T41" s="240" t="s">
        <v>232</v>
      </c>
      <c r="U41" s="222">
        <v>0</v>
      </c>
      <c r="V41" s="222">
        <f>ROUND(E41*U41,2)</f>
        <v>0</v>
      </c>
      <c r="W41" s="222"/>
      <c r="X41" s="222" t="s">
        <v>233</v>
      </c>
      <c r="Y41" s="222" t="s">
        <v>234</v>
      </c>
      <c r="Z41" s="212"/>
      <c r="AA41" s="212"/>
      <c r="AB41" s="212"/>
      <c r="AC41" s="212"/>
      <c r="AD41" s="212"/>
      <c r="AE41" s="212"/>
      <c r="AF41" s="212"/>
      <c r="AG41" s="212" t="s">
        <v>235</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4" t="s">
        <v>281</v>
      </c>
      <c r="D42" s="249"/>
      <c r="E42" s="249"/>
      <c r="F42" s="249"/>
      <c r="G42" s="249"/>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239</v>
      </c>
      <c r="AH42" s="212"/>
      <c r="AI42" s="212"/>
      <c r="AJ42" s="212"/>
      <c r="AK42" s="212"/>
      <c r="AL42" s="212"/>
      <c r="AM42" s="212"/>
      <c r="AN42" s="212"/>
      <c r="AO42" s="212"/>
      <c r="AP42" s="212"/>
      <c r="AQ42" s="212"/>
      <c r="AR42" s="212"/>
      <c r="AS42" s="212"/>
      <c r="AT42" s="212"/>
      <c r="AU42" s="212"/>
      <c r="AV42" s="212"/>
      <c r="AW42" s="212"/>
      <c r="AX42" s="212"/>
      <c r="AY42" s="212"/>
      <c r="AZ42" s="212"/>
      <c r="BA42" s="248" t="str">
        <f>C42</f>
        <v>Náklady na provedení skutečného zaměření stavby v rozsahu nezbytném pro zápis změny do katastru nemovitostí.</v>
      </c>
      <c r="BB42" s="212"/>
      <c r="BC42" s="212"/>
      <c r="BD42" s="212"/>
      <c r="BE42" s="212"/>
      <c r="BF42" s="212"/>
      <c r="BG42" s="212"/>
      <c r="BH42" s="212"/>
    </row>
    <row r="43" spans="1:60" outlineLevel="1" x14ac:dyDescent="0.2">
      <c r="A43" s="241">
        <v>14</v>
      </c>
      <c r="B43" s="242" t="s">
        <v>282</v>
      </c>
      <c r="C43" s="252" t="s">
        <v>283</v>
      </c>
      <c r="D43" s="243" t="s">
        <v>284</v>
      </c>
      <c r="E43" s="244">
        <v>1</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c r="S43" s="246" t="s">
        <v>285</v>
      </c>
      <c r="T43" s="247" t="s">
        <v>232</v>
      </c>
      <c r="U43" s="222">
        <v>0</v>
      </c>
      <c r="V43" s="222">
        <f>ROUND(E43*U43,2)</f>
        <v>0</v>
      </c>
      <c r="W43" s="222"/>
      <c r="X43" s="222" t="s">
        <v>233</v>
      </c>
      <c r="Y43" s="222" t="s">
        <v>234</v>
      </c>
      <c r="Z43" s="212"/>
      <c r="AA43" s="212"/>
      <c r="AB43" s="212"/>
      <c r="AC43" s="212"/>
      <c r="AD43" s="212"/>
      <c r="AE43" s="212"/>
      <c r="AF43" s="212"/>
      <c r="AG43" s="212" t="s">
        <v>261</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34">
        <v>15</v>
      </c>
      <c r="B44" s="235" t="s">
        <v>286</v>
      </c>
      <c r="C44" s="253" t="s">
        <v>287</v>
      </c>
      <c r="D44" s="236" t="s">
        <v>288</v>
      </c>
      <c r="E44" s="237">
        <v>1</v>
      </c>
      <c r="F44" s="238"/>
      <c r="G44" s="239">
        <f>ROUND(E44*F44,2)</f>
        <v>0</v>
      </c>
      <c r="H44" s="238"/>
      <c r="I44" s="239">
        <f>ROUND(E44*H44,2)</f>
        <v>0</v>
      </c>
      <c r="J44" s="238"/>
      <c r="K44" s="239">
        <f>ROUND(E44*J44,2)</f>
        <v>0</v>
      </c>
      <c r="L44" s="239">
        <v>21</v>
      </c>
      <c r="M44" s="239">
        <f>G44*(1+L44/100)</f>
        <v>0</v>
      </c>
      <c r="N44" s="237">
        <v>0</v>
      </c>
      <c r="O44" s="237">
        <f>ROUND(E44*N44,2)</f>
        <v>0</v>
      </c>
      <c r="P44" s="237">
        <v>0</v>
      </c>
      <c r="Q44" s="237">
        <f>ROUND(E44*P44,2)</f>
        <v>0</v>
      </c>
      <c r="R44" s="239"/>
      <c r="S44" s="239" t="s">
        <v>285</v>
      </c>
      <c r="T44" s="240" t="s">
        <v>232</v>
      </c>
      <c r="U44" s="222">
        <v>0</v>
      </c>
      <c r="V44" s="222">
        <f>ROUND(E44*U44,2)</f>
        <v>0</v>
      </c>
      <c r="W44" s="222"/>
      <c r="X44" s="222" t="s">
        <v>233</v>
      </c>
      <c r="Y44" s="222" t="s">
        <v>234</v>
      </c>
      <c r="Z44" s="212"/>
      <c r="AA44" s="212"/>
      <c r="AB44" s="212"/>
      <c r="AC44" s="212"/>
      <c r="AD44" s="212"/>
      <c r="AE44" s="212"/>
      <c r="AF44" s="212"/>
      <c r="AG44" s="212" t="s">
        <v>261</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ht="22.5" outlineLevel="2" x14ac:dyDescent="0.2">
      <c r="A45" s="219"/>
      <c r="B45" s="220"/>
      <c r="C45" s="254" t="s">
        <v>289</v>
      </c>
      <c r="D45" s="249"/>
      <c r="E45" s="249"/>
      <c r="F45" s="249"/>
      <c r="G45" s="249"/>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239</v>
      </c>
      <c r="AH45" s="212"/>
      <c r="AI45" s="212"/>
      <c r="AJ45" s="212"/>
      <c r="AK45" s="212"/>
      <c r="AL45" s="212"/>
      <c r="AM45" s="212"/>
      <c r="AN45" s="212"/>
      <c r="AO45" s="212"/>
      <c r="AP45" s="212"/>
      <c r="AQ45" s="212"/>
      <c r="AR45" s="212"/>
      <c r="AS45" s="212"/>
      <c r="AT45" s="212"/>
      <c r="AU45" s="212"/>
      <c r="AV45" s="212"/>
      <c r="AW45" s="212"/>
      <c r="AX45" s="212"/>
      <c r="AY45" s="212"/>
      <c r="AZ45" s="212"/>
      <c r="BA45" s="248" t="str">
        <f>C45</f>
        <v>Na viditelném místě u vstupu na staveniště musí být vyvěšeno oznámení o zahájení prací, toto musí být vyvěšeno po celou dobu provádění stavby až do</v>
      </c>
      <c r="BB45" s="212"/>
      <c r="BC45" s="212"/>
      <c r="BD45" s="212"/>
      <c r="BE45" s="212"/>
      <c r="BF45" s="212"/>
      <c r="BG45" s="212"/>
      <c r="BH45" s="212"/>
    </row>
    <row r="46" spans="1:60" ht="33.75" outlineLevel="3" x14ac:dyDescent="0.2">
      <c r="A46" s="219"/>
      <c r="B46" s="220"/>
      <c r="C46" s="255" t="s">
        <v>290</v>
      </c>
      <c r="D46" s="250"/>
      <c r="E46" s="250"/>
      <c r="F46" s="250"/>
      <c r="G46" s="250"/>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239</v>
      </c>
      <c r="AH46" s="212"/>
      <c r="AI46" s="212"/>
      <c r="AJ46" s="212"/>
      <c r="AK46" s="212"/>
      <c r="AL46" s="212"/>
      <c r="AM46" s="212"/>
      <c r="AN46" s="212"/>
      <c r="AO46" s="212"/>
      <c r="AP46" s="212"/>
      <c r="AQ46" s="212"/>
      <c r="AR46" s="212"/>
      <c r="AS46" s="212"/>
      <c r="AT46" s="212"/>
      <c r="AU46" s="212"/>
      <c r="AV46" s="212"/>
      <c r="AW46" s="212"/>
      <c r="AX46" s="212"/>
      <c r="AY46" s="212"/>
      <c r="AZ46" s="212"/>
      <c r="BA46" s="248" t="str">
        <f>C46</f>
        <v>ukončení prací a předání stavby stavebníkovi k užívání. Způsob označení a zabezpečení stavby a režim vstupu pracovníků na staveniště bude stanoven ve smluvním vztahu mezi investorem a zhotovitelem. Na staveništi musí být vývěskou oznámena telefonní čísla nejbližší požární stanice, první pomoci a policie.</v>
      </c>
      <c r="BB46" s="212"/>
      <c r="BC46" s="212"/>
      <c r="BD46" s="212"/>
      <c r="BE46" s="212"/>
      <c r="BF46" s="212"/>
      <c r="BG46" s="212"/>
      <c r="BH46" s="212"/>
    </row>
    <row r="47" spans="1:60" ht="22.5" outlineLevel="1" x14ac:dyDescent="0.2">
      <c r="A47" s="234">
        <v>16</v>
      </c>
      <c r="B47" s="235" t="s">
        <v>291</v>
      </c>
      <c r="C47" s="253" t="s">
        <v>292</v>
      </c>
      <c r="D47" s="236" t="s">
        <v>284</v>
      </c>
      <c r="E47" s="237">
        <v>1</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c r="S47" s="239" t="s">
        <v>285</v>
      </c>
      <c r="T47" s="240" t="s">
        <v>232</v>
      </c>
      <c r="U47" s="222">
        <v>0</v>
      </c>
      <c r="V47" s="222">
        <f>ROUND(E47*U47,2)</f>
        <v>0</v>
      </c>
      <c r="W47" s="222"/>
      <c r="X47" s="222" t="s">
        <v>233</v>
      </c>
      <c r="Y47" s="222" t="s">
        <v>234</v>
      </c>
      <c r="Z47" s="212"/>
      <c r="AA47" s="212"/>
      <c r="AB47" s="212"/>
      <c r="AC47" s="212"/>
      <c r="AD47" s="212"/>
      <c r="AE47" s="212"/>
      <c r="AF47" s="212"/>
      <c r="AG47" s="212" t="s">
        <v>261</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2" x14ac:dyDescent="0.2">
      <c r="A48" s="219"/>
      <c r="B48" s="220"/>
      <c r="C48" s="254" t="s">
        <v>293</v>
      </c>
      <c r="D48" s="249"/>
      <c r="E48" s="249"/>
      <c r="F48" s="249"/>
      <c r="G48" s="249"/>
      <c r="H48" s="222"/>
      <c r="I48" s="222"/>
      <c r="J48" s="222"/>
      <c r="K48" s="222"/>
      <c r="L48" s="222"/>
      <c r="M48" s="222"/>
      <c r="N48" s="221"/>
      <c r="O48" s="221"/>
      <c r="P48" s="221"/>
      <c r="Q48" s="221"/>
      <c r="R48" s="222"/>
      <c r="S48" s="222"/>
      <c r="T48" s="222"/>
      <c r="U48" s="222"/>
      <c r="V48" s="222"/>
      <c r="W48" s="222"/>
      <c r="X48" s="222"/>
      <c r="Y48" s="222"/>
      <c r="Z48" s="212"/>
      <c r="AA48" s="212"/>
      <c r="AB48" s="212"/>
      <c r="AC48" s="212"/>
      <c r="AD48" s="212"/>
      <c r="AE48" s="212"/>
      <c r="AF48" s="212"/>
      <c r="AG48" s="212" t="s">
        <v>239</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3" x14ac:dyDescent="0.2">
      <c r="A49" s="219"/>
      <c r="B49" s="220"/>
      <c r="C49" s="255" t="s">
        <v>294</v>
      </c>
      <c r="D49" s="250"/>
      <c r="E49" s="250"/>
      <c r="F49" s="250"/>
      <c r="G49" s="250"/>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239</v>
      </c>
      <c r="AH49" s="212"/>
      <c r="AI49" s="212"/>
      <c r="AJ49" s="212"/>
      <c r="AK49" s="212"/>
      <c r="AL49" s="212"/>
      <c r="AM49" s="212"/>
      <c r="AN49" s="212"/>
      <c r="AO49" s="212"/>
      <c r="AP49" s="212"/>
      <c r="AQ49" s="212"/>
      <c r="AR49" s="212"/>
      <c r="AS49" s="212"/>
      <c r="AT49" s="212"/>
      <c r="AU49" s="212"/>
      <c r="AV49" s="212"/>
      <c r="AW49" s="212"/>
      <c r="AX49" s="212"/>
      <c r="AY49" s="212"/>
      <c r="AZ49" s="212"/>
      <c r="BA49" s="248" t="str">
        <f>C49</f>
        <v>V rámci stavebních prací budou prováděny ověřovací  kontrolní zkoušky zaměřené na kontaminaci sutě a zeminy ropnými látkami.</v>
      </c>
      <c r="BB49" s="212"/>
      <c r="BC49" s="212"/>
      <c r="BD49" s="212"/>
      <c r="BE49" s="212"/>
      <c r="BF49" s="212"/>
      <c r="BG49" s="212"/>
      <c r="BH49" s="212"/>
    </row>
    <row r="50" spans="1:60" ht="22.5" outlineLevel="1" x14ac:dyDescent="0.2">
      <c r="A50" s="234">
        <v>17</v>
      </c>
      <c r="B50" s="235" t="s">
        <v>295</v>
      </c>
      <c r="C50" s="253" t="s">
        <v>296</v>
      </c>
      <c r="D50" s="236" t="s">
        <v>284</v>
      </c>
      <c r="E50" s="237">
        <v>1</v>
      </c>
      <c r="F50" s="238"/>
      <c r="G50" s="239">
        <f>ROUND(E50*F50,2)</f>
        <v>0</v>
      </c>
      <c r="H50" s="238"/>
      <c r="I50" s="239">
        <f>ROUND(E50*H50,2)</f>
        <v>0</v>
      </c>
      <c r="J50" s="238"/>
      <c r="K50" s="239">
        <f>ROUND(E50*J50,2)</f>
        <v>0</v>
      </c>
      <c r="L50" s="239">
        <v>21</v>
      </c>
      <c r="M50" s="239">
        <f>G50*(1+L50/100)</f>
        <v>0</v>
      </c>
      <c r="N50" s="237">
        <v>0</v>
      </c>
      <c r="O50" s="237">
        <f>ROUND(E50*N50,2)</f>
        <v>0</v>
      </c>
      <c r="P50" s="237">
        <v>0</v>
      </c>
      <c r="Q50" s="237">
        <f>ROUND(E50*P50,2)</f>
        <v>0</v>
      </c>
      <c r="R50" s="239"/>
      <c r="S50" s="239" t="s">
        <v>285</v>
      </c>
      <c r="T50" s="240" t="s">
        <v>232</v>
      </c>
      <c r="U50" s="222">
        <v>0</v>
      </c>
      <c r="V50" s="222">
        <f>ROUND(E50*U50,2)</f>
        <v>0</v>
      </c>
      <c r="W50" s="222"/>
      <c r="X50" s="222" t="s">
        <v>233</v>
      </c>
      <c r="Y50" s="222" t="s">
        <v>234</v>
      </c>
      <c r="Z50" s="212"/>
      <c r="AA50" s="212"/>
      <c r="AB50" s="212"/>
      <c r="AC50" s="212"/>
      <c r="AD50" s="212"/>
      <c r="AE50" s="212"/>
      <c r="AF50" s="212"/>
      <c r="AG50" s="212" t="s">
        <v>261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54" t="s">
        <v>293</v>
      </c>
      <c r="D51" s="249"/>
      <c r="E51" s="249"/>
      <c r="F51" s="249"/>
      <c r="G51" s="249"/>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239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5" t="s">
        <v>294</v>
      </c>
      <c r="D52" s="250"/>
      <c r="E52" s="250"/>
      <c r="F52" s="250"/>
      <c r="G52" s="250"/>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239</v>
      </c>
      <c r="AH52" s="212"/>
      <c r="AI52" s="212"/>
      <c r="AJ52" s="212"/>
      <c r="AK52" s="212"/>
      <c r="AL52" s="212"/>
      <c r="AM52" s="212"/>
      <c r="AN52" s="212"/>
      <c r="AO52" s="212"/>
      <c r="AP52" s="212"/>
      <c r="AQ52" s="212"/>
      <c r="AR52" s="212"/>
      <c r="AS52" s="212"/>
      <c r="AT52" s="212"/>
      <c r="AU52" s="212"/>
      <c r="AV52" s="212"/>
      <c r="AW52" s="212"/>
      <c r="AX52" s="212"/>
      <c r="AY52" s="212"/>
      <c r="AZ52" s="212"/>
      <c r="BA52" s="248" t="str">
        <f>C52</f>
        <v>V rámci stavebních prací budou prováděny ověřovací  kontrolní zkoušky zaměřené na kontaminaci sutě a zeminy ropnými látkami.</v>
      </c>
      <c r="BB52" s="212"/>
      <c r="BC52" s="212"/>
      <c r="BD52" s="212"/>
      <c r="BE52" s="212"/>
      <c r="BF52" s="212"/>
      <c r="BG52" s="212"/>
      <c r="BH52" s="212"/>
    </row>
    <row r="53" spans="1:60" x14ac:dyDescent="0.2">
      <c r="A53" s="3"/>
      <c r="B53" s="4"/>
      <c r="C53" s="256"/>
      <c r="D53" s="6"/>
      <c r="E53" s="3"/>
      <c r="F53" s="3"/>
      <c r="G53" s="3"/>
      <c r="H53" s="3"/>
      <c r="I53" s="3"/>
      <c r="J53" s="3"/>
      <c r="K53" s="3"/>
      <c r="L53" s="3"/>
      <c r="M53" s="3"/>
      <c r="N53" s="3"/>
      <c r="O53" s="3"/>
      <c r="P53" s="3"/>
      <c r="Q53" s="3"/>
      <c r="R53" s="3"/>
      <c r="S53" s="3"/>
      <c r="T53" s="3"/>
      <c r="U53" s="3"/>
      <c r="V53" s="3"/>
      <c r="W53" s="3"/>
      <c r="X53" s="3"/>
      <c r="Y53" s="3"/>
      <c r="AE53">
        <v>12</v>
      </c>
      <c r="AF53">
        <v>21</v>
      </c>
      <c r="AG53" t="s">
        <v>212</v>
      </c>
    </row>
    <row r="54" spans="1:60" x14ac:dyDescent="0.2">
      <c r="A54" s="215"/>
      <c r="B54" s="216" t="s">
        <v>29</v>
      </c>
      <c r="C54" s="257"/>
      <c r="D54" s="217"/>
      <c r="E54" s="218"/>
      <c r="F54" s="218"/>
      <c r="G54" s="233">
        <f>G8+G22</f>
        <v>0</v>
      </c>
      <c r="H54" s="3"/>
      <c r="I54" s="3"/>
      <c r="J54" s="3"/>
      <c r="K54" s="3"/>
      <c r="L54" s="3"/>
      <c r="M54" s="3"/>
      <c r="N54" s="3"/>
      <c r="O54" s="3"/>
      <c r="P54" s="3"/>
      <c r="Q54" s="3"/>
      <c r="R54" s="3"/>
      <c r="S54" s="3"/>
      <c r="T54" s="3"/>
      <c r="U54" s="3"/>
      <c r="V54" s="3"/>
      <c r="W54" s="3"/>
      <c r="X54" s="3"/>
      <c r="Y54" s="3"/>
      <c r="AE54">
        <f>SUMIF(L7:L52,AE53,G7:G52)</f>
        <v>0</v>
      </c>
      <c r="AF54">
        <f>SUMIF(L7:L52,AF53,G7:G52)</f>
        <v>0</v>
      </c>
      <c r="AG54" t="s">
        <v>297</v>
      </c>
    </row>
    <row r="55" spans="1:60" x14ac:dyDescent="0.2">
      <c r="C55" s="258"/>
      <c r="D55" s="10"/>
      <c r="AG55" t="s">
        <v>298</v>
      </c>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eFcn1SNFGlcDVWbMWQjiLT9Jh15qMjlmhzaCk7k35y/j7Ud+AfHJMhHKFQHz8Vg5TpUeCDWcIVCJH/KXDczyA==" saltValue="08pE0BaRu3iAGq3w3ExrRA==" spinCount="100000" sheet="1" formatRows="0"/>
  <mergeCells count="30">
    <mergeCell ref="C45:G45"/>
    <mergeCell ref="C46:G46"/>
    <mergeCell ref="C48:G48"/>
    <mergeCell ref="C49:G49"/>
    <mergeCell ref="C51:G51"/>
    <mergeCell ref="C52:G52"/>
    <mergeCell ref="C35:G35"/>
    <mergeCell ref="C36:G36"/>
    <mergeCell ref="C37:G37"/>
    <mergeCell ref="C38:G38"/>
    <mergeCell ref="C40:G40"/>
    <mergeCell ref="C42:G42"/>
    <mergeCell ref="C27:G27"/>
    <mergeCell ref="C29:G29"/>
    <mergeCell ref="C30:G30"/>
    <mergeCell ref="C32:G32"/>
    <mergeCell ref="C33:G33"/>
    <mergeCell ref="C34:G34"/>
    <mergeCell ref="C15:G15"/>
    <mergeCell ref="C17:G17"/>
    <mergeCell ref="C19:G19"/>
    <mergeCell ref="C21:G21"/>
    <mergeCell ref="C24:G24"/>
    <mergeCell ref="C25:G25"/>
    <mergeCell ref="A1:G1"/>
    <mergeCell ref="C2:G2"/>
    <mergeCell ref="C3:G3"/>
    <mergeCell ref="C4:G4"/>
    <mergeCell ref="C11:G11"/>
    <mergeCell ref="C13:G13"/>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9C24-3CF4-4BA2-8B82-3DCC36CC54D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299</v>
      </c>
      <c r="B1" s="197"/>
      <c r="C1" s="197"/>
      <c r="D1" s="197"/>
      <c r="E1" s="197"/>
      <c r="F1" s="197"/>
      <c r="G1" s="197"/>
      <c r="AG1" t="s">
        <v>199</v>
      </c>
    </row>
    <row r="2" spans="1:60" ht="24.95" customHeight="1" x14ac:dyDescent="0.2">
      <c r="A2" s="198" t="s">
        <v>7</v>
      </c>
      <c r="B2" s="48" t="s">
        <v>43</v>
      </c>
      <c r="C2" s="201" t="s">
        <v>44</v>
      </c>
      <c r="D2" s="199"/>
      <c r="E2" s="199"/>
      <c r="F2" s="199"/>
      <c r="G2" s="200"/>
      <c r="AG2" t="s">
        <v>200</v>
      </c>
    </row>
    <row r="3" spans="1:60" ht="24.95" customHeight="1" x14ac:dyDescent="0.2">
      <c r="A3" s="198" t="s">
        <v>8</v>
      </c>
      <c r="B3" s="48" t="s">
        <v>61</v>
      </c>
      <c r="C3" s="201" t="s">
        <v>62</v>
      </c>
      <c r="D3" s="199"/>
      <c r="E3" s="199"/>
      <c r="F3" s="199"/>
      <c r="G3" s="200"/>
      <c r="AC3" s="176" t="s">
        <v>200</v>
      </c>
      <c r="AG3" t="s">
        <v>202</v>
      </c>
    </row>
    <row r="4" spans="1:60" ht="24.95" customHeight="1" x14ac:dyDescent="0.2">
      <c r="A4" s="202" t="s">
        <v>9</v>
      </c>
      <c r="B4" s="203" t="s">
        <v>63</v>
      </c>
      <c r="C4" s="204" t="s">
        <v>64</v>
      </c>
      <c r="D4" s="205"/>
      <c r="E4" s="205"/>
      <c r="F4" s="205"/>
      <c r="G4" s="206"/>
      <c r="AG4" t="s">
        <v>203</v>
      </c>
    </row>
    <row r="5" spans="1:60" x14ac:dyDescent="0.2">
      <c r="D5" s="10"/>
    </row>
    <row r="6" spans="1:60" ht="38.25" x14ac:dyDescent="0.2">
      <c r="A6" s="208" t="s">
        <v>204</v>
      </c>
      <c r="B6" s="210" t="s">
        <v>205</v>
      </c>
      <c r="C6" s="210" t="s">
        <v>206</v>
      </c>
      <c r="D6" s="209" t="s">
        <v>207</v>
      </c>
      <c r="E6" s="208" t="s">
        <v>208</v>
      </c>
      <c r="F6" s="207" t="s">
        <v>209</v>
      </c>
      <c r="G6" s="208" t="s">
        <v>29</v>
      </c>
      <c r="H6" s="211" t="s">
        <v>30</v>
      </c>
      <c r="I6" s="211" t="s">
        <v>210</v>
      </c>
      <c r="J6" s="211" t="s">
        <v>31</v>
      </c>
      <c r="K6" s="211" t="s">
        <v>211</v>
      </c>
      <c r="L6" s="211" t="s">
        <v>212</v>
      </c>
      <c r="M6" s="211" t="s">
        <v>213</v>
      </c>
      <c r="N6" s="211" t="s">
        <v>214</v>
      </c>
      <c r="O6" s="211" t="s">
        <v>215</v>
      </c>
      <c r="P6" s="211" t="s">
        <v>216</v>
      </c>
      <c r="Q6" s="211" t="s">
        <v>217</v>
      </c>
      <c r="R6" s="211" t="s">
        <v>218</v>
      </c>
      <c r="S6" s="211" t="s">
        <v>219</v>
      </c>
      <c r="T6" s="211" t="s">
        <v>220</v>
      </c>
      <c r="U6" s="211" t="s">
        <v>221</v>
      </c>
      <c r="V6" s="211" t="s">
        <v>222</v>
      </c>
      <c r="W6" s="211" t="s">
        <v>223</v>
      </c>
      <c r="X6" s="211" t="s">
        <v>224</v>
      </c>
      <c r="Y6" s="211" t="s">
        <v>225</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226</v>
      </c>
      <c r="B8" s="228" t="s">
        <v>149</v>
      </c>
      <c r="C8" s="251" t="s">
        <v>150</v>
      </c>
      <c r="D8" s="229"/>
      <c r="E8" s="230"/>
      <c r="F8" s="231"/>
      <c r="G8" s="231">
        <f>SUMIF(AG9:AG46,"&lt;&gt;NOR",G9:G46)</f>
        <v>0</v>
      </c>
      <c r="H8" s="231"/>
      <c r="I8" s="231">
        <f>SUM(I9:I46)</f>
        <v>0</v>
      </c>
      <c r="J8" s="231"/>
      <c r="K8" s="231">
        <f>SUM(K9:K46)</f>
        <v>0</v>
      </c>
      <c r="L8" s="231"/>
      <c r="M8" s="231">
        <f>SUM(M9:M46)</f>
        <v>0</v>
      </c>
      <c r="N8" s="230"/>
      <c r="O8" s="230">
        <f>SUM(O9:O46)</f>
        <v>605.49</v>
      </c>
      <c r="P8" s="230"/>
      <c r="Q8" s="230">
        <f>SUM(Q9:Q46)</f>
        <v>67.14</v>
      </c>
      <c r="R8" s="231"/>
      <c r="S8" s="231"/>
      <c r="T8" s="232"/>
      <c r="U8" s="226"/>
      <c r="V8" s="226">
        <f>SUM(V9:V46)</f>
        <v>130.38999999999996</v>
      </c>
      <c r="W8" s="226"/>
      <c r="X8" s="226"/>
      <c r="Y8" s="226"/>
      <c r="AG8" t="s">
        <v>227</v>
      </c>
    </row>
    <row r="9" spans="1:60" ht="22.5" outlineLevel="1" x14ac:dyDescent="0.2">
      <c r="A9" s="234">
        <v>1</v>
      </c>
      <c r="B9" s="235" t="s">
        <v>300</v>
      </c>
      <c r="C9" s="253" t="s">
        <v>301</v>
      </c>
      <c r="D9" s="236" t="s">
        <v>302</v>
      </c>
      <c r="E9" s="237">
        <v>140</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303</v>
      </c>
      <c r="S9" s="239" t="s">
        <v>231</v>
      </c>
      <c r="T9" s="240" t="s">
        <v>304</v>
      </c>
      <c r="U9" s="222">
        <v>0.01</v>
      </c>
      <c r="V9" s="222">
        <f>ROUND(E9*U9,2)</f>
        <v>1.4</v>
      </c>
      <c r="W9" s="222"/>
      <c r="X9" s="222" t="s">
        <v>305</v>
      </c>
      <c r="Y9" s="222" t="s">
        <v>234</v>
      </c>
      <c r="Z9" s="212"/>
      <c r="AA9" s="212"/>
      <c r="AB9" s="212"/>
      <c r="AC9" s="212"/>
      <c r="AD9" s="212"/>
      <c r="AE9" s="212"/>
      <c r="AF9" s="212"/>
      <c r="AG9" s="212" t="s">
        <v>306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2" t="s">
        <v>307</v>
      </c>
      <c r="D10" s="261"/>
      <c r="E10" s="261"/>
      <c r="F10" s="261"/>
      <c r="G10" s="26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308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2" x14ac:dyDescent="0.2">
      <c r="A11" s="219"/>
      <c r="B11" s="220"/>
      <c r="C11" s="263" t="s">
        <v>309</v>
      </c>
      <c r="D11" s="259"/>
      <c r="E11" s="260"/>
      <c r="F11" s="222"/>
      <c r="G11" s="222"/>
      <c r="H11" s="222"/>
      <c r="I11" s="222"/>
      <c r="J11" s="222"/>
      <c r="K11" s="222"/>
      <c r="L11" s="222"/>
      <c r="M11" s="222"/>
      <c r="N11" s="221"/>
      <c r="O11" s="221"/>
      <c r="P11" s="221"/>
      <c r="Q11" s="221"/>
      <c r="R11" s="222"/>
      <c r="S11" s="222"/>
      <c r="T11" s="222"/>
      <c r="U11" s="222"/>
      <c r="V11" s="222"/>
      <c r="W11" s="222"/>
      <c r="X11" s="222"/>
      <c r="Y11" s="222"/>
      <c r="Z11" s="212"/>
      <c r="AA11" s="212"/>
      <c r="AB11" s="212"/>
      <c r="AC11" s="212"/>
      <c r="AD11" s="212"/>
      <c r="AE11" s="212"/>
      <c r="AF11" s="212"/>
      <c r="AG11" s="212" t="s">
        <v>310</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3" x14ac:dyDescent="0.2">
      <c r="A12" s="219"/>
      <c r="B12" s="220"/>
      <c r="C12" s="263" t="s">
        <v>311</v>
      </c>
      <c r="D12" s="259"/>
      <c r="E12" s="260">
        <v>140</v>
      </c>
      <c r="F12" s="222"/>
      <c r="G12" s="222"/>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310</v>
      </c>
      <c r="AH12" s="212">
        <v>5</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34">
        <v>2</v>
      </c>
      <c r="B13" s="235" t="s">
        <v>312</v>
      </c>
      <c r="C13" s="253" t="s">
        <v>313</v>
      </c>
      <c r="D13" s="236" t="s">
        <v>302</v>
      </c>
      <c r="E13" s="237">
        <v>84</v>
      </c>
      <c r="F13" s="238"/>
      <c r="G13" s="239">
        <f>ROUND(E13*F13,2)</f>
        <v>0</v>
      </c>
      <c r="H13" s="238"/>
      <c r="I13" s="239">
        <f>ROUND(E13*H13,2)</f>
        <v>0</v>
      </c>
      <c r="J13" s="238"/>
      <c r="K13" s="239">
        <f>ROUND(E13*J13,2)</f>
        <v>0</v>
      </c>
      <c r="L13" s="239">
        <v>21</v>
      </c>
      <c r="M13" s="239">
        <f>G13*(1+L13/100)</f>
        <v>0</v>
      </c>
      <c r="N13" s="237">
        <v>0</v>
      </c>
      <c r="O13" s="237">
        <f>ROUND(E13*N13,2)</f>
        <v>0</v>
      </c>
      <c r="P13" s="237">
        <v>0.13800000000000001</v>
      </c>
      <c r="Q13" s="237">
        <f>ROUND(E13*P13,2)</f>
        <v>11.59</v>
      </c>
      <c r="R13" s="239" t="s">
        <v>314</v>
      </c>
      <c r="S13" s="239" t="s">
        <v>231</v>
      </c>
      <c r="T13" s="240" t="s">
        <v>304</v>
      </c>
      <c r="U13" s="222">
        <v>0.16</v>
      </c>
      <c r="V13" s="222">
        <f>ROUND(E13*U13,2)</f>
        <v>13.44</v>
      </c>
      <c r="W13" s="222"/>
      <c r="X13" s="222" t="s">
        <v>305</v>
      </c>
      <c r="Y13" s="222" t="s">
        <v>234</v>
      </c>
      <c r="Z13" s="212"/>
      <c r="AA13" s="212"/>
      <c r="AB13" s="212"/>
      <c r="AC13" s="212"/>
      <c r="AD13" s="212"/>
      <c r="AE13" s="212"/>
      <c r="AF13" s="212"/>
      <c r="AG13" s="212" t="s">
        <v>306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2" x14ac:dyDescent="0.2">
      <c r="A14" s="219"/>
      <c r="B14" s="220"/>
      <c r="C14" s="262" t="s">
        <v>315</v>
      </c>
      <c r="D14" s="261"/>
      <c r="E14" s="261"/>
      <c r="F14" s="261"/>
      <c r="G14" s="261"/>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308</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2" x14ac:dyDescent="0.2">
      <c r="A15" s="219"/>
      <c r="B15" s="220"/>
      <c r="C15" s="263" t="s">
        <v>316</v>
      </c>
      <c r="D15" s="259"/>
      <c r="E15" s="260">
        <v>84</v>
      </c>
      <c r="F15" s="222"/>
      <c r="G15" s="222"/>
      <c r="H15" s="222"/>
      <c r="I15" s="222"/>
      <c r="J15" s="222"/>
      <c r="K15" s="222"/>
      <c r="L15" s="222"/>
      <c r="M15" s="222"/>
      <c r="N15" s="221"/>
      <c r="O15" s="221"/>
      <c r="P15" s="221"/>
      <c r="Q15" s="221"/>
      <c r="R15" s="222"/>
      <c r="S15" s="222"/>
      <c r="T15" s="222"/>
      <c r="U15" s="222"/>
      <c r="V15" s="222"/>
      <c r="W15" s="222"/>
      <c r="X15" s="222"/>
      <c r="Y15" s="222"/>
      <c r="Z15" s="212"/>
      <c r="AA15" s="212"/>
      <c r="AB15" s="212"/>
      <c r="AC15" s="212"/>
      <c r="AD15" s="212"/>
      <c r="AE15" s="212"/>
      <c r="AF15" s="212"/>
      <c r="AG15" s="212" t="s">
        <v>310</v>
      </c>
      <c r="AH15" s="212">
        <v>0</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34">
        <v>3</v>
      </c>
      <c r="B16" s="235" t="s">
        <v>317</v>
      </c>
      <c r="C16" s="253" t="s">
        <v>318</v>
      </c>
      <c r="D16" s="236" t="s">
        <v>302</v>
      </c>
      <c r="E16" s="237">
        <v>84</v>
      </c>
      <c r="F16" s="238"/>
      <c r="G16" s="239">
        <f>ROUND(E16*F16,2)</f>
        <v>0</v>
      </c>
      <c r="H16" s="238"/>
      <c r="I16" s="239">
        <f>ROUND(E16*H16,2)</f>
        <v>0</v>
      </c>
      <c r="J16" s="238"/>
      <c r="K16" s="239">
        <f>ROUND(E16*J16,2)</f>
        <v>0</v>
      </c>
      <c r="L16" s="239">
        <v>21</v>
      </c>
      <c r="M16" s="239">
        <f>G16*(1+L16/100)</f>
        <v>0</v>
      </c>
      <c r="N16" s="237">
        <v>0</v>
      </c>
      <c r="O16" s="237">
        <f>ROUND(E16*N16,2)</f>
        <v>0</v>
      </c>
      <c r="P16" s="237">
        <v>0.33</v>
      </c>
      <c r="Q16" s="237">
        <f>ROUND(E16*P16,2)</f>
        <v>27.72</v>
      </c>
      <c r="R16" s="239" t="s">
        <v>314</v>
      </c>
      <c r="S16" s="239" t="s">
        <v>231</v>
      </c>
      <c r="T16" s="240" t="s">
        <v>304</v>
      </c>
      <c r="U16" s="222">
        <v>0.04</v>
      </c>
      <c r="V16" s="222">
        <f>ROUND(E16*U16,2)</f>
        <v>3.36</v>
      </c>
      <c r="W16" s="222"/>
      <c r="X16" s="222" t="s">
        <v>305</v>
      </c>
      <c r="Y16" s="222" t="s">
        <v>234</v>
      </c>
      <c r="Z16" s="212"/>
      <c r="AA16" s="212"/>
      <c r="AB16" s="212"/>
      <c r="AC16" s="212"/>
      <c r="AD16" s="212"/>
      <c r="AE16" s="212"/>
      <c r="AF16" s="212"/>
      <c r="AG16" s="212" t="s">
        <v>306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3" t="s">
        <v>316</v>
      </c>
      <c r="D17" s="259"/>
      <c r="E17" s="260">
        <v>84</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310</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34">
        <v>4</v>
      </c>
      <c r="B18" s="235" t="s">
        <v>319</v>
      </c>
      <c r="C18" s="253" t="s">
        <v>320</v>
      </c>
      <c r="D18" s="236" t="s">
        <v>302</v>
      </c>
      <c r="E18" s="237">
        <v>23</v>
      </c>
      <c r="F18" s="238"/>
      <c r="G18" s="239">
        <f>ROUND(E18*F18,2)</f>
        <v>0</v>
      </c>
      <c r="H18" s="238"/>
      <c r="I18" s="239">
        <f>ROUND(E18*H18,2)</f>
        <v>0</v>
      </c>
      <c r="J18" s="238"/>
      <c r="K18" s="239">
        <f>ROUND(E18*J18,2)</f>
        <v>0</v>
      </c>
      <c r="L18" s="239">
        <v>21</v>
      </c>
      <c r="M18" s="239">
        <f>G18*(1+L18/100)</f>
        <v>0</v>
      </c>
      <c r="N18" s="237">
        <v>0</v>
      </c>
      <c r="O18" s="237">
        <f>ROUND(E18*N18,2)</f>
        <v>0</v>
      </c>
      <c r="P18" s="237">
        <v>0.35499999999999998</v>
      </c>
      <c r="Q18" s="237">
        <f>ROUND(E18*P18,2)</f>
        <v>8.17</v>
      </c>
      <c r="R18" s="239" t="s">
        <v>321</v>
      </c>
      <c r="S18" s="239" t="s">
        <v>231</v>
      </c>
      <c r="T18" s="240" t="s">
        <v>304</v>
      </c>
      <c r="U18" s="222">
        <v>6.2E-2</v>
      </c>
      <c r="V18" s="222">
        <f>ROUND(E18*U18,2)</f>
        <v>1.43</v>
      </c>
      <c r="W18" s="222"/>
      <c r="X18" s="222" t="s">
        <v>305</v>
      </c>
      <c r="Y18" s="222" t="s">
        <v>234</v>
      </c>
      <c r="Z18" s="212"/>
      <c r="AA18" s="212"/>
      <c r="AB18" s="212"/>
      <c r="AC18" s="212"/>
      <c r="AD18" s="212"/>
      <c r="AE18" s="212"/>
      <c r="AF18" s="212"/>
      <c r="AG18" s="212" t="s">
        <v>306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2" t="s">
        <v>322</v>
      </c>
      <c r="D19" s="261"/>
      <c r="E19" s="261"/>
      <c r="F19" s="261"/>
      <c r="G19" s="261"/>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308</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ht="22.5" outlineLevel="2" x14ac:dyDescent="0.2">
      <c r="A20" s="219"/>
      <c r="B20" s="220"/>
      <c r="C20" s="263" t="s">
        <v>323</v>
      </c>
      <c r="D20" s="259"/>
      <c r="E20" s="260">
        <v>23</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310</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4">
        <v>5</v>
      </c>
      <c r="B21" s="235" t="s">
        <v>324</v>
      </c>
      <c r="C21" s="253" t="s">
        <v>325</v>
      </c>
      <c r="D21" s="236" t="s">
        <v>326</v>
      </c>
      <c r="E21" s="237">
        <v>72.81</v>
      </c>
      <c r="F21" s="238"/>
      <c r="G21" s="239">
        <f>ROUND(E21*F21,2)</f>
        <v>0</v>
      </c>
      <c r="H21" s="238"/>
      <c r="I21" s="239">
        <f>ROUND(E21*H21,2)</f>
        <v>0</v>
      </c>
      <c r="J21" s="238"/>
      <c r="K21" s="239">
        <f>ROUND(E21*J21,2)</f>
        <v>0</v>
      </c>
      <c r="L21" s="239">
        <v>21</v>
      </c>
      <c r="M21" s="239">
        <f>G21*(1+L21/100)</f>
        <v>0</v>
      </c>
      <c r="N21" s="237">
        <v>0</v>
      </c>
      <c r="O21" s="237">
        <f>ROUND(E21*N21,2)</f>
        <v>0</v>
      </c>
      <c r="P21" s="237">
        <v>0.27</v>
      </c>
      <c r="Q21" s="237">
        <f>ROUND(E21*P21,2)</f>
        <v>19.66</v>
      </c>
      <c r="R21" s="239" t="s">
        <v>314</v>
      </c>
      <c r="S21" s="239" t="s">
        <v>231</v>
      </c>
      <c r="T21" s="240" t="s">
        <v>304</v>
      </c>
      <c r="U21" s="222">
        <v>0.123</v>
      </c>
      <c r="V21" s="222">
        <f>ROUND(E21*U21,2)</f>
        <v>8.9600000000000009</v>
      </c>
      <c r="W21" s="222"/>
      <c r="X21" s="222" t="s">
        <v>305</v>
      </c>
      <c r="Y21" s="222" t="s">
        <v>234</v>
      </c>
      <c r="Z21" s="212"/>
      <c r="AA21" s="212"/>
      <c r="AB21" s="212"/>
      <c r="AC21" s="212"/>
      <c r="AD21" s="212"/>
      <c r="AE21" s="212"/>
      <c r="AF21" s="212"/>
      <c r="AG21" s="212" t="s">
        <v>306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2" t="s">
        <v>327</v>
      </c>
      <c r="D22" s="261"/>
      <c r="E22" s="261"/>
      <c r="F22" s="261"/>
      <c r="G22" s="261"/>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308</v>
      </c>
      <c r="AH22" s="212"/>
      <c r="AI22" s="212"/>
      <c r="AJ22" s="212"/>
      <c r="AK22" s="212"/>
      <c r="AL22" s="212"/>
      <c r="AM22" s="212"/>
      <c r="AN22" s="212"/>
      <c r="AO22" s="212"/>
      <c r="AP22" s="212"/>
      <c r="AQ22" s="212"/>
      <c r="AR22" s="212"/>
      <c r="AS22" s="212"/>
      <c r="AT22" s="212"/>
      <c r="AU22" s="212"/>
      <c r="AV22" s="212"/>
      <c r="AW22" s="212"/>
      <c r="AX22" s="212"/>
      <c r="AY22" s="212"/>
      <c r="AZ22" s="212"/>
      <c r="BA22" s="248" t="str">
        <f>C22</f>
        <v>s vybouráním lože, s přemístěním hmot na skládku na vzdálenost do 3 m nebo naložením na dopravní prostředek</v>
      </c>
      <c r="BB22" s="212"/>
      <c r="BC22" s="212"/>
      <c r="BD22" s="212"/>
      <c r="BE22" s="212"/>
      <c r="BF22" s="212"/>
      <c r="BG22" s="212"/>
      <c r="BH22" s="212"/>
    </row>
    <row r="23" spans="1:60" outlineLevel="2" x14ac:dyDescent="0.2">
      <c r="A23" s="219"/>
      <c r="B23" s="220"/>
      <c r="C23" s="263" t="s">
        <v>328</v>
      </c>
      <c r="D23" s="259"/>
      <c r="E23" s="260">
        <v>72.81</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310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4">
        <v>6</v>
      </c>
      <c r="B24" s="235" t="s">
        <v>329</v>
      </c>
      <c r="C24" s="253" t="s">
        <v>330</v>
      </c>
      <c r="D24" s="236" t="s">
        <v>331</v>
      </c>
      <c r="E24" s="237">
        <v>332.86</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t="s">
        <v>332</v>
      </c>
      <c r="S24" s="239" t="s">
        <v>231</v>
      </c>
      <c r="T24" s="240" t="s">
        <v>304</v>
      </c>
      <c r="U24" s="222">
        <v>0.20200000000000001</v>
      </c>
      <c r="V24" s="222">
        <f>ROUND(E24*U24,2)</f>
        <v>67.239999999999995</v>
      </c>
      <c r="W24" s="222"/>
      <c r="X24" s="222" t="s">
        <v>305</v>
      </c>
      <c r="Y24" s="222" t="s">
        <v>234</v>
      </c>
      <c r="Z24" s="212"/>
      <c r="AA24" s="212"/>
      <c r="AB24" s="212"/>
      <c r="AC24" s="212"/>
      <c r="AD24" s="212"/>
      <c r="AE24" s="212"/>
      <c r="AF24" s="212"/>
      <c r="AG24" s="212" t="s">
        <v>306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2" t="s">
        <v>333</v>
      </c>
      <c r="D25" s="261"/>
      <c r="E25" s="261"/>
      <c r="F25" s="261"/>
      <c r="G25" s="261"/>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308</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55" t="s">
        <v>334</v>
      </c>
      <c r="D26" s="250"/>
      <c r="E26" s="250"/>
      <c r="F26" s="250"/>
      <c r="G26" s="250"/>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239</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3" t="s">
        <v>335</v>
      </c>
      <c r="D27" s="259"/>
      <c r="E27" s="260">
        <v>332.86</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310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4">
        <v>7</v>
      </c>
      <c r="B28" s="235" t="s">
        <v>336</v>
      </c>
      <c r="C28" s="253" t="s">
        <v>337</v>
      </c>
      <c r="D28" s="236" t="s">
        <v>302</v>
      </c>
      <c r="E28" s="237">
        <v>70</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303</v>
      </c>
      <c r="S28" s="239" t="s">
        <v>231</v>
      </c>
      <c r="T28" s="240" t="s">
        <v>304</v>
      </c>
      <c r="U28" s="222">
        <v>0.24</v>
      </c>
      <c r="V28" s="222">
        <f>ROUND(E28*U28,2)</f>
        <v>16.8</v>
      </c>
      <c r="W28" s="222"/>
      <c r="X28" s="222" t="s">
        <v>305</v>
      </c>
      <c r="Y28" s="222" t="s">
        <v>234</v>
      </c>
      <c r="Z28" s="212"/>
      <c r="AA28" s="212"/>
      <c r="AB28" s="212"/>
      <c r="AC28" s="212"/>
      <c r="AD28" s="212"/>
      <c r="AE28" s="212"/>
      <c r="AF28" s="212"/>
      <c r="AG28" s="212" t="s">
        <v>306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2" t="s">
        <v>338</v>
      </c>
      <c r="D29" s="261"/>
      <c r="E29" s="261"/>
      <c r="F29" s="261"/>
      <c r="G29" s="261"/>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308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ht="22.5" outlineLevel="2" x14ac:dyDescent="0.2">
      <c r="A30" s="219"/>
      <c r="B30" s="220"/>
      <c r="C30" s="263" t="s">
        <v>339</v>
      </c>
      <c r="D30" s="259"/>
      <c r="E30" s="260">
        <v>70</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310</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34">
        <v>8</v>
      </c>
      <c r="B31" s="235" t="s">
        <v>340</v>
      </c>
      <c r="C31" s="253" t="s">
        <v>341</v>
      </c>
      <c r="D31" s="236" t="s">
        <v>302</v>
      </c>
      <c r="E31" s="237">
        <v>70</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t="s">
        <v>332</v>
      </c>
      <c r="S31" s="239" t="s">
        <v>231</v>
      </c>
      <c r="T31" s="240" t="s">
        <v>304</v>
      </c>
      <c r="U31" s="222">
        <v>0.13</v>
      </c>
      <c r="V31" s="222">
        <f>ROUND(E31*U31,2)</f>
        <v>9.1</v>
      </c>
      <c r="W31" s="222"/>
      <c r="X31" s="222" t="s">
        <v>305</v>
      </c>
      <c r="Y31" s="222" t="s">
        <v>234</v>
      </c>
      <c r="Z31" s="212"/>
      <c r="AA31" s="212"/>
      <c r="AB31" s="212"/>
      <c r="AC31" s="212"/>
      <c r="AD31" s="212"/>
      <c r="AE31" s="212"/>
      <c r="AF31" s="212"/>
      <c r="AG31" s="212" t="s">
        <v>306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2" t="s">
        <v>342</v>
      </c>
      <c r="D32" s="261"/>
      <c r="E32" s="261"/>
      <c r="F32" s="261"/>
      <c r="G32" s="261"/>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308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2" x14ac:dyDescent="0.2">
      <c r="A33" s="219"/>
      <c r="B33" s="220"/>
      <c r="C33" s="263" t="s">
        <v>339</v>
      </c>
      <c r="D33" s="259"/>
      <c r="E33" s="260">
        <v>70</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310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4">
        <v>9</v>
      </c>
      <c r="B34" s="235" t="s">
        <v>343</v>
      </c>
      <c r="C34" s="253" t="s">
        <v>344</v>
      </c>
      <c r="D34" s="236" t="s">
        <v>302</v>
      </c>
      <c r="E34" s="237">
        <v>70</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t="s">
        <v>303</v>
      </c>
      <c r="S34" s="239" t="s">
        <v>231</v>
      </c>
      <c r="T34" s="240" t="s">
        <v>304</v>
      </c>
      <c r="U34" s="222">
        <v>0.11</v>
      </c>
      <c r="V34" s="222">
        <f>ROUND(E34*U34,2)</f>
        <v>7.7</v>
      </c>
      <c r="W34" s="222"/>
      <c r="X34" s="222" t="s">
        <v>305</v>
      </c>
      <c r="Y34" s="222" t="s">
        <v>234</v>
      </c>
      <c r="Z34" s="212"/>
      <c r="AA34" s="212"/>
      <c r="AB34" s="212"/>
      <c r="AC34" s="212"/>
      <c r="AD34" s="212"/>
      <c r="AE34" s="212"/>
      <c r="AF34" s="212"/>
      <c r="AG34" s="212" t="s">
        <v>306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2" t="s">
        <v>345</v>
      </c>
      <c r="D35" s="261"/>
      <c r="E35" s="261"/>
      <c r="F35" s="261"/>
      <c r="G35" s="261"/>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308</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ht="22.5" outlineLevel="2" x14ac:dyDescent="0.2">
      <c r="A36" s="219"/>
      <c r="B36" s="220"/>
      <c r="C36" s="263" t="s">
        <v>339</v>
      </c>
      <c r="D36" s="259"/>
      <c r="E36" s="260">
        <v>70</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310</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4">
        <v>10</v>
      </c>
      <c r="B37" s="235" t="s">
        <v>346</v>
      </c>
      <c r="C37" s="253" t="s">
        <v>347</v>
      </c>
      <c r="D37" s="236" t="s">
        <v>302</v>
      </c>
      <c r="E37" s="237">
        <v>70</v>
      </c>
      <c r="F37" s="238"/>
      <c r="G37" s="239">
        <f>ROUND(E37*F37,2)</f>
        <v>0</v>
      </c>
      <c r="H37" s="238"/>
      <c r="I37" s="239">
        <f>ROUND(E37*H37,2)</f>
        <v>0</v>
      </c>
      <c r="J37" s="238"/>
      <c r="K37" s="239">
        <f>ROUND(E37*J37,2)</f>
        <v>0</v>
      </c>
      <c r="L37" s="239">
        <v>21</v>
      </c>
      <c r="M37" s="239">
        <f>G37*(1+L37/100)</f>
        <v>0</v>
      </c>
      <c r="N37" s="237">
        <v>5.4000000000000001E-4</v>
      </c>
      <c r="O37" s="237">
        <f>ROUND(E37*N37,2)</f>
        <v>0.04</v>
      </c>
      <c r="P37" s="237">
        <v>0</v>
      </c>
      <c r="Q37" s="237">
        <f>ROUND(E37*P37,2)</f>
        <v>0</v>
      </c>
      <c r="R37" s="239" t="s">
        <v>303</v>
      </c>
      <c r="S37" s="239" t="s">
        <v>231</v>
      </c>
      <c r="T37" s="240" t="s">
        <v>304</v>
      </c>
      <c r="U37" s="222">
        <v>0.01</v>
      </c>
      <c r="V37" s="222">
        <f>ROUND(E37*U37,2)</f>
        <v>0.7</v>
      </c>
      <c r="W37" s="222"/>
      <c r="X37" s="222" t="s">
        <v>305</v>
      </c>
      <c r="Y37" s="222" t="s">
        <v>234</v>
      </c>
      <c r="Z37" s="212"/>
      <c r="AA37" s="212"/>
      <c r="AB37" s="212"/>
      <c r="AC37" s="212"/>
      <c r="AD37" s="212"/>
      <c r="AE37" s="212"/>
      <c r="AF37" s="212"/>
      <c r="AG37" s="212" t="s">
        <v>306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4" t="s">
        <v>348</v>
      </c>
      <c r="D38" s="249"/>
      <c r="E38" s="249"/>
      <c r="F38" s="249"/>
      <c r="G38" s="249"/>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239</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2" x14ac:dyDescent="0.2">
      <c r="A39" s="219"/>
      <c r="B39" s="220"/>
      <c r="C39" s="263" t="s">
        <v>339</v>
      </c>
      <c r="D39" s="259"/>
      <c r="E39" s="260">
        <v>70</v>
      </c>
      <c r="F39" s="222"/>
      <c r="G39" s="222"/>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310</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1">
        <v>11</v>
      </c>
      <c r="B40" s="242" t="s">
        <v>349</v>
      </c>
      <c r="C40" s="252" t="s">
        <v>350</v>
      </c>
      <c r="D40" s="243" t="s">
        <v>331</v>
      </c>
      <c r="E40" s="244">
        <v>1</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t="s">
        <v>303</v>
      </c>
      <c r="S40" s="246" t="s">
        <v>231</v>
      </c>
      <c r="T40" s="247" t="s">
        <v>304</v>
      </c>
      <c r="U40" s="222">
        <v>0.26</v>
      </c>
      <c r="V40" s="222">
        <f>ROUND(E40*U40,2)</f>
        <v>0.26</v>
      </c>
      <c r="W40" s="222"/>
      <c r="X40" s="222" t="s">
        <v>305</v>
      </c>
      <c r="Y40" s="222" t="s">
        <v>234</v>
      </c>
      <c r="Z40" s="212"/>
      <c r="AA40" s="212"/>
      <c r="AB40" s="212"/>
      <c r="AC40" s="212"/>
      <c r="AD40" s="212"/>
      <c r="AE40" s="212"/>
      <c r="AF40" s="212"/>
      <c r="AG40" s="212" t="s">
        <v>306</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4">
        <v>12</v>
      </c>
      <c r="B41" s="235" t="s">
        <v>351</v>
      </c>
      <c r="C41" s="253" t="s">
        <v>352</v>
      </c>
      <c r="D41" s="236" t="s">
        <v>353</v>
      </c>
      <c r="E41" s="237">
        <v>2.1</v>
      </c>
      <c r="F41" s="238"/>
      <c r="G41" s="239">
        <f>ROUND(E41*F41,2)</f>
        <v>0</v>
      </c>
      <c r="H41" s="238"/>
      <c r="I41" s="239">
        <f>ROUND(E41*H41,2)</f>
        <v>0</v>
      </c>
      <c r="J41" s="238"/>
      <c r="K41" s="239">
        <f>ROUND(E41*J41,2)</f>
        <v>0</v>
      </c>
      <c r="L41" s="239">
        <v>21</v>
      </c>
      <c r="M41" s="239">
        <f>G41*(1+L41/100)</f>
        <v>0</v>
      </c>
      <c r="N41" s="237">
        <v>1E-3</v>
      </c>
      <c r="O41" s="237">
        <f>ROUND(E41*N41,2)</f>
        <v>0</v>
      </c>
      <c r="P41" s="237">
        <v>0</v>
      </c>
      <c r="Q41" s="237">
        <f>ROUND(E41*P41,2)</f>
        <v>0</v>
      </c>
      <c r="R41" s="239" t="s">
        <v>354</v>
      </c>
      <c r="S41" s="239" t="s">
        <v>231</v>
      </c>
      <c r="T41" s="240" t="s">
        <v>304</v>
      </c>
      <c r="U41" s="222">
        <v>0</v>
      </c>
      <c r="V41" s="222">
        <f>ROUND(E41*U41,2)</f>
        <v>0</v>
      </c>
      <c r="W41" s="222"/>
      <c r="X41" s="222" t="s">
        <v>355</v>
      </c>
      <c r="Y41" s="222" t="s">
        <v>234</v>
      </c>
      <c r="Z41" s="212"/>
      <c r="AA41" s="212"/>
      <c r="AB41" s="212"/>
      <c r="AC41" s="212"/>
      <c r="AD41" s="212"/>
      <c r="AE41" s="212"/>
      <c r="AF41" s="212"/>
      <c r="AG41" s="212" t="s">
        <v>356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3" t="s">
        <v>357</v>
      </c>
      <c r="D42" s="259"/>
      <c r="E42" s="260">
        <v>2.1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310</v>
      </c>
      <c r="AH42" s="212">
        <v>5</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4">
        <v>13</v>
      </c>
      <c r="B43" s="235" t="s">
        <v>358</v>
      </c>
      <c r="C43" s="253" t="s">
        <v>359</v>
      </c>
      <c r="D43" s="236" t="s">
        <v>360</v>
      </c>
      <c r="E43" s="237">
        <v>6.3</v>
      </c>
      <c r="F43" s="238"/>
      <c r="G43" s="239">
        <f>ROUND(E43*F43,2)</f>
        <v>0</v>
      </c>
      <c r="H43" s="238"/>
      <c r="I43" s="239">
        <f>ROUND(E43*H43,2)</f>
        <v>0</v>
      </c>
      <c r="J43" s="238"/>
      <c r="K43" s="239">
        <f>ROUND(E43*J43,2)</f>
        <v>0</v>
      </c>
      <c r="L43" s="239">
        <v>21</v>
      </c>
      <c r="M43" s="239">
        <f>G43*(1+L43/100)</f>
        <v>0</v>
      </c>
      <c r="N43" s="237">
        <v>1</v>
      </c>
      <c r="O43" s="237">
        <f>ROUND(E43*N43,2)</f>
        <v>6.3</v>
      </c>
      <c r="P43" s="237">
        <v>0</v>
      </c>
      <c r="Q43" s="237">
        <f>ROUND(E43*P43,2)</f>
        <v>0</v>
      </c>
      <c r="R43" s="239" t="s">
        <v>354</v>
      </c>
      <c r="S43" s="239" t="s">
        <v>231</v>
      </c>
      <c r="T43" s="240" t="s">
        <v>304</v>
      </c>
      <c r="U43" s="222">
        <v>0</v>
      </c>
      <c r="V43" s="222">
        <f>ROUND(E43*U43,2)</f>
        <v>0</v>
      </c>
      <c r="W43" s="222"/>
      <c r="X43" s="222" t="s">
        <v>355</v>
      </c>
      <c r="Y43" s="222" t="s">
        <v>234</v>
      </c>
      <c r="Z43" s="212"/>
      <c r="AA43" s="212"/>
      <c r="AB43" s="212"/>
      <c r="AC43" s="212"/>
      <c r="AD43" s="212"/>
      <c r="AE43" s="212"/>
      <c r="AF43" s="212"/>
      <c r="AG43" s="212" t="s">
        <v>356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3" t="s">
        <v>361</v>
      </c>
      <c r="D44" s="259"/>
      <c r="E44" s="260">
        <v>6.3</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310</v>
      </c>
      <c r="AH44" s="212">
        <v>5</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4">
        <v>14</v>
      </c>
      <c r="B45" s="235" t="s">
        <v>362</v>
      </c>
      <c r="C45" s="253" t="s">
        <v>363</v>
      </c>
      <c r="D45" s="236" t="s">
        <v>360</v>
      </c>
      <c r="E45" s="237">
        <v>599.14800000000002</v>
      </c>
      <c r="F45" s="238"/>
      <c r="G45" s="239">
        <f>ROUND(E45*F45,2)</f>
        <v>0</v>
      </c>
      <c r="H45" s="238"/>
      <c r="I45" s="239">
        <f>ROUND(E45*H45,2)</f>
        <v>0</v>
      </c>
      <c r="J45" s="238"/>
      <c r="K45" s="239">
        <f>ROUND(E45*J45,2)</f>
        <v>0</v>
      </c>
      <c r="L45" s="239">
        <v>21</v>
      </c>
      <c r="M45" s="239">
        <f>G45*(1+L45/100)</f>
        <v>0</v>
      </c>
      <c r="N45" s="237">
        <v>1</v>
      </c>
      <c r="O45" s="237">
        <f>ROUND(E45*N45,2)</f>
        <v>599.15</v>
      </c>
      <c r="P45" s="237">
        <v>0</v>
      </c>
      <c r="Q45" s="237">
        <f>ROUND(E45*P45,2)</f>
        <v>0</v>
      </c>
      <c r="R45" s="239" t="s">
        <v>354</v>
      </c>
      <c r="S45" s="239" t="s">
        <v>304</v>
      </c>
      <c r="T45" s="240" t="s">
        <v>304</v>
      </c>
      <c r="U45" s="222">
        <v>0</v>
      </c>
      <c r="V45" s="222">
        <f>ROUND(E45*U45,2)</f>
        <v>0</v>
      </c>
      <c r="W45" s="222"/>
      <c r="X45" s="222" t="s">
        <v>355</v>
      </c>
      <c r="Y45" s="222" t="s">
        <v>234</v>
      </c>
      <c r="Z45" s="212"/>
      <c r="AA45" s="212"/>
      <c r="AB45" s="212"/>
      <c r="AC45" s="212"/>
      <c r="AD45" s="212"/>
      <c r="AE45" s="212"/>
      <c r="AF45" s="212"/>
      <c r="AG45" s="212" t="s">
        <v>356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3" t="s">
        <v>364</v>
      </c>
      <c r="D46" s="259"/>
      <c r="E46" s="260">
        <v>599.14800000000002</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310</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
      <c r="A47" s="227" t="s">
        <v>226</v>
      </c>
      <c r="B47" s="228" t="s">
        <v>151</v>
      </c>
      <c r="C47" s="251" t="s">
        <v>152</v>
      </c>
      <c r="D47" s="229"/>
      <c r="E47" s="230"/>
      <c r="F47" s="231"/>
      <c r="G47" s="231">
        <f>SUMIF(AG48:AG98,"&lt;&gt;NOR",G48:G98)</f>
        <v>0</v>
      </c>
      <c r="H47" s="231"/>
      <c r="I47" s="231">
        <f>SUM(I48:I98)</f>
        <v>0</v>
      </c>
      <c r="J47" s="231"/>
      <c r="K47" s="231">
        <f>SUM(K48:K98)</f>
        <v>0</v>
      </c>
      <c r="L47" s="231"/>
      <c r="M47" s="231">
        <f>SUM(M48:M98)</f>
        <v>0</v>
      </c>
      <c r="N47" s="230"/>
      <c r="O47" s="230">
        <f>SUM(O48:O98)</f>
        <v>0</v>
      </c>
      <c r="P47" s="230"/>
      <c r="Q47" s="230">
        <f>SUM(Q48:Q98)</f>
        <v>0</v>
      </c>
      <c r="R47" s="231"/>
      <c r="S47" s="231"/>
      <c r="T47" s="232"/>
      <c r="U47" s="226"/>
      <c r="V47" s="226">
        <f>SUM(V48:V98)</f>
        <v>0</v>
      </c>
      <c r="W47" s="226"/>
      <c r="X47" s="226"/>
      <c r="Y47" s="226"/>
      <c r="AG47" t="s">
        <v>227</v>
      </c>
    </row>
    <row r="48" spans="1:60" outlineLevel="1" x14ac:dyDescent="0.2">
      <c r="A48" s="234">
        <v>15</v>
      </c>
      <c r="B48" s="235" t="s">
        <v>365</v>
      </c>
      <c r="C48" s="253" t="s">
        <v>366</v>
      </c>
      <c r="D48" s="236" t="s">
        <v>367</v>
      </c>
      <c r="E48" s="237">
        <v>1</v>
      </c>
      <c r="F48" s="238"/>
      <c r="G48" s="239">
        <f>ROUND(E48*F48,2)</f>
        <v>0</v>
      </c>
      <c r="H48" s="238"/>
      <c r="I48" s="239">
        <f>ROUND(E48*H48,2)</f>
        <v>0</v>
      </c>
      <c r="J48" s="238"/>
      <c r="K48" s="239">
        <f>ROUND(E48*J48,2)</f>
        <v>0</v>
      </c>
      <c r="L48" s="239">
        <v>21</v>
      </c>
      <c r="M48" s="239">
        <f>G48*(1+L48/100)</f>
        <v>0</v>
      </c>
      <c r="N48" s="237">
        <v>0</v>
      </c>
      <c r="O48" s="237">
        <f>ROUND(E48*N48,2)</f>
        <v>0</v>
      </c>
      <c r="P48" s="237">
        <v>0</v>
      </c>
      <c r="Q48" s="237">
        <f>ROUND(E48*P48,2)</f>
        <v>0</v>
      </c>
      <c r="R48" s="239"/>
      <c r="S48" s="239" t="s">
        <v>285</v>
      </c>
      <c r="T48" s="240" t="s">
        <v>232</v>
      </c>
      <c r="U48" s="222">
        <v>0</v>
      </c>
      <c r="V48" s="222">
        <f>ROUND(E48*U48,2)</f>
        <v>0</v>
      </c>
      <c r="W48" s="222"/>
      <c r="X48" s="222" t="s">
        <v>305</v>
      </c>
      <c r="Y48" s="222" t="s">
        <v>234</v>
      </c>
      <c r="Z48" s="212"/>
      <c r="AA48" s="212"/>
      <c r="AB48" s="212"/>
      <c r="AC48" s="212"/>
      <c r="AD48" s="212"/>
      <c r="AE48" s="212"/>
      <c r="AF48" s="212"/>
      <c r="AG48" s="212" t="s">
        <v>306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4" t="s">
        <v>368</v>
      </c>
      <c r="D49" s="249"/>
      <c r="E49" s="249"/>
      <c r="F49" s="249"/>
      <c r="G49" s="249"/>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239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5" t="s">
        <v>369</v>
      </c>
      <c r="D50" s="250"/>
      <c r="E50" s="250"/>
      <c r="F50" s="250"/>
      <c r="G50" s="250"/>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239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5" t="s">
        <v>370</v>
      </c>
      <c r="D51" s="250"/>
      <c r="E51" s="250"/>
      <c r="F51" s="250"/>
      <c r="G51" s="250"/>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239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5" t="s">
        <v>371</v>
      </c>
      <c r="D52" s="250"/>
      <c r="E52" s="250"/>
      <c r="F52" s="250"/>
      <c r="G52" s="250"/>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239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5" t="s">
        <v>372</v>
      </c>
      <c r="D53" s="250"/>
      <c r="E53" s="250"/>
      <c r="F53" s="250"/>
      <c r="G53" s="250"/>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239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5" t="s">
        <v>373</v>
      </c>
      <c r="D54" s="250"/>
      <c r="E54" s="250"/>
      <c r="F54" s="250"/>
      <c r="G54" s="250"/>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239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5" t="s">
        <v>374</v>
      </c>
      <c r="D55" s="250"/>
      <c r="E55" s="250"/>
      <c r="F55" s="250"/>
      <c r="G55" s="250"/>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239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5" t="s">
        <v>375</v>
      </c>
      <c r="D56" s="250"/>
      <c r="E56" s="250"/>
      <c r="F56" s="250"/>
      <c r="G56" s="250"/>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239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5" t="s">
        <v>376</v>
      </c>
      <c r="D57" s="250"/>
      <c r="E57" s="250"/>
      <c r="F57" s="250"/>
      <c r="G57" s="250"/>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239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64" t="s">
        <v>377</v>
      </c>
      <c r="D58" s="223"/>
      <c r="E58" s="224"/>
      <c r="F58" s="225"/>
      <c r="G58" s="225"/>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239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5" t="s">
        <v>378</v>
      </c>
      <c r="D59" s="250"/>
      <c r="E59" s="250"/>
      <c r="F59" s="250"/>
      <c r="G59" s="250"/>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239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5" t="s">
        <v>379</v>
      </c>
      <c r="D60" s="250"/>
      <c r="E60" s="250"/>
      <c r="F60" s="250"/>
      <c r="G60" s="250"/>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239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55" t="s">
        <v>380</v>
      </c>
      <c r="D61" s="250"/>
      <c r="E61" s="250"/>
      <c r="F61" s="250"/>
      <c r="G61" s="250"/>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239</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3" x14ac:dyDescent="0.2">
      <c r="A62" s="219"/>
      <c r="B62" s="220"/>
      <c r="C62" s="255" t="s">
        <v>381</v>
      </c>
      <c r="D62" s="250"/>
      <c r="E62" s="250"/>
      <c r="F62" s="250"/>
      <c r="G62" s="250"/>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239</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3" x14ac:dyDescent="0.2">
      <c r="A63" s="219"/>
      <c r="B63" s="220"/>
      <c r="C63" s="255" t="s">
        <v>382</v>
      </c>
      <c r="D63" s="250"/>
      <c r="E63" s="250"/>
      <c r="F63" s="250"/>
      <c r="G63" s="250"/>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239</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55" t="s">
        <v>383</v>
      </c>
      <c r="D64" s="250"/>
      <c r="E64" s="250"/>
      <c r="F64" s="250"/>
      <c r="G64" s="250"/>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239</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3" x14ac:dyDescent="0.2">
      <c r="A65" s="219"/>
      <c r="B65" s="220"/>
      <c r="C65" s="255" t="s">
        <v>384</v>
      </c>
      <c r="D65" s="250"/>
      <c r="E65" s="250"/>
      <c r="F65" s="250"/>
      <c r="G65" s="250"/>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239</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3" x14ac:dyDescent="0.2">
      <c r="A66" s="219"/>
      <c r="B66" s="220"/>
      <c r="C66" s="255" t="s">
        <v>385</v>
      </c>
      <c r="D66" s="250"/>
      <c r="E66" s="250"/>
      <c r="F66" s="250"/>
      <c r="G66" s="250"/>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239</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3" x14ac:dyDescent="0.2">
      <c r="A67" s="219"/>
      <c r="B67" s="220"/>
      <c r="C67" s="255" t="s">
        <v>386</v>
      </c>
      <c r="D67" s="250"/>
      <c r="E67" s="250"/>
      <c r="F67" s="250"/>
      <c r="G67" s="250"/>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239</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3" x14ac:dyDescent="0.2">
      <c r="A68" s="219"/>
      <c r="B68" s="220"/>
      <c r="C68" s="255" t="s">
        <v>387</v>
      </c>
      <c r="D68" s="250"/>
      <c r="E68" s="250"/>
      <c r="F68" s="250"/>
      <c r="G68" s="250"/>
      <c r="H68" s="222"/>
      <c r="I68" s="222"/>
      <c r="J68" s="222"/>
      <c r="K68" s="222"/>
      <c r="L68" s="222"/>
      <c r="M68" s="222"/>
      <c r="N68" s="221"/>
      <c r="O68" s="221"/>
      <c r="P68" s="221"/>
      <c r="Q68" s="221"/>
      <c r="R68" s="222"/>
      <c r="S68" s="222"/>
      <c r="T68" s="222"/>
      <c r="U68" s="222"/>
      <c r="V68" s="222"/>
      <c r="W68" s="222"/>
      <c r="X68" s="222"/>
      <c r="Y68" s="222"/>
      <c r="Z68" s="212"/>
      <c r="AA68" s="212"/>
      <c r="AB68" s="212"/>
      <c r="AC68" s="212"/>
      <c r="AD68" s="212"/>
      <c r="AE68" s="212"/>
      <c r="AF68" s="212"/>
      <c r="AG68" s="212" t="s">
        <v>239</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3" x14ac:dyDescent="0.2">
      <c r="A69" s="219"/>
      <c r="B69" s="220"/>
      <c r="C69" s="255" t="s">
        <v>388</v>
      </c>
      <c r="D69" s="250"/>
      <c r="E69" s="250"/>
      <c r="F69" s="250"/>
      <c r="G69" s="250"/>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239</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
      <c r="A70" s="234">
        <v>16</v>
      </c>
      <c r="B70" s="235" t="s">
        <v>389</v>
      </c>
      <c r="C70" s="253" t="s">
        <v>390</v>
      </c>
      <c r="D70" s="236" t="s">
        <v>367</v>
      </c>
      <c r="E70" s="237">
        <v>1</v>
      </c>
      <c r="F70" s="238"/>
      <c r="G70" s="239">
        <f>ROUND(E70*F70,2)</f>
        <v>0</v>
      </c>
      <c r="H70" s="238"/>
      <c r="I70" s="239">
        <f>ROUND(E70*H70,2)</f>
        <v>0</v>
      </c>
      <c r="J70" s="238"/>
      <c r="K70" s="239">
        <f>ROUND(E70*J70,2)</f>
        <v>0</v>
      </c>
      <c r="L70" s="239">
        <v>21</v>
      </c>
      <c r="M70" s="239">
        <f>G70*(1+L70/100)</f>
        <v>0</v>
      </c>
      <c r="N70" s="237">
        <v>0</v>
      </c>
      <c r="O70" s="237">
        <f>ROUND(E70*N70,2)</f>
        <v>0</v>
      </c>
      <c r="P70" s="237">
        <v>0</v>
      </c>
      <c r="Q70" s="237">
        <f>ROUND(E70*P70,2)</f>
        <v>0</v>
      </c>
      <c r="R70" s="239"/>
      <c r="S70" s="239" t="s">
        <v>285</v>
      </c>
      <c r="T70" s="240" t="s">
        <v>232</v>
      </c>
      <c r="U70" s="222">
        <v>0</v>
      </c>
      <c r="V70" s="222">
        <f>ROUND(E70*U70,2)</f>
        <v>0</v>
      </c>
      <c r="W70" s="222"/>
      <c r="X70" s="222" t="s">
        <v>305</v>
      </c>
      <c r="Y70" s="222" t="s">
        <v>234</v>
      </c>
      <c r="Z70" s="212"/>
      <c r="AA70" s="212"/>
      <c r="AB70" s="212"/>
      <c r="AC70" s="212"/>
      <c r="AD70" s="212"/>
      <c r="AE70" s="212"/>
      <c r="AF70" s="212"/>
      <c r="AG70" s="212" t="s">
        <v>306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54" t="s">
        <v>391</v>
      </c>
      <c r="D71" s="249"/>
      <c r="E71" s="249"/>
      <c r="F71" s="249"/>
      <c r="G71" s="249"/>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239</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3" x14ac:dyDescent="0.2">
      <c r="A72" s="219"/>
      <c r="B72" s="220"/>
      <c r="C72" s="255" t="s">
        <v>392</v>
      </c>
      <c r="D72" s="250"/>
      <c r="E72" s="250"/>
      <c r="F72" s="250"/>
      <c r="G72" s="250"/>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239</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3" x14ac:dyDescent="0.2">
      <c r="A73" s="219"/>
      <c r="B73" s="220"/>
      <c r="C73" s="255" t="s">
        <v>393</v>
      </c>
      <c r="D73" s="250"/>
      <c r="E73" s="250"/>
      <c r="F73" s="250"/>
      <c r="G73" s="250"/>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239</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55" t="s">
        <v>394</v>
      </c>
      <c r="D74" s="250"/>
      <c r="E74" s="250"/>
      <c r="F74" s="250"/>
      <c r="G74" s="250"/>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239</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55" t="s">
        <v>395</v>
      </c>
      <c r="D75" s="250"/>
      <c r="E75" s="250"/>
      <c r="F75" s="250"/>
      <c r="G75" s="250"/>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239</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3" x14ac:dyDescent="0.2">
      <c r="A76" s="219"/>
      <c r="B76" s="220"/>
      <c r="C76" s="255" t="s">
        <v>396</v>
      </c>
      <c r="D76" s="250"/>
      <c r="E76" s="250"/>
      <c r="F76" s="250"/>
      <c r="G76" s="250"/>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239</v>
      </c>
      <c r="AH76" s="212"/>
      <c r="AI76" s="212"/>
      <c r="AJ76" s="212"/>
      <c r="AK76" s="212"/>
      <c r="AL76" s="212"/>
      <c r="AM76" s="212"/>
      <c r="AN76" s="212"/>
      <c r="AO76" s="212"/>
      <c r="AP76" s="212"/>
      <c r="AQ76" s="212"/>
      <c r="AR76" s="212"/>
      <c r="AS76" s="212"/>
      <c r="AT76" s="212"/>
      <c r="AU76" s="212"/>
      <c r="AV76" s="212"/>
      <c r="AW76" s="212"/>
      <c r="AX76" s="212"/>
      <c r="AY76" s="212"/>
      <c r="AZ76" s="212"/>
      <c r="BA76" s="248" t="str">
        <f>C76</f>
        <v>podmínek ze strany všech dotčených organizací (investora, provozovatele, zhotovitele apod.). Odpojovací</v>
      </c>
      <c r="BB76" s="212"/>
      <c r="BC76" s="212"/>
      <c r="BD76" s="212"/>
      <c r="BE76" s="212"/>
      <c r="BF76" s="212"/>
      <c r="BG76" s="212"/>
      <c r="BH76" s="212"/>
    </row>
    <row r="77" spans="1:60" outlineLevel="3" x14ac:dyDescent="0.2">
      <c r="A77" s="219"/>
      <c r="B77" s="220"/>
      <c r="C77" s="255" t="s">
        <v>397</v>
      </c>
      <c r="D77" s="250"/>
      <c r="E77" s="250"/>
      <c r="F77" s="250"/>
      <c r="G77" s="250"/>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239</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3" x14ac:dyDescent="0.2">
      <c r="A78" s="219"/>
      <c r="B78" s="220"/>
      <c r="C78" s="255" t="s">
        <v>398</v>
      </c>
      <c r="D78" s="250"/>
      <c r="E78" s="250"/>
      <c r="F78" s="250"/>
      <c r="G78" s="250"/>
      <c r="H78" s="222"/>
      <c r="I78" s="222"/>
      <c r="J78" s="222"/>
      <c r="K78" s="222"/>
      <c r="L78" s="222"/>
      <c r="M78" s="222"/>
      <c r="N78" s="221"/>
      <c r="O78" s="221"/>
      <c r="P78" s="221"/>
      <c r="Q78" s="221"/>
      <c r="R78" s="222"/>
      <c r="S78" s="222"/>
      <c r="T78" s="222"/>
      <c r="U78" s="222"/>
      <c r="V78" s="222"/>
      <c r="W78" s="222"/>
      <c r="X78" s="222"/>
      <c r="Y78" s="222"/>
      <c r="Z78" s="212"/>
      <c r="AA78" s="212"/>
      <c r="AB78" s="212"/>
      <c r="AC78" s="212"/>
      <c r="AD78" s="212"/>
      <c r="AE78" s="212"/>
      <c r="AF78" s="212"/>
      <c r="AG78" s="212" t="s">
        <v>239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
      <c r="A79" s="234">
        <v>17</v>
      </c>
      <c r="B79" s="235" t="s">
        <v>399</v>
      </c>
      <c r="C79" s="253" t="s">
        <v>400</v>
      </c>
      <c r="D79" s="236" t="s">
        <v>367</v>
      </c>
      <c r="E79" s="237">
        <v>1</v>
      </c>
      <c r="F79" s="238"/>
      <c r="G79" s="239">
        <f>ROUND(E79*F79,2)</f>
        <v>0</v>
      </c>
      <c r="H79" s="238"/>
      <c r="I79" s="239">
        <f>ROUND(E79*H79,2)</f>
        <v>0</v>
      </c>
      <c r="J79" s="238"/>
      <c r="K79" s="239">
        <f>ROUND(E79*J79,2)</f>
        <v>0</v>
      </c>
      <c r="L79" s="239">
        <v>21</v>
      </c>
      <c r="M79" s="239">
        <f>G79*(1+L79/100)</f>
        <v>0</v>
      </c>
      <c r="N79" s="237">
        <v>0</v>
      </c>
      <c r="O79" s="237">
        <f>ROUND(E79*N79,2)</f>
        <v>0</v>
      </c>
      <c r="P79" s="237">
        <v>0</v>
      </c>
      <c r="Q79" s="237">
        <f>ROUND(E79*P79,2)</f>
        <v>0</v>
      </c>
      <c r="R79" s="239"/>
      <c r="S79" s="239" t="s">
        <v>285</v>
      </c>
      <c r="T79" s="240" t="s">
        <v>232</v>
      </c>
      <c r="U79" s="222">
        <v>0</v>
      </c>
      <c r="V79" s="222">
        <f>ROUND(E79*U79,2)</f>
        <v>0</v>
      </c>
      <c r="W79" s="222"/>
      <c r="X79" s="222" t="s">
        <v>305</v>
      </c>
      <c r="Y79" s="222" t="s">
        <v>234</v>
      </c>
      <c r="Z79" s="212"/>
      <c r="AA79" s="212"/>
      <c r="AB79" s="212"/>
      <c r="AC79" s="212"/>
      <c r="AD79" s="212"/>
      <c r="AE79" s="212"/>
      <c r="AF79" s="212"/>
      <c r="AG79" s="212" t="s">
        <v>306</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2" x14ac:dyDescent="0.2">
      <c r="A80" s="219"/>
      <c r="B80" s="220"/>
      <c r="C80" s="254" t="s">
        <v>401</v>
      </c>
      <c r="D80" s="249"/>
      <c r="E80" s="249"/>
      <c r="F80" s="249"/>
      <c r="G80" s="249"/>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239</v>
      </c>
      <c r="AH80" s="212"/>
      <c r="AI80" s="212"/>
      <c r="AJ80" s="212"/>
      <c r="AK80" s="212"/>
      <c r="AL80" s="212"/>
      <c r="AM80" s="212"/>
      <c r="AN80" s="212"/>
      <c r="AO80" s="212"/>
      <c r="AP80" s="212"/>
      <c r="AQ80" s="212"/>
      <c r="AR80" s="212"/>
      <c r="AS80" s="212"/>
      <c r="AT80" s="212"/>
      <c r="AU80" s="212"/>
      <c r="AV80" s="212"/>
      <c r="AW80" s="212"/>
      <c r="AX80" s="212"/>
      <c r="AY80" s="212"/>
      <c r="AZ80" s="212"/>
      <c r="BA80" s="248" t="str">
        <f>C80</f>
        <v>Elektroinstalace a slaboproudé rozvody – přípojné skříně jsou u hlavního vchodu, napojené z přilehlého kabelovodu NN vedeného z energocentra, Pi 60kW, Ps 35kW</v>
      </c>
      <c r="BB80" s="212"/>
      <c r="BC80" s="212"/>
      <c r="BD80" s="212"/>
      <c r="BE80" s="212"/>
      <c r="BF80" s="212"/>
      <c r="BG80" s="212"/>
      <c r="BH80" s="212"/>
    </row>
    <row r="81" spans="1:60" outlineLevel="3" x14ac:dyDescent="0.2">
      <c r="A81" s="219"/>
      <c r="B81" s="220"/>
      <c r="C81" s="255" t="s">
        <v>402</v>
      </c>
      <c r="D81" s="250"/>
      <c r="E81" s="250"/>
      <c r="F81" s="250"/>
      <c r="G81" s="250"/>
      <c r="H81" s="222"/>
      <c r="I81" s="222"/>
      <c r="J81" s="222"/>
      <c r="K81" s="222"/>
      <c r="L81" s="222"/>
      <c r="M81" s="222"/>
      <c r="N81" s="221"/>
      <c r="O81" s="221"/>
      <c r="P81" s="221"/>
      <c r="Q81" s="221"/>
      <c r="R81" s="222"/>
      <c r="S81" s="222"/>
      <c r="T81" s="222"/>
      <c r="U81" s="222"/>
      <c r="V81" s="222"/>
      <c r="W81" s="222"/>
      <c r="X81" s="222"/>
      <c r="Y81" s="222"/>
      <c r="Z81" s="212"/>
      <c r="AA81" s="212"/>
      <c r="AB81" s="212"/>
      <c r="AC81" s="212"/>
      <c r="AD81" s="212"/>
      <c r="AE81" s="212"/>
      <c r="AF81" s="212"/>
      <c r="AG81" s="212" t="s">
        <v>239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3" x14ac:dyDescent="0.2">
      <c r="A82" s="219"/>
      <c r="B82" s="220"/>
      <c r="C82" s="255" t="s">
        <v>395</v>
      </c>
      <c r="D82" s="250"/>
      <c r="E82" s="250"/>
      <c r="F82" s="250"/>
      <c r="G82" s="250"/>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239</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3" x14ac:dyDescent="0.2">
      <c r="A83" s="219"/>
      <c r="B83" s="220"/>
      <c r="C83" s="255" t="s">
        <v>396</v>
      </c>
      <c r="D83" s="250"/>
      <c r="E83" s="250"/>
      <c r="F83" s="250"/>
      <c r="G83" s="250"/>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239</v>
      </c>
      <c r="AH83" s="212"/>
      <c r="AI83" s="212"/>
      <c r="AJ83" s="212"/>
      <c r="AK83" s="212"/>
      <c r="AL83" s="212"/>
      <c r="AM83" s="212"/>
      <c r="AN83" s="212"/>
      <c r="AO83" s="212"/>
      <c r="AP83" s="212"/>
      <c r="AQ83" s="212"/>
      <c r="AR83" s="212"/>
      <c r="AS83" s="212"/>
      <c r="AT83" s="212"/>
      <c r="AU83" s="212"/>
      <c r="AV83" s="212"/>
      <c r="AW83" s="212"/>
      <c r="AX83" s="212"/>
      <c r="AY83" s="212"/>
      <c r="AZ83" s="212"/>
      <c r="BA83" s="248" t="str">
        <f>C83</f>
        <v>podmínek ze strany všech dotčených organizací (investora, provozovatele, zhotovitele apod.). Odpojovací</v>
      </c>
      <c r="BB83" s="212"/>
      <c r="BC83" s="212"/>
      <c r="BD83" s="212"/>
      <c r="BE83" s="212"/>
      <c r="BF83" s="212"/>
      <c r="BG83" s="212"/>
      <c r="BH83" s="212"/>
    </row>
    <row r="84" spans="1:60" outlineLevel="3" x14ac:dyDescent="0.2">
      <c r="A84" s="219"/>
      <c r="B84" s="220"/>
      <c r="C84" s="255" t="s">
        <v>397</v>
      </c>
      <c r="D84" s="250"/>
      <c r="E84" s="250"/>
      <c r="F84" s="250"/>
      <c r="G84" s="250"/>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239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55" t="s">
        <v>398</v>
      </c>
      <c r="D85" s="250"/>
      <c r="E85" s="250"/>
      <c r="F85" s="250"/>
      <c r="G85" s="250"/>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239</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34">
        <v>18</v>
      </c>
      <c r="B86" s="235" t="s">
        <v>403</v>
      </c>
      <c r="C86" s="253" t="s">
        <v>404</v>
      </c>
      <c r="D86" s="236" t="s">
        <v>367</v>
      </c>
      <c r="E86" s="237">
        <v>1</v>
      </c>
      <c r="F86" s="238"/>
      <c r="G86" s="239">
        <f>ROUND(E86*F86,2)</f>
        <v>0</v>
      </c>
      <c r="H86" s="238"/>
      <c r="I86" s="239">
        <f>ROUND(E86*H86,2)</f>
        <v>0</v>
      </c>
      <c r="J86" s="238"/>
      <c r="K86" s="239">
        <f>ROUND(E86*J86,2)</f>
        <v>0</v>
      </c>
      <c r="L86" s="239">
        <v>21</v>
      </c>
      <c r="M86" s="239">
        <f>G86*(1+L86/100)</f>
        <v>0</v>
      </c>
      <c r="N86" s="237">
        <v>0</v>
      </c>
      <c r="O86" s="237">
        <f>ROUND(E86*N86,2)</f>
        <v>0</v>
      </c>
      <c r="P86" s="237">
        <v>0</v>
      </c>
      <c r="Q86" s="237">
        <f>ROUND(E86*P86,2)</f>
        <v>0</v>
      </c>
      <c r="R86" s="239"/>
      <c r="S86" s="239" t="s">
        <v>285</v>
      </c>
      <c r="T86" s="240" t="s">
        <v>232</v>
      </c>
      <c r="U86" s="222">
        <v>0</v>
      </c>
      <c r="V86" s="222">
        <f>ROUND(E86*U86,2)</f>
        <v>0</v>
      </c>
      <c r="W86" s="222"/>
      <c r="X86" s="222" t="s">
        <v>305</v>
      </c>
      <c r="Y86" s="222" t="s">
        <v>234</v>
      </c>
      <c r="Z86" s="212"/>
      <c r="AA86" s="212"/>
      <c r="AB86" s="212"/>
      <c r="AC86" s="212"/>
      <c r="AD86" s="212"/>
      <c r="AE86" s="212"/>
      <c r="AF86" s="212"/>
      <c r="AG86" s="212" t="s">
        <v>306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2" x14ac:dyDescent="0.2">
      <c r="A87" s="219"/>
      <c r="B87" s="220"/>
      <c r="C87" s="254" t="s">
        <v>405</v>
      </c>
      <c r="D87" s="249"/>
      <c r="E87" s="249"/>
      <c r="F87" s="249"/>
      <c r="G87" s="249"/>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239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5" t="s">
        <v>406</v>
      </c>
      <c r="D88" s="250"/>
      <c r="E88" s="250"/>
      <c r="F88" s="250"/>
      <c r="G88" s="250"/>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239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3" x14ac:dyDescent="0.2">
      <c r="A89" s="219"/>
      <c r="B89" s="220"/>
      <c r="C89" s="255" t="s">
        <v>395</v>
      </c>
      <c r="D89" s="250"/>
      <c r="E89" s="250"/>
      <c r="F89" s="250"/>
      <c r="G89" s="250"/>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239</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3" x14ac:dyDescent="0.2">
      <c r="A90" s="219"/>
      <c r="B90" s="220"/>
      <c r="C90" s="255" t="s">
        <v>396</v>
      </c>
      <c r="D90" s="250"/>
      <c r="E90" s="250"/>
      <c r="F90" s="250"/>
      <c r="G90" s="250"/>
      <c r="H90" s="222"/>
      <c r="I90" s="222"/>
      <c r="J90" s="222"/>
      <c r="K90" s="222"/>
      <c r="L90" s="222"/>
      <c r="M90" s="222"/>
      <c r="N90" s="221"/>
      <c r="O90" s="221"/>
      <c r="P90" s="221"/>
      <c r="Q90" s="221"/>
      <c r="R90" s="222"/>
      <c r="S90" s="222"/>
      <c r="T90" s="222"/>
      <c r="U90" s="222"/>
      <c r="V90" s="222"/>
      <c r="W90" s="222"/>
      <c r="X90" s="222"/>
      <c r="Y90" s="222"/>
      <c r="Z90" s="212"/>
      <c r="AA90" s="212"/>
      <c r="AB90" s="212"/>
      <c r="AC90" s="212"/>
      <c r="AD90" s="212"/>
      <c r="AE90" s="212"/>
      <c r="AF90" s="212"/>
      <c r="AG90" s="212" t="s">
        <v>239</v>
      </c>
      <c r="AH90" s="212"/>
      <c r="AI90" s="212"/>
      <c r="AJ90" s="212"/>
      <c r="AK90" s="212"/>
      <c r="AL90" s="212"/>
      <c r="AM90" s="212"/>
      <c r="AN90" s="212"/>
      <c r="AO90" s="212"/>
      <c r="AP90" s="212"/>
      <c r="AQ90" s="212"/>
      <c r="AR90" s="212"/>
      <c r="AS90" s="212"/>
      <c r="AT90" s="212"/>
      <c r="AU90" s="212"/>
      <c r="AV90" s="212"/>
      <c r="AW90" s="212"/>
      <c r="AX90" s="212"/>
      <c r="AY90" s="212"/>
      <c r="AZ90" s="212"/>
      <c r="BA90" s="248" t="str">
        <f>C90</f>
        <v>podmínek ze strany všech dotčených organizací (investora, provozovatele, zhotovitele apod.). Odpojovací</v>
      </c>
      <c r="BB90" s="212"/>
      <c r="BC90" s="212"/>
      <c r="BD90" s="212"/>
      <c r="BE90" s="212"/>
      <c r="BF90" s="212"/>
      <c r="BG90" s="212"/>
      <c r="BH90" s="212"/>
    </row>
    <row r="91" spans="1:60" outlineLevel="3" x14ac:dyDescent="0.2">
      <c r="A91" s="219"/>
      <c r="B91" s="220"/>
      <c r="C91" s="255" t="s">
        <v>397</v>
      </c>
      <c r="D91" s="250"/>
      <c r="E91" s="250"/>
      <c r="F91" s="250"/>
      <c r="G91" s="250"/>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239</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3" x14ac:dyDescent="0.2">
      <c r="A92" s="219"/>
      <c r="B92" s="220"/>
      <c r="C92" s="255" t="s">
        <v>398</v>
      </c>
      <c r="D92" s="250"/>
      <c r="E92" s="250"/>
      <c r="F92" s="250"/>
      <c r="G92" s="250"/>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239</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
      <c r="A93" s="234">
        <v>19</v>
      </c>
      <c r="B93" s="235" t="s">
        <v>407</v>
      </c>
      <c r="C93" s="253" t="s">
        <v>408</v>
      </c>
      <c r="D93" s="236" t="s">
        <v>367</v>
      </c>
      <c r="E93" s="237">
        <v>1</v>
      </c>
      <c r="F93" s="238"/>
      <c r="G93" s="239">
        <f>ROUND(E93*F93,2)</f>
        <v>0</v>
      </c>
      <c r="H93" s="238"/>
      <c r="I93" s="239">
        <f>ROUND(E93*H93,2)</f>
        <v>0</v>
      </c>
      <c r="J93" s="238"/>
      <c r="K93" s="239">
        <f>ROUND(E93*J93,2)</f>
        <v>0</v>
      </c>
      <c r="L93" s="239">
        <v>21</v>
      </c>
      <c r="M93" s="239">
        <f>G93*(1+L93/100)</f>
        <v>0</v>
      </c>
      <c r="N93" s="237">
        <v>0</v>
      </c>
      <c r="O93" s="237">
        <f>ROUND(E93*N93,2)</f>
        <v>0</v>
      </c>
      <c r="P93" s="237">
        <v>0</v>
      </c>
      <c r="Q93" s="237">
        <f>ROUND(E93*P93,2)</f>
        <v>0</v>
      </c>
      <c r="R93" s="239"/>
      <c r="S93" s="239" t="s">
        <v>285</v>
      </c>
      <c r="T93" s="240" t="s">
        <v>232</v>
      </c>
      <c r="U93" s="222">
        <v>0</v>
      </c>
      <c r="V93" s="222">
        <f>ROUND(E93*U93,2)</f>
        <v>0</v>
      </c>
      <c r="W93" s="222"/>
      <c r="X93" s="222" t="s">
        <v>305</v>
      </c>
      <c r="Y93" s="222" t="s">
        <v>234</v>
      </c>
      <c r="Z93" s="212"/>
      <c r="AA93" s="212"/>
      <c r="AB93" s="212"/>
      <c r="AC93" s="212"/>
      <c r="AD93" s="212"/>
      <c r="AE93" s="212"/>
      <c r="AF93" s="212"/>
      <c r="AG93" s="212" t="s">
        <v>306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2" x14ac:dyDescent="0.2">
      <c r="A94" s="219"/>
      <c r="B94" s="220"/>
      <c r="C94" s="254" t="s">
        <v>409</v>
      </c>
      <c r="D94" s="249"/>
      <c r="E94" s="249"/>
      <c r="F94" s="249"/>
      <c r="G94" s="249"/>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239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3" x14ac:dyDescent="0.2">
      <c r="A95" s="219"/>
      <c r="B95" s="220"/>
      <c r="C95" s="255" t="s">
        <v>395</v>
      </c>
      <c r="D95" s="250"/>
      <c r="E95" s="250"/>
      <c r="F95" s="250"/>
      <c r="G95" s="250"/>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239</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3" x14ac:dyDescent="0.2">
      <c r="A96" s="219"/>
      <c r="B96" s="220"/>
      <c r="C96" s="255" t="s">
        <v>396</v>
      </c>
      <c r="D96" s="250"/>
      <c r="E96" s="250"/>
      <c r="F96" s="250"/>
      <c r="G96" s="250"/>
      <c r="H96" s="222"/>
      <c r="I96" s="222"/>
      <c r="J96" s="222"/>
      <c r="K96" s="222"/>
      <c r="L96" s="222"/>
      <c r="M96" s="222"/>
      <c r="N96" s="221"/>
      <c r="O96" s="221"/>
      <c r="P96" s="221"/>
      <c r="Q96" s="221"/>
      <c r="R96" s="222"/>
      <c r="S96" s="222"/>
      <c r="T96" s="222"/>
      <c r="U96" s="222"/>
      <c r="V96" s="222"/>
      <c r="W96" s="222"/>
      <c r="X96" s="222"/>
      <c r="Y96" s="222"/>
      <c r="Z96" s="212"/>
      <c r="AA96" s="212"/>
      <c r="AB96" s="212"/>
      <c r="AC96" s="212"/>
      <c r="AD96" s="212"/>
      <c r="AE96" s="212"/>
      <c r="AF96" s="212"/>
      <c r="AG96" s="212" t="s">
        <v>239</v>
      </c>
      <c r="AH96" s="212"/>
      <c r="AI96" s="212"/>
      <c r="AJ96" s="212"/>
      <c r="AK96" s="212"/>
      <c r="AL96" s="212"/>
      <c r="AM96" s="212"/>
      <c r="AN96" s="212"/>
      <c r="AO96" s="212"/>
      <c r="AP96" s="212"/>
      <c r="AQ96" s="212"/>
      <c r="AR96" s="212"/>
      <c r="AS96" s="212"/>
      <c r="AT96" s="212"/>
      <c r="AU96" s="212"/>
      <c r="AV96" s="212"/>
      <c r="AW96" s="212"/>
      <c r="AX96" s="212"/>
      <c r="AY96" s="212"/>
      <c r="AZ96" s="212"/>
      <c r="BA96" s="248" t="str">
        <f>C96</f>
        <v>podmínek ze strany všech dotčených organizací (investora, provozovatele, zhotovitele apod.). Odpojovací</v>
      </c>
      <c r="BB96" s="212"/>
      <c r="BC96" s="212"/>
      <c r="BD96" s="212"/>
      <c r="BE96" s="212"/>
      <c r="BF96" s="212"/>
      <c r="BG96" s="212"/>
      <c r="BH96" s="212"/>
    </row>
    <row r="97" spans="1:60" outlineLevel="3" x14ac:dyDescent="0.2">
      <c r="A97" s="219"/>
      <c r="B97" s="220"/>
      <c r="C97" s="255" t="s">
        <v>397</v>
      </c>
      <c r="D97" s="250"/>
      <c r="E97" s="250"/>
      <c r="F97" s="250"/>
      <c r="G97" s="250"/>
      <c r="H97" s="222"/>
      <c r="I97" s="222"/>
      <c r="J97" s="222"/>
      <c r="K97" s="222"/>
      <c r="L97" s="222"/>
      <c r="M97" s="222"/>
      <c r="N97" s="221"/>
      <c r="O97" s="221"/>
      <c r="P97" s="221"/>
      <c r="Q97" s="221"/>
      <c r="R97" s="222"/>
      <c r="S97" s="222"/>
      <c r="T97" s="222"/>
      <c r="U97" s="222"/>
      <c r="V97" s="222"/>
      <c r="W97" s="222"/>
      <c r="X97" s="222"/>
      <c r="Y97" s="222"/>
      <c r="Z97" s="212"/>
      <c r="AA97" s="212"/>
      <c r="AB97" s="212"/>
      <c r="AC97" s="212"/>
      <c r="AD97" s="212"/>
      <c r="AE97" s="212"/>
      <c r="AF97" s="212"/>
      <c r="AG97" s="212" t="s">
        <v>239</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3" x14ac:dyDescent="0.2">
      <c r="A98" s="219"/>
      <c r="B98" s="220"/>
      <c r="C98" s="255" t="s">
        <v>398</v>
      </c>
      <c r="D98" s="250"/>
      <c r="E98" s="250"/>
      <c r="F98" s="250"/>
      <c r="G98" s="250"/>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239</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x14ac:dyDescent="0.2">
      <c r="A99" s="227" t="s">
        <v>226</v>
      </c>
      <c r="B99" s="228" t="s">
        <v>157</v>
      </c>
      <c r="C99" s="251" t="s">
        <v>158</v>
      </c>
      <c r="D99" s="229"/>
      <c r="E99" s="230"/>
      <c r="F99" s="231"/>
      <c r="G99" s="231">
        <f>SUMIF(AG100:AG101,"&lt;&gt;NOR",G100:G101)</f>
        <v>0</v>
      </c>
      <c r="H99" s="231"/>
      <c r="I99" s="231">
        <f>SUM(I100:I101)</f>
        <v>0</v>
      </c>
      <c r="J99" s="231"/>
      <c r="K99" s="231">
        <f>SUM(K100:K101)</f>
        <v>0</v>
      </c>
      <c r="L99" s="231"/>
      <c r="M99" s="231">
        <f>SUM(M100:M101)</f>
        <v>0</v>
      </c>
      <c r="N99" s="230"/>
      <c r="O99" s="230">
        <f>SUM(O100:O101)</f>
        <v>143.52000000000001</v>
      </c>
      <c r="P99" s="230"/>
      <c r="Q99" s="230">
        <f>SUM(Q100:Q101)</f>
        <v>0</v>
      </c>
      <c r="R99" s="231"/>
      <c r="S99" s="231"/>
      <c r="T99" s="232"/>
      <c r="U99" s="226"/>
      <c r="V99" s="226">
        <f>SUM(V100:V101)</f>
        <v>12.48</v>
      </c>
      <c r="W99" s="226"/>
      <c r="X99" s="226"/>
      <c r="Y99" s="226"/>
      <c r="AG99" t="s">
        <v>227</v>
      </c>
    </row>
    <row r="100" spans="1:60" ht="22.5" outlineLevel="1" x14ac:dyDescent="0.2">
      <c r="A100" s="234">
        <v>20</v>
      </c>
      <c r="B100" s="235" t="s">
        <v>410</v>
      </c>
      <c r="C100" s="253" t="s">
        <v>411</v>
      </c>
      <c r="D100" s="236" t="s">
        <v>302</v>
      </c>
      <c r="E100" s="237">
        <v>416</v>
      </c>
      <c r="F100" s="238"/>
      <c r="G100" s="239">
        <f>ROUND(E100*F100,2)</f>
        <v>0</v>
      </c>
      <c r="H100" s="238"/>
      <c r="I100" s="239">
        <f>ROUND(E100*H100,2)</f>
        <v>0</v>
      </c>
      <c r="J100" s="238"/>
      <c r="K100" s="239">
        <f>ROUND(E100*J100,2)</f>
        <v>0</v>
      </c>
      <c r="L100" s="239">
        <v>21</v>
      </c>
      <c r="M100" s="239">
        <f>G100*(1+L100/100)</f>
        <v>0</v>
      </c>
      <c r="N100" s="237">
        <v>0.34499999999999997</v>
      </c>
      <c r="O100" s="237">
        <f>ROUND(E100*N100,2)</f>
        <v>143.52000000000001</v>
      </c>
      <c r="P100" s="237">
        <v>0</v>
      </c>
      <c r="Q100" s="237">
        <f>ROUND(E100*P100,2)</f>
        <v>0</v>
      </c>
      <c r="R100" s="239" t="s">
        <v>314</v>
      </c>
      <c r="S100" s="239" t="s">
        <v>231</v>
      </c>
      <c r="T100" s="240" t="s">
        <v>304</v>
      </c>
      <c r="U100" s="222">
        <v>0.03</v>
      </c>
      <c r="V100" s="222">
        <f>ROUND(E100*U100,2)</f>
        <v>12.48</v>
      </c>
      <c r="W100" s="222"/>
      <c r="X100" s="222" t="s">
        <v>305</v>
      </c>
      <c r="Y100" s="222" t="s">
        <v>234</v>
      </c>
      <c r="Z100" s="212"/>
      <c r="AA100" s="212"/>
      <c r="AB100" s="212"/>
      <c r="AC100" s="212"/>
      <c r="AD100" s="212"/>
      <c r="AE100" s="212"/>
      <c r="AF100" s="212"/>
      <c r="AG100" s="212" t="s">
        <v>306</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3" t="s">
        <v>412</v>
      </c>
      <c r="D101" s="259"/>
      <c r="E101" s="260">
        <v>416</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310</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27" t="s">
        <v>226</v>
      </c>
      <c r="B102" s="228" t="s">
        <v>169</v>
      </c>
      <c r="C102" s="251" t="s">
        <v>170</v>
      </c>
      <c r="D102" s="229"/>
      <c r="E102" s="230"/>
      <c r="F102" s="231"/>
      <c r="G102" s="231">
        <f>SUMIF(AG103:AG108,"&lt;&gt;NOR",G103:G108)</f>
        <v>0</v>
      </c>
      <c r="H102" s="231"/>
      <c r="I102" s="231">
        <f>SUM(I103:I108)</f>
        <v>0</v>
      </c>
      <c r="J102" s="231"/>
      <c r="K102" s="231">
        <f>SUM(K103:K108)</f>
        <v>0</v>
      </c>
      <c r="L102" s="231"/>
      <c r="M102" s="231">
        <f>SUM(M103:M108)</f>
        <v>0</v>
      </c>
      <c r="N102" s="230"/>
      <c r="O102" s="230">
        <f>SUM(O103:O108)</f>
        <v>7.82</v>
      </c>
      <c r="P102" s="230"/>
      <c r="Q102" s="230">
        <f>SUM(Q103:Q108)</f>
        <v>0</v>
      </c>
      <c r="R102" s="231"/>
      <c r="S102" s="231"/>
      <c r="T102" s="232"/>
      <c r="U102" s="226"/>
      <c r="V102" s="226">
        <f>SUM(V103:V108)</f>
        <v>9.02</v>
      </c>
      <c r="W102" s="226"/>
      <c r="X102" s="226"/>
      <c r="Y102" s="226"/>
      <c r="AG102" t="s">
        <v>227</v>
      </c>
    </row>
    <row r="103" spans="1:60" ht="33.75" outlineLevel="1" x14ac:dyDescent="0.2">
      <c r="A103" s="234">
        <v>21</v>
      </c>
      <c r="B103" s="235" t="s">
        <v>413</v>
      </c>
      <c r="C103" s="253" t="s">
        <v>414</v>
      </c>
      <c r="D103" s="236" t="s">
        <v>326</v>
      </c>
      <c r="E103" s="237">
        <v>33</v>
      </c>
      <c r="F103" s="238"/>
      <c r="G103" s="239">
        <f>ROUND(E103*F103,2)</f>
        <v>0</v>
      </c>
      <c r="H103" s="238"/>
      <c r="I103" s="239">
        <f>ROUND(E103*H103,2)</f>
        <v>0</v>
      </c>
      <c r="J103" s="238"/>
      <c r="K103" s="239">
        <f>ROUND(E103*J103,2)</f>
        <v>0</v>
      </c>
      <c r="L103" s="239">
        <v>21</v>
      </c>
      <c r="M103" s="239">
        <f>G103*(1+L103/100)</f>
        <v>0</v>
      </c>
      <c r="N103" s="237">
        <v>0.16108</v>
      </c>
      <c r="O103" s="237">
        <f>ROUND(E103*N103,2)</f>
        <v>5.32</v>
      </c>
      <c r="P103" s="237">
        <v>0</v>
      </c>
      <c r="Q103" s="237">
        <f>ROUND(E103*P103,2)</f>
        <v>0</v>
      </c>
      <c r="R103" s="239" t="s">
        <v>314</v>
      </c>
      <c r="S103" s="239" t="s">
        <v>231</v>
      </c>
      <c r="T103" s="240" t="s">
        <v>304</v>
      </c>
      <c r="U103" s="222">
        <v>0.23</v>
      </c>
      <c r="V103" s="222">
        <f>ROUND(E103*U103,2)</f>
        <v>7.59</v>
      </c>
      <c r="W103" s="222"/>
      <c r="X103" s="222" t="s">
        <v>305</v>
      </c>
      <c r="Y103" s="222" t="s">
        <v>234</v>
      </c>
      <c r="Z103" s="212"/>
      <c r="AA103" s="212"/>
      <c r="AB103" s="212"/>
      <c r="AC103" s="212"/>
      <c r="AD103" s="212"/>
      <c r="AE103" s="212"/>
      <c r="AF103" s="212"/>
      <c r="AG103" s="212" t="s">
        <v>306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2" t="s">
        <v>415</v>
      </c>
      <c r="D104" s="261"/>
      <c r="E104" s="261"/>
      <c r="F104" s="261"/>
      <c r="G104" s="261"/>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308</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ht="22.5" outlineLevel="2" x14ac:dyDescent="0.2">
      <c r="A105" s="219"/>
      <c r="B105" s="220"/>
      <c r="C105" s="263" t="s">
        <v>416</v>
      </c>
      <c r="D105" s="259"/>
      <c r="E105" s="260">
        <v>33</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310</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
      <c r="A106" s="234">
        <v>22</v>
      </c>
      <c r="B106" s="235" t="s">
        <v>417</v>
      </c>
      <c r="C106" s="253" t="s">
        <v>418</v>
      </c>
      <c r="D106" s="236" t="s">
        <v>331</v>
      </c>
      <c r="E106" s="237">
        <v>0.99</v>
      </c>
      <c r="F106" s="238"/>
      <c r="G106" s="239">
        <f>ROUND(E106*F106,2)</f>
        <v>0</v>
      </c>
      <c r="H106" s="238"/>
      <c r="I106" s="239">
        <f>ROUND(E106*H106,2)</f>
        <v>0</v>
      </c>
      <c r="J106" s="238"/>
      <c r="K106" s="239">
        <f>ROUND(E106*J106,2)</f>
        <v>0</v>
      </c>
      <c r="L106" s="239">
        <v>21</v>
      </c>
      <c r="M106" s="239">
        <f>G106*(1+L106/100)</f>
        <v>0</v>
      </c>
      <c r="N106" s="237">
        <v>2.5249999999999999</v>
      </c>
      <c r="O106" s="237">
        <f>ROUND(E106*N106,2)</f>
        <v>2.5</v>
      </c>
      <c r="P106" s="237">
        <v>0</v>
      </c>
      <c r="Q106" s="237">
        <f>ROUND(E106*P106,2)</f>
        <v>0</v>
      </c>
      <c r="R106" s="239" t="s">
        <v>314</v>
      </c>
      <c r="S106" s="239" t="s">
        <v>231</v>
      </c>
      <c r="T106" s="240" t="s">
        <v>304</v>
      </c>
      <c r="U106" s="222">
        <v>1.4419999999999999</v>
      </c>
      <c r="V106" s="222">
        <f>ROUND(E106*U106,2)</f>
        <v>1.43</v>
      </c>
      <c r="W106" s="222"/>
      <c r="X106" s="222" t="s">
        <v>305</v>
      </c>
      <c r="Y106" s="222" t="s">
        <v>234</v>
      </c>
      <c r="Z106" s="212"/>
      <c r="AA106" s="212"/>
      <c r="AB106" s="212"/>
      <c r="AC106" s="212"/>
      <c r="AD106" s="212"/>
      <c r="AE106" s="212"/>
      <c r="AF106" s="212"/>
      <c r="AG106" s="212" t="s">
        <v>306</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2" x14ac:dyDescent="0.2">
      <c r="A107" s="219"/>
      <c r="B107" s="220"/>
      <c r="C107" s="262" t="s">
        <v>419</v>
      </c>
      <c r="D107" s="261"/>
      <c r="E107" s="261"/>
      <c r="F107" s="261"/>
      <c r="G107" s="261"/>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308</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ht="22.5" outlineLevel="2" x14ac:dyDescent="0.2">
      <c r="A108" s="219"/>
      <c r="B108" s="220"/>
      <c r="C108" s="263" t="s">
        <v>420</v>
      </c>
      <c r="D108" s="259"/>
      <c r="E108" s="260">
        <v>0.99</v>
      </c>
      <c r="F108" s="222"/>
      <c r="G108" s="222"/>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310</v>
      </c>
      <c r="AH108" s="212">
        <v>0</v>
      </c>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x14ac:dyDescent="0.2">
      <c r="A109" s="227" t="s">
        <v>226</v>
      </c>
      <c r="B109" s="228" t="s">
        <v>171</v>
      </c>
      <c r="C109" s="251" t="s">
        <v>172</v>
      </c>
      <c r="D109" s="229"/>
      <c r="E109" s="230"/>
      <c r="F109" s="231"/>
      <c r="G109" s="231">
        <f>SUMIF(AG110:AG118,"&lt;&gt;NOR",G110:G118)</f>
        <v>0</v>
      </c>
      <c r="H109" s="231"/>
      <c r="I109" s="231">
        <f>SUM(I110:I118)</f>
        <v>0</v>
      </c>
      <c r="J109" s="231"/>
      <c r="K109" s="231">
        <f>SUM(K110:K118)</f>
        <v>0</v>
      </c>
      <c r="L109" s="231"/>
      <c r="M109" s="231">
        <f>SUM(M110:M118)</f>
        <v>0</v>
      </c>
      <c r="N109" s="230"/>
      <c r="O109" s="230">
        <f>SUM(O110:O118)</f>
        <v>0</v>
      </c>
      <c r="P109" s="230"/>
      <c r="Q109" s="230">
        <f>SUM(Q110:Q118)</f>
        <v>725.64</v>
      </c>
      <c r="R109" s="231"/>
      <c r="S109" s="231"/>
      <c r="T109" s="232"/>
      <c r="U109" s="226"/>
      <c r="V109" s="226">
        <f>SUM(V110:V118)</f>
        <v>1970.86</v>
      </c>
      <c r="W109" s="226"/>
      <c r="X109" s="226"/>
      <c r="Y109" s="226"/>
      <c r="AG109" t="s">
        <v>227</v>
      </c>
    </row>
    <row r="110" spans="1:60" outlineLevel="1" x14ac:dyDescent="0.2">
      <c r="A110" s="234">
        <v>23</v>
      </c>
      <c r="B110" s="235" t="s">
        <v>421</v>
      </c>
      <c r="C110" s="253" t="s">
        <v>422</v>
      </c>
      <c r="D110" s="236" t="s">
        <v>331</v>
      </c>
      <c r="E110" s="237">
        <v>199.71600000000001</v>
      </c>
      <c r="F110" s="238"/>
      <c r="G110" s="239">
        <f>ROUND(E110*F110,2)</f>
        <v>0</v>
      </c>
      <c r="H110" s="238"/>
      <c r="I110" s="239">
        <f>ROUND(E110*H110,2)</f>
        <v>0</v>
      </c>
      <c r="J110" s="238"/>
      <c r="K110" s="239">
        <f>ROUND(E110*J110,2)</f>
        <v>0</v>
      </c>
      <c r="L110" s="239">
        <v>21</v>
      </c>
      <c r="M110" s="239">
        <f>G110*(1+L110/100)</f>
        <v>0</v>
      </c>
      <c r="N110" s="237">
        <v>0</v>
      </c>
      <c r="O110" s="237">
        <f>ROUND(E110*N110,2)</f>
        <v>0</v>
      </c>
      <c r="P110" s="237">
        <v>2.2000000000000002</v>
      </c>
      <c r="Q110" s="237">
        <f>ROUND(E110*P110,2)</f>
        <v>439.38</v>
      </c>
      <c r="R110" s="239" t="s">
        <v>423</v>
      </c>
      <c r="S110" s="239" t="s">
        <v>231</v>
      </c>
      <c r="T110" s="240" t="s">
        <v>304</v>
      </c>
      <c r="U110" s="222">
        <v>3.86</v>
      </c>
      <c r="V110" s="222">
        <f>ROUND(E110*U110,2)</f>
        <v>770.9</v>
      </c>
      <c r="W110" s="222"/>
      <c r="X110" s="222" t="s">
        <v>305</v>
      </c>
      <c r="Y110" s="222" t="s">
        <v>234</v>
      </c>
      <c r="Z110" s="212"/>
      <c r="AA110" s="212"/>
      <c r="AB110" s="212"/>
      <c r="AC110" s="212"/>
      <c r="AD110" s="212"/>
      <c r="AE110" s="212"/>
      <c r="AF110" s="212"/>
      <c r="AG110" s="212" t="s">
        <v>306</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62" t="s">
        <v>424</v>
      </c>
      <c r="D111" s="261"/>
      <c r="E111" s="261"/>
      <c r="F111" s="261"/>
      <c r="G111" s="261"/>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308</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ht="22.5" outlineLevel="2" x14ac:dyDescent="0.2">
      <c r="A112" s="219"/>
      <c r="B112" s="220"/>
      <c r="C112" s="263" t="s">
        <v>425</v>
      </c>
      <c r="D112" s="259"/>
      <c r="E112" s="260">
        <v>199.71600000000001</v>
      </c>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310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
      <c r="A113" s="234">
        <v>24</v>
      </c>
      <c r="B113" s="235" t="s">
        <v>426</v>
      </c>
      <c r="C113" s="253" t="s">
        <v>427</v>
      </c>
      <c r="D113" s="236" t="s">
        <v>331</v>
      </c>
      <c r="E113" s="237">
        <v>83.215000000000003</v>
      </c>
      <c r="F113" s="238"/>
      <c r="G113" s="239">
        <f>ROUND(E113*F113,2)</f>
        <v>0</v>
      </c>
      <c r="H113" s="238"/>
      <c r="I113" s="239">
        <f>ROUND(E113*H113,2)</f>
        <v>0</v>
      </c>
      <c r="J113" s="238"/>
      <c r="K113" s="239">
        <f>ROUND(E113*J113,2)</f>
        <v>0</v>
      </c>
      <c r="L113" s="239">
        <v>21</v>
      </c>
      <c r="M113" s="239">
        <f>G113*(1+L113/100)</f>
        <v>0</v>
      </c>
      <c r="N113" s="237">
        <v>0</v>
      </c>
      <c r="O113" s="237">
        <f>ROUND(E113*N113,2)</f>
        <v>0</v>
      </c>
      <c r="P113" s="237">
        <v>2</v>
      </c>
      <c r="Q113" s="237">
        <f>ROUND(E113*P113,2)</f>
        <v>166.43</v>
      </c>
      <c r="R113" s="239" t="s">
        <v>423</v>
      </c>
      <c r="S113" s="239" t="s">
        <v>231</v>
      </c>
      <c r="T113" s="240" t="s">
        <v>304</v>
      </c>
      <c r="U113" s="222">
        <v>6.44</v>
      </c>
      <c r="V113" s="222">
        <f>ROUND(E113*U113,2)</f>
        <v>535.9</v>
      </c>
      <c r="W113" s="222"/>
      <c r="X113" s="222" t="s">
        <v>305</v>
      </c>
      <c r="Y113" s="222" t="s">
        <v>234</v>
      </c>
      <c r="Z113" s="212"/>
      <c r="AA113" s="212"/>
      <c r="AB113" s="212"/>
      <c r="AC113" s="212"/>
      <c r="AD113" s="212"/>
      <c r="AE113" s="212"/>
      <c r="AF113" s="212"/>
      <c r="AG113" s="212" t="s">
        <v>306</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62" t="s">
        <v>424</v>
      </c>
      <c r="D114" s="261"/>
      <c r="E114" s="261"/>
      <c r="F114" s="261"/>
      <c r="G114" s="261"/>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308</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2" x14ac:dyDescent="0.2">
      <c r="A115" s="219"/>
      <c r="B115" s="220"/>
      <c r="C115" s="263" t="s">
        <v>428</v>
      </c>
      <c r="D115" s="259"/>
      <c r="E115" s="260">
        <v>83.215000000000003</v>
      </c>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310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
      <c r="A116" s="234">
        <v>25</v>
      </c>
      <c r="B116" s="235" t="s">
        <v>429</v>
      </c>
      <c r="C116" s="253" t="s">
        <v>430</v>
      </c>
      <c r="D116" s="236" t="s">
        <v>331</v>
      </c>
      <c r="E116" s="237">
        <v>49.929000000000002</v>
      </c>
      <c r="F116" s="238"/>
      <c r="G116" s="239">
        <f>ROUND(E116*F116,2)</f>
        <v>0</v>
      </c>
      <c r="H116" s="238"/>
      <c r="I116" s="239">
        <f>ROUND(E116*H116,2)</f>
        <v>0</v>
      </c>
      <c r="J116" s="238"/>
      <c r="K116" s="239">
        <f>ROUND(E116*J116,2)</f>
        <v>0</v>
      </c>
      <c r="L116" s="239">
        <v>21</v>
      </c>
      <c r="M116" s="239">
        <f>G116*(1+L116/100)</f>
        <v>0</v>
      </c>
      <c r="N116" s="237">
        <v>0</v>
      </c>
      <c r="O116" s="237">
        <f>ROUND(E116*N116,2)</f>
        <v>0</v>
      </c>
      <c r="P116" s="237">
        <v>2.4</v>
      </c>
      <c r="Q116" s="237">
        <f>ROUND(E116*P116,2)</f>
        <v>119.83</v>
      </c>
      <c r="R116" s="239" t="s">
        <v>423</v>
      </c>
      <c r="S116" s="239" t="s">
        <v>231</v>
      </c>
      <c r="T116" s="240" t="s">
        <v>304</v>
      </c>
      <c r="U116" s="222">
        <v>13.3</v>
      </c>
      <c r="V116" s="222">
        <f>ROUND(E116*U116,2)</f>
        <v>664.06</v>
      </c>
      <c r="W116" s="222"/>
      <c r="X116" s="222" t="s">
        <v>305</v>
      </c>
      <c r="Y116" s="222" t="s">
        <v>234</v>
      </c>
      <c r="Z116" s="212"/>
      <c r="AA116" s="212"/>
      <c r="AB116" s="212"/>
      <c r="AC116" s="212"/>
      <c r="AD116" s="212"/>
      <c r="AE116" s="212"/>
      <c r="AF116" s="212"/>
      <c r="AG116" s="212" t="s">
        <v>306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2" x14ac:dyDescent="0.2">
      <c r="A117" s="219"/>
      <c r="B117" s="220"/>
      <c r="C117" s="262" t="s">
        <v>431</v>
      </c>
      <c r="D117" s="261"/>
      <c r="E117" s="261"/>
      <c r="F117" s="261"/>
      <c r="G117" s="261"/>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308</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ht="22.5" outlineLevel="2" x14ac:dyDescent="0.2">
      <c r="A118" s="219"/>
      <c r="B118" s="220"/>
      <c r="C118" s="263" t="s">
        <v>432</v>
      </c>
      <c r="D118" s="259"/>
      <c r="E118" s="260">
        <v>49.929000000000002</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310</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x14ac:dyDescent="0.2">
      <c r="A119" s="227" t="s">
        <v>226</v>
      </c>
      <c r="B119" s="228" t="s">
        <v>173</v>
      </c>
      <c r="C119" s="251" t="s">
        <v>174</v>
      </c>
      <c r="D119" s="229"/>
      <c r="E119" s="230"/>
      <c r="F119" s="231"/>
      <c r="G119" s="231">
        <f>SUMIF(AG120:AG130,"&lt;&gt;NOR",G120:G130)</f>
        <v>0</v>
      </c>
      <c r="H119" s="231"/>
      <c r="I119" s="231">
        <f>SUM(I120:I130)</f>
        <v>0</v>
      </c>
      <c r="J119" s="231"/>
      <c r="K119" s="231">
        <f>SUM(K120:K130)</f>
        <v>0</v>
      </c>
      <c r="L119" s="231"/>
      <c r="M119" s="231">
        <f>SUM(M120:M130)</f>
        <v>0</v>
      </c>
      <c r="N119" s="230"/>
      <c r="O119" s="230">
        <f>SUM(O120:O130)</f>
        <v>0.44</v>
      </c>
      <c r="P119" s="230"/>
      <c r="Q119" s="230">
        <f>SUM(Q120:Q130)</f>
        <v>1374.47</v>
      </c>
      <c r="R119" s="231"/>
      <c r="S119" s="231"/>
      <c r="T119" s="232"/>
      <c r="U119" s="226"/>
      <c r="V119" s="226">
        <f>SUM(V120:V130)</f>
        <v>1925.25</v>
      </c>
      <c r="W119" s="226"/>
      <c r="X119" s="226"/>
      <c r="Y119" s="226"/>
      <c r="AG119" t="s">
        <v>227</v>
      </c>
    </row>
    <row r="120" spans="1:60" ht="33.75" outlineLevel="1" x14ac:dyDescent="0.2">
      <c r="A120" s="234">
        <v>26</v>
      </c>
      <c r="B120" s="235" t="s">
        <v>433</v>
      </c>
      <c r="C120" s="253" t="s">
        <v>434</v>
      </c>
      <c r="D120" s="236" t="s">
        <v>331</v>
      </c>
      <c r="E120" s="237">
        <v>496.2</v>
      </c>
      <c r="F120" s="238"/>
      <c r="G120" s="239">
        <f>ROUND(E120*F120,2)</f>
        <v>0</v>
      </c>
      <c r="H120" s="238"/>
      <c r="I120" s="239">
        <f>ROUND(E120*H120,2)</f>
        <v>0</v>
      </c>
      <c r="J120" s="238"/>
      <c r="K120" s="239">
        <f>ROUND(E120*J120,2)</f>
        <v>0</v>
      </c>
      <c r="L120" s="239">
        <v>21</v>
      </c>
      <c r="M120" s="239">
        <f>G120*(1+L120/100)</f>
        <v>0</v>
      </c>
      <c r="N120" s="237">
        <v>8.8000000000000003E-4</v>
      </c>
      <c r="O120" s="237">
        <f>ROUND(E120*N120,2)</f>
        <v>0.44</v>
      </c>
      <c r="P120" s="237">
        <v>0.56999999999999995</v>
      </c>
      <c r="Q120" s="237">
        <f>ROUND(E120*P120,2)</f>
        <v>282.83</v>
      </c>
      <c r="R120" s="239" t="s">
        <v>435</v>
      </c>
      <c r="S120" s="239" t="s">
        <v>231</v>
      </c>
      <c r="T120" s="240" t="s">
        <v>304</v>
      </c>
      <c r="U120" s="222">
        <v>1.92</v>
      </c>
      <c r="V120" s="222">
        <f>ROUND(E120*U120,2)</f>
        <v>952.7</v>
      </c>
      <c r="W120" s="222"/>
      <c r="X120" s="222" t="s">
        <v>305</v>
      </c>
      <c r="Y120" s="222" t="s">
        <v>234</v>
      </c>
      <c r="Z120" s="212"/>
      <c r="AA120" s="212"/>
      <c r="AB120" s="212"/>
      <c r="AC120" s="212"/>
      <c r="AD120" s="212"/>
      <c r="AE120" s="212"/>
      <c r="AF120" s="212"/>
      <c r="AG120" s="212" t="s">
        <v>306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2" x14ac:dyDescent="0.2">
      <c r="A121" s="219"/>
      <c r="B121" s="220"/>
      <c r="C121" s="254" t="s">
        <v>436</v>
      </c>
      <c r="D121" s="249"/>
      <c r="E121" s="249"/>
      <c r="F121" s="249"/>
      <c r="G121" s="249"/>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239</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55" t="s">
        <v>437</v>
      </c>
      <c r="D122" s="250"/>
      <c r="E122" s="250"/>
      <c r="F122" s="250"/>
      <c r="G122" s="250"/>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239</v>
      </c>
      <c r="AH122" s="212"/>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55" t="s">
        <v>438</v>
      </c>
      <c r="D123" s="250"/>
      <c r="E123" s="250"/>
      <c r="F123" s="250"/>
      <c r="G123" s="250"/>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239</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2" x14ac:dyDescent="0.2">
      <c r="A124" s="219"/>
      <c r="B124" s="220"/>
      <c r="C124" s="263" t="s">
        <v>439</v>
      </c>
      <c r="D124" s="259"/>
      <c r="E124" s="260">
        <v>496.2</v>
      </c>
      <c r="F124" s="222"/>
      <c r="G124" s="222"/>
      <c r="H124" s="222"/>
      <c r="I124" s="222"/>
      <c r="J124" s="222"/>
      <c r="K124" s="222"/>
      <c r="L124" s="222"/>
      <c r="M124" s="222"/>
      <c r="N124" s="221"/>
      <c r="O124" s="221"/>
      <c r="P124" s="221"/>
      <c r="Q124" s="221"/>
      <c r="R124" s="222"/>
      <c r="S124" s="222"/>
      <c r="T124" s="222"/>
      <c r="U124" s="222"/>
      <c r="V124" s="222"/>
      <c r="W124" s="222"/>
      <c r="X124" s="222"/>
      <c r="Y124" s="222"/>
      <c r="Z124" s="212"/>
      <c r="AA124" s="212"/>
      <c r="AB124" s="212"/>
      <c r="AC124" s="212"/>
      <c r="AD124" s="212"/>
      <c r="AE124" s="212"/>
      <c r="AF124" s="212"/>
      <c r="AG124" s="212" t="s">
        <v>310</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33.75" outlineLevel="1" x14ac:dyDescent="0.2">
      <c r="A125" s="234">
        <v>27</v>
      </c>
      <c r="B125" s="235" t="s">
        <v>440</v>
      </c>
      <c r="C125" s="253" t="s">
        <v>441</v>
      </c>
      <c r="D125" s="236" t="s">
        <v>331</v>
      </c>
      <c r="E125" s="237">
        <v>1984.8</v>
      </c>
      <c r="F125" s="238"/>
      <c r="G125" s="239">
        <f>ROUND(E125*F125,2)</f>
        <v>0</v>
      </c>
      <c r="H125" s="238"/>
      <c r="I125" s="239">
        <f>ROUND(E125*H125,2)</f>
        <v>0</v>
      </c>
      <c r="J125" s="238"/>
      <c r="K125" s="239">
        <f>ROUND(E125*J125,2)</f>
        <v>0</v>
      </c>
      <c r="L125" s="239">
        <v>21</v>
      </c>
      <c r="M125" s="239">
        <f>G125*(1+L125/100)</f>
        <v>0</v>
      </c>
      <c r="N125" s="237">
        <v>0</v>
      </c>
      <c r="O125" s="237">
        <f>ROUND(E125*N125,2)</f>
        <v>0</v>
      </c>
      <c r="P125" s="237">
        <v>0.55000000000000004</v>
      </c>
      <c r="Q125" s="237">
        <f>ROUND(E125*P125,2)</f>
        <v>1091.6400000000001</v>
      </c>
      <c r="R125" s="239" t="s">
        <v>435</v>
      </c>
      <c r="S125" s="239" t="s">
        <v>231</v>
      </c>
      <c r="T125" s="240" t="s">
        <v>304</v>
      </c>
      <c r="U125" s="222">
        <v>0.49</v>
      </c>
      <c r="V125" s="222">
        <f>ROUND(E125*U125,2)</f>
        <v>972.55</v>
      </c>
      <c r="W125" s="222"/>
      <c r="X125" s="222" t="s">
        <v>305</v>
      </c>
      <c r="Y125" s="222" t="s">
        <v>234</v>
      </c>
      <c r="Z125" s="212"/>
      <c r="AA125" s="212"/>
      <c r="AB125" s="212"/>
      <c r="AC125" s="212"/>
      <c r="AD125" s="212"/>
      <c r="AE125" s="212"/>
      <c r="AF125" s="212"/>
      <c r="AG125" s="212" t="s">
        <v>306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2" t="s">
        <v>442</v>
      </c>
      <c r="D126" s="261"/>
      <c r="E126" s="261"/>
      <c r="F126" s="261"/>
      <c r="G126" s="261"/>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308</v>
      </c>
      <c r="AH126" s="212"/>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2" x14ac:dyDescent="0.2">
      <c r="A127" s="219"/>
      <c r="B127" s="220"/>
      <c r="C127" s="255" t="s">
        <v>436</v>
      </c>
      <c r="D127" s="250"/>
      <c r="E127" s="250"/>
      <c r="F127" s="250"/>
      <c r="G127" s="250"/>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239</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55" t="s">
        <v>437</v>
      </c>
      <c r="D128" s="250"/>
      <c r="E128" s="250"/>
      <c r="F128" s="250"/>
      <c r="G128" s="250"/>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239</v>
      </c>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3" x14ac:dyDescent="0.2">
      <c r="A129" s="219"/>
      <c r="B129" s="220"/>
      <c r="C129" s="255" t="s">
        <v>438</v>
      </c>
      <c r="D129" s="250"/>
      <c r="E129" s="250"/>
      <c r="F129" s="250"/>
      <c r="G129" s="250"/>
      <c r="H129" s="222"/>
      <c r="I129" s="222"/>
      <c r="J129" s="222"/>
      <c r="K129" s="222"/>
      <c r="L129" s="222"/>
      <c r="M129" s="222"/>
      <c r="N129" s="221"/>
      <c r="O129" s="221"/>
      <c r="P129" s="221"/>
      <c r="Q129" s="221"/>
      <c r="R129" s="222"/>
      <c r="S129" s="222"/>
      <c r="T129" s="222"/>
      <c r="U129" s="222"/>
      <c r="V129" s="222"/>
      <c r="W129" s="222"/>
      <c r="X129" s="222"/>
      <c r="Y129" s="222"/>
      <c r="Z129" s="212"/>
      <c r="AA129" s="212"/>
      <c r="AB129" s="212"/>
      <c r="AC129" s="212"/>
      <c r="AD129" s="212"/>
      <c r="AE129" s="212"/>
      <c r="AF129" s="212"/>
      <c r="AG129" s="212" t="s">
        <v>239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ht="22.5" outlineLevel="2" x14ac:dyDescent="0.2">
      <c r="A130" s="219"/>
      <c r="B130" s="220"/>
      <c r="C130" s="263" t="s">
        <v>443</v>
      </c>
      <c r="D130" s="259"/>
      <c r="E130" s="260">
        <v>1984.8</v>
      </c>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310</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x14ac:dyDescent="0.2">
      <c r="A131" s="227" t="s">
        <v>226</v>
      </c>
      <c r="B131" s="228" t="s">
        <v>175</v>
      </c>
      <c r="C131" s="251" t="s">
        <v>176</v>
      </c>
      <c r="D131" s="229"/>
      <c r="E131" s="230"/>
      <c r="F131" s="231"/>
      <c r="G131" s="231">
        <f>SUMIF(AG132:AG136,"&lt;&gt;NOR",G132:G136)</f>
        <v>0</v>
      </c>
      <c r="H131" s="231"/>
      <c r="I131" s="231">
        <f>SUM(I132:I136)</f>
        <v>0</v>
      </c>
      <c r="J131" s="231"/>
      <c r="K131" s="231">
        <f>SUM(K132:K136)</f>
        <v>0</v>
      </c>
      <c r="L131" s="231"/>
      <c r="M131" s="231">
        <f>SUM(M132:M136)</f>
        <v>0</v>
      </c>
      <c r="N131" s="230"/>
      <c r="O131" s="230">
        <f>SUM(O132:O136)</f>
        <v>0</v>
      </c>
      <c r="P131" s="230"/>
      <c r="Q131" s="230">
        <f>SUM(Q132:Q136)</f>
        <v>0</v>
      </c>
      <c r="R131" s="231"/>
      <c r="S131" s="231"/>
      <c r="T131" s="232"/>
      <c r="U131" s="226"/>
      <c r="V131" s="226">
        <f>SUM(V132:V136)</f>
        <v>15.15</v>
      </c>
      <c r="W131" s="226"/>
      <c r="X131" s="226"/>
      <c r="Y131" s="226"/>
      <c r="AG131" t="s">
        <v>227</v>
      </c>
    </row>
    <row r="132" spans="1:60" outlineLevel="1" x14ac:dyDescent="0.2">
      <c r="A132" s="234">
        <v>28</v>
      </c>
      <c r="B132" s="235" t="s">
        <v>444</v>
      </c>
      <c r="C132" s="253" t="s">
        <v>445</v>
      </c>
      <c r="D132" s="236" t="s">
        <v>360</v>
      </c>
      <c r="E132" s="237">
        <v>757.25995</v>
      </c>
      <c r="F132" s="238"/>
      <c r="G132" s="239">
        <f>ROUND(E132*F132,2)</f>
        <v>0</v>
      </c>
      <c r="H132" s="238"/>
      <c r="I132" s="239">
        <f>ROUND(E132*H132,2)</f>
        <v>0</v>
      </c>
      <c r="J132" s="238"/>
      <c r="K132" s="239">
        <f>ROUND(E132*J132,2)</f>
        <v>0</v>
      </c>
      <c r="L132" s="239">
        <v>21</v>
      </c>
      <c r="M132" s="239">
        <f>G132*(1+L132/100)</f>
        <v>0</v>
      </c>
      <c r="N132" s="237">
        <v>0</v>
      </c>
      <c r="O132" s="237">
        <f>ROUND(E132*N132,2)</f>
        <v>0</v>
      </c>
      <c r="P132" s="237">
        <v>0</v>
      </c>
      <c r="Q132" s="237">
        <f>ROUND(E132*P132,2)</f>
        <v>0</v>
      </c>
      <c r="R132" s="239" t="s">
        <v>314</v>
      </c>
      <c r="S132" s="239" t="s">
        <v>231</v>
      </c>
      <c r="T132" s="240" t="s">
        <v>304</v>
      </c>
      <c r="U132" s="222">
        <v>0.02</v>
      </c>
      <c r="V132" s="222">
        <f>ROUND(E132*U132,2)</f>
        <v>15.15</v>
      </c>
      <c r="W132" s="222"/>
      <c r="X132" s="222" t="s">
        <v>446</v>
      </c>
      <c r="Y132" s="222" t="s">
        <v>234</v>
      </c>
      <c r="Z132" s="212"/>
      <c r="AA132" s="212"/>
      <c r="AB132" s="212"/>
      <c r="AC132" s="212"/>
      <c r="AD132" s="212"/>
      <c r="AE132" s="212"/>
      <c r="AF132" s="212"/>
      <c r="AG132" s="212" t="s">
        <v>447</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2" x14ac:dyDescent="0.2">
      <c r="A133" s="219"/>
      <c r="B133" s="220"/>
      <c r="C133" s="262" t="s">
        <v>448</v>
      </c>
      <c r="D133" s="261"/>
      <c r="E133" s="261"/>
      <c r="F133" s="261"/>
      <c r="G133" s="261"/>
      <c r="H133" s="222"/>
      <c r="I133" s="222"/>
      <c r="J133" s="222"/>
      <c r="K133" s="222"/>
      <c r="L133" s="222"/>
      <c r="M133" s="222"/>
      <c r="N133" s="221"/>
      <c r="O133" s="221"/>
      <c r="P133" s="221"/>
      <c r="Q133" s="221"/>
      <c r="R133" s="222"/>
      <c r="S133" s="222"/>
      <c r="T133" s="222"/>
      <c r="U133" s="222"/>
      <c r="V133" s="222"/>
      <c r="W133" s="222"/>
      <c r="X133" s="222"/>
      <c r="Y133" s="222"/>
      <c r="Z133" s="212"/>
      <c r="AA133" s="212"/>
      <c r="AB133" s="212"/>
      <c r="AC133" s="212"/>
      <c r="AD133" s="212"/>
      <c r="AE133" s="212"/>
      <c r="AF133" s="212"/>
      <c r="AG133" s="212" t="s">
        <v>308</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63" t="s">
        <v>449</v>
      </c>
      <c r="D134" s="259"/>
      <c r="E134" s="260"/>
      <c r="F134" s="222"/>
      <c r="G134" s="222"/>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310</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63" t="s">
        <v>450</v>
      </c>
      <c r="D135" s="259"/>
      <c r="E135" s="260"/>
      <c r="F135" s="222"/>
      <c r="G135" s="222"/>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310</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3" x14ac:dyDescent="0.2">
      <c r="A136" s="219"/>
      <c r="B136" s="220"/>
      <c r="C136" s="263" t="s">
        <v>451</v>
      </c>
      <c r="D136" s="259"/>
      <c r="E136" s="260">
        <v>757.25995</v>
      </c>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310</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x14ac:dyDescent="0.2">
      <c r="A137" s="227" t="s">
        <v>226</v>
      </c>
      <c r="B137" s="228" t="s">
        <v>193</v>
      </c>
      <c r="C137" s="251" t="s">
        <v>194</v>
      </c>
      <c r="D137" s="229"/>
      <c r="E137" s="230"/>
      <c r="F137" s="231"/>
      <c r="G137" s="231">
        <f>SUMIF(AG138:AG248,"&lt;&gt;NOR",G138:G248)</f>
        <v>0</v>
      </c>
      <c r="H137" s="231"/>
      <c r="I137" s="231">
        <f>SUM(I138:I248)</f>
        <v>0</v>
      </c>
      <c r="J137" s="231"/>
      <c r="K137" s="231">
        <f>SUM(K138:K248)</f>
        <v>0</v>
      </c>
      <c r="L137" s="231"/>
      <c r="M137" s="231">
        <f>SUM(M138:M248)</f>
        <v>0</v>
      </c>
      <c r="N137" s="230"/>
      <c r="O137" s="230">
        <f>SUM(O138:O248)</f>
        <v>0</v>
      </c>
      <c r="P137" s="230"/>
      <c r="Q137" s="230">
        <f>SUM(Q138:Q248)</f>
        <v>0</v>
      </c>
      <c r="R137" s="231"/>
      <c r="S137" s="231"/>
      <c r="T137" s="232"/>
      <c r="U137" s="226"/>
      <c r="V137" s="226">
        <f>SUM(V138:V248)</f>
        <v>4182.7800000000007</v>
      </c>
      <c r="W137" s="226"/>
      <c r="X137" s="226"/>
      <c r="Y137" s="226"/>
      <c r="AG137" t="s">
        <v>227</v>
      </c>
    </row>
    <row r="138" spans="1:60" ht="22.5" outlineLevel="1" x14ac:dyDescent="0.2">
      <c r="A138" s="234">
        <v>29</v>
      </c>
      <c r="B138" s="235" t="s">
        <v>452</v>
      </c>
      <c r="C138" s="253" t="s">
        <v>453</v>
      </c>
      <c r="D138" s="236" t="s">
        <v>360</v>
      </c>
      <c r="E138" s="237">
        <v>2167.2444999999998</v>
      </c>
      <c r="F138" s="238"/>
      <c r="G138" s="239">
        <f>ROUND(E138*F138,2)</f>
        <v>0</v>
      </c>
      <c r="H138" s="238"/>
      <c r="I138" s="239">
        <f>ROUND(E138*H138,2)</f>
        <v>0</v>
      </c>
      <c r="J138" s="238"/>
      <c r="K138" s="239">
        <f>ROUND(E138*J138,2)</f>
        <v>0</v>
      </c>
      <c r="L138" s="239">
        <v>21</v>
      </c>
      <c r="M138" s="239">
        <f>G138*(1+L138/100)</f>
        <v>0</v>
      </c>
      <c r="N138" s="237">
        <v>0</v>
      </c>
      <c r="O138" s="237">
        <f>ROUND(E138*N138,2)</f>
        <v>0</v>
      </c>
      <c r="P138" s="237">
        <v>0</v>
      </c>
      <c r="Q138" s="237">
        <f>ROUND(E138*P138,2)</f>
        <v>0</v>
      </c>
      <c r="R138" s="239" t="s">
        <v>454</v>
      </c>
      <c r="S138" s="239" t="s">
        <v>231</v>
      </c>
      <c r="T138" s="240" t="s">
        <v>304</v>
      </c>
      <c r="U138" s="222">
        <v>0.28000000000000003</v>
      </c>
      <c r="V138" s="222">
        <f>ROUND(E138*U138,2)</f>
        <v>606.83000000000004</v>
      </c>
      <c r="W138" s="222"/>
      <c r="X138" s="222" t="s">
        <v>455</v>
      </c>
      <c r="Y138" s="222" t="s">
        <v>234</v>
      </c>
      <c r="Z138" s="212"/>
      <c r="AA138" s="212"/>
      <c r="AB138" s="212"/>
      <c r="AC138" s="212"/>
      <c r="AD138" s="212"/>
      <c r="AE138" s="212"/>
      <c r="AF138" s="212"/>
      <c r="AG138" s="212" t="s">
        <v>456</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2" x14ac:dyDescent="0.2">
      <c r="A139" s="219"/>
      <c r="B139" s="220"/>
      <c r="C139" s="262" t="s">
        <v>457</v>
      </c>
      <c r="D139" s="261"/>
      <c r="E139" s="261"/>
      <c r="F139" s="261"/>
      <c r="G139" s="261"/>
      <c r="H139" s="222"/>
      <c r="I139" s="222"/>
      <c r="J139" s="222"/>
      <c r="K139" s="222"/>
      <c r="L139" s="222"/>
      <c r="M139" s="222"/>
      <c r="N139" s="221"/>
      <c r="O139" s="221"/>
      <c r="P139" s="221"/>
      <c r="Q139" s="221"/>
      <c r="R139" s="222"/>
      <c r="S139" s="222"/>
      <c r="T139" s="222"/>
      <c r="U139" s="222"/>
      <c r="V139" s="222"/>
      <c r="W139" s="222"/>
      <c r="X139" s="222"/>
      <c r="Y139" s="222"/>
      <c r="Z139" s="212"/>
      <c r="AA139" s="212"/>
      <c r="AB139" s="212"/>
      <c r="AC139" s="212"/>
      <c r="AD139" s="212"/>
      <c r="AE139" s="212"/>
      <c r="AF139" s="212"/>
      <c r="AG139" s="212" t="s">
        <v>308</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55" t="s">
        <v>458</v>
      </c>
      <c r="D140" s="250"/>
      <c r="E140" s="250"/>
      <c r="F140" s="250"/>
      <c r="G140" s="250"/>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239</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55" t="s">
        <v>459</v>
      </c>
      <c r="D141" s="250"/>
      <c r="E141" s="250"/>
      <c r="F141" s="250"/>
      <c r="G141" s="250"/>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239</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ht="22.5" outlineLevel="3" x14ac:dyDescent="0.2">
      <c r="A142" s="219"/>
      <c r="B142" s="220"/>
      <c r="C142" s="255" t="s">
        <v>460</v>
      </c>
      <c r="D142" s="250"/>
      <c r="E142" s="250"/>
      <c r="F142" s="250"/>
      <c r="G142" s="250"/>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239</v>
      </c>
      <c r="AH142" s="212"/>
      <c r="AI142" s="212"/>
      <c r="AJ142" s="212"/>
      <c r="AK142" s="212"/>
      <c r="AL142" s="212"/>
      <c r="AM142" s="212"/>
      <c r="AN142" s="212"/>
      <c r="AO142" s="212"/>
      <c r="AP142" s="212"/>
      <c r="AQ142" s="212"/>
      <c r="AR142" s="212"/>
      <c r="AS142" s="212"/>
      <c r="AT142" s="212"/>
      <c r="AU142" s="212"/>
      <c r="AV142" s="212"/>
      <c r="AW142" s="212"/>
      <c r="AX142" s="212"/>
      <c r="AY142" s="212"/>
      <c r="AZ142" s="212"/>
      <c r="BA142" s="248" t="str">
        <f>C142</f>
        <v>- při vodorovné dopravě po vodě : vyložení na hromady na suchu nebo na přeložení na dopravní prostředek na suchu do 15 m vodorovně a současně do 4 m svisle,</v>
      </c>
      <c r="BB142" s="212"/>
      <c r="BC142" s="212"/>
      <c r="BD142" s="212"/>
      <c r="BE142" s="212"/>
      <c r="BF142" s="212"/>
      <c r="BG142" s="212"/>
      <c r="BH142" s="212"/>
    </row>
    <row r="143" spans="1:60" outlineLevel="3" x14ac:dyDescent="0.2">
      <c r="A143" s="219"/>
      <c r="B143" s="220"/>
      <c r="C143" s="255" t="s">
        <v>461</v>
      </c>
      <c r="D143" s="250"/>
      <c r="E143" s="250"/>
      <c r="F143" s="250"/>
      <c r="G143" s="250"/>
      <c r="H143" s="222"/>
      <c r="I143" s="222"/>
      <c r="J143" s="222"/>
      <c r="K143" s="222"/>
      <c r="L143" s="222"/>
      <c r="M143" s="222"/>
      <c r="N143" s="221"/>
      <c r="O143" s="221"/>
      <c r="P143" s="221"/>
      <c r="Q143" s="221"/>
      <c r="R143" s="222"/>
      <c r="S143" s="222"/>
      <c r="T143" s="222"/>
      <c r="U143" s="222"/>
      <c r="V143" s="222"/>
      <c r="W143" s="222"/>
      <c r="X143" s="222"/>
      <c r="Y143" s="222"/>
      <c r="Z143" s="212"/>
      <c r="AA143" s="212"/>
      <c r="AB143" s="212"/>
      <c r="AC143" s="212"/>
      <c r="AD143" s="212"/>
      <c r="AE143" s="212"/>
      <c r="AF143" s="212"/>
      <c r="AG143" s="212" t="s">
        <v>239</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3" x14ac:dyDescent="0.2">
      <c r="A144" s="219"/>
      <c r="B144" s="220"/>
      <c r="C144" s="255" t="s">
        <v>437</v>
      </c>
      <c r="D144" s="250"/>
      <c r="E144" s="250"/>
      <c r="F144" s="250"/>
      <c r="G144" s="250"/>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239</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3" x14ac:dyDescent="0.2">
      <c r="A145" s="219"/>
      <c r="B145" s="220"/>
      <c r="C145" s="255" t="s">
        <v>438</v>
      </c>
      <c r="D145" s="250"/>
      <c r="E145" s="250"/>
      <c r="F145" s="250"/>
      <c r="G145" s="250"/>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239</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2" x14ac:dyDescent="0.2">
      <c r="A146" s="219"/>
      <c r="B146" s="220"/>
      <c r="C146" s="263" t="s">
        <v>462</v>
      </c>
      <c r="D146" s="259"/>
      <c r="E146" s="260"/>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310</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63" t="s">
        <v>463</v>
      </c>
      <c r="D147" s="259"/>
      <c r="E147" s="260"/>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310</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3" x14ac:dyDescent="0.2">
      <c r="A148" s="219"/>
      <c r="B148" s="220"/>
      <c r="C148" s="263" t="s">
        <v>464</v>
      </c>
      <c r="D148" s="259"/>
      <c r="E148" s="260">
        <v>2167.2444999999998</v>
      </c>
      <c r="F148" s="222"/>
      <c r="G148" s="222"/>
      <c r="H148" s="222"/>
      <c r="I148" s="222"/>
      <c r="J148" s="222"/>
      <c r="K148" s="222"/>
      <c r="L148" s="222"/>
      <c r="M148" s="222"/>
      <c r="N148" s="221"/>
      <c r="O148" s="221"/>
      <c r="P148" s="221"/>
      <c r="Q148" s="221"/>
      <c r="R148" s="222"/>
      <c r="S148" s="222"/>
      <c r="T148" s="222"/>
      <c r="U148" s="222"/>
      <c r="V148" s="222"/>
      <c r="W148" s="222"/>
      <c r="X148" s="222"/>
      <c r="Y148" s="222"/>
      <c r="Z148" s="212"/>
      <c r="AA148" s="212"/>
      <c r="AB148" s="212"/>
      <c r="AC148" s="212"/>
      <c r="AD148" s="212"/>
      <c r="AE148" s="212"/>
      <c r="AF148" s="212"/>
      <c r="AG148" s="212" t="s">
        <v>310</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
      <c r="A149" s="234">
        <v>30</v>
      </c>
      <c r="B149" s="235" t="s">
        <v>465</v>
      </c>
      <c r="C149" s="253" t="s">
        <v>466</v>
      </c>
      <c r="D149" s="236" t="s">
        <v>360</v>
      </c>
      <c r="E149" s="237">
        <v>1.0402800000000001</v>
      </c>
      <c r="F149" s="238"/>
      <c r="G149" s="239">
        <f>ROUND(E149*F149,2)</f>
        <v>0</v>
      </c>
      <c r="H149" s="238"/>
      <c r="I149" s="239">
        <f>ROUND(E149*H149,2)</f>
        <v>0</v>
      </c>
      <c r="J149" s="238"/>
      <c r="K149" s="239">
        <f>ROUND(E149*J149,2)</f>
        <v>0</v>
      </c>
      <c r="L149" s="239">
        <v>21</v>
      </c>
      <c r="M149" s="239">
        <f>G149*(1+L149/100)</f>
        <v>0</v>
      </c>
      <c r="N149" s="237">
        <v>0</v>
      </c>
      <c r="O149" s="237">
        <f>ROUND(E149*N149,2)</f>
        <v>0</v>
      </c>
      <c r="P149" s="237">
        <v>0</v>
      </c>
      <c r="Q149" s="237">
        <f>ROUND(E149*P149,2)</f>
        <v>0</v>
      </c>
      <c r="R149" s="239" t="s">
        <v>423</v>
      </c>
      <c r="S149" s="239" t="s">
        <v>231</v>
      </c>
      <c r="T149" s="240" t="s">
        <v>304</v>
      </c>
      <c r="U149" s="222">
        <v>0</v>
      </c>
      <c r="V149" s="222">
        <f>ROUND(E149*U149,2)</f>
        <v>0</v>
      </c>
      <c r="W149" s="222"/>
      <c r="X149" s="222" t="s">
        <v>455</v>
      </c>
      <c r="Y149" s="222" t="s">
        <v>234</v>
      </c>
      <c r="Z149" s="212"/>
      <c r="AA149" s="212"/>
      <c r="AB149" s="212"/>
      <c r="AC149" s="212"/>
      <c r="AD149" s="212"/>
      <c r="AE149" s="212"/>
      <c r="AF149" s="212"/>
      <c r="AG149" s="212" t="s">
        <v>456</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ht="22.5" outlineLevel="2" x14ac:dyDescent="0.2">
      <c r="A150" s="219"/>
      <c r="B150" s="220"/>
      <c r="C150" s="254" t="s">
        <v>467</v>
      </c>
      <c r="D150" s="249"/>
      <c r="E150" s="249"/>
      <c r="F150" s="249"/>
      <c r="G150" s="249"/>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239</v>
      </c>
      <c r="AH150" s="212"/>
      <c r="AI150" s="212"/>
      <c r="AJ150" s="212"/>
      <c r="AK150" s="212"/>
      <c r="AL150" s="212"/>
      <c r="AM150" s="212"/>
      <c r="AN150" s="212"/>
      <c r="AO150" s="212"/>
      <c r="AP150" s="212"/>
      <c r="AQ150" s="212"/>
      <c r="AR150" s="212"/>
      <c r="AS150" s="212"/>
      <c r="AT150" s="212"/>
      <c r="AU150" s="212"/>
      <c r="AV150" s="212"/>
      <c r="AW150" s="212"/>
      <c r="AX150" s="212"/>
      <c r="AY150" s="212"/>
      <c r="AZ150" s="212"/>
      <c r="BA150" s="248" t="str">
        <f>C150</f>
        <v>Pro vyjádření výnosu ve prospěch zhotovitele je nutné jednotkovou cenu uvést se záporným znaménkem. (Získaná částka ponižuje náklad stavby.)</v>
      </c>
      <c r="BB150" s="212"/>
      <c r="BC150" s="212"/>
      <c r="BD150" s="212"/>
      <c r="BE150" s="212"/>
      <c r="BF150" s="212"/>
      <c r="BG150" s="212"/>
      <c r="BH150" s="212"/>
    </row>
    <row r="151" spans="1:60" outlineLevel="2" x14ac:dyDescent="0.2">
      <c r="A151" s="219"/>
      <c r="B151" s="220"/>
      <c r="C151" s="263" t="s">
        <v>462</v>
      </c>
      <c r="D151" s="259"/>
      <c r="E151" s="260"/>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310</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63" t="s">
        <v>463</v>
      </c>
      <c r="D152" s="259"/>
      <c r="E152" s="260"/>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310</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3" x14ac:dyDescent="0.2">
      <c r="A153" s="219"/>
      <c r="B153" s="220"/>
      <c r="C153" s="263" t="s">
        <v>468</v>
      </c>
      <c r="D153" s="259"/>
      <c r="E153" s="260">
        <v>1.0402800000000001</v>
      </c>
      <c r="F153" s="222"/>
      <c r="G153" s="222"/>
      <c r="H153" s="222"/>
      <c r="I153" s="222"/>
      <c r="J153" s="222"/>
      <c r="K153" s="222"/>
      <c r="L153" s="222"/>
      <c r="M153" s="222"/>
      <c r="N153" s="221"/>
      <c r="O153" s="221"/>
      <c r="P153" s="221"/>
      <c r="Q153" s="221"/>
      <c r="R153" s="222"/>
      <c r="S153" s="222"/>
      <c r="T153" s="222"/>
      <c r="U153" s="222"/>
      <c r="V153" s="222"/>
      <c r="W153" s="222"/>
      <c r="X153" s="222"/>
      <c r="Y153" s="222"/>
      <c r="Z153" s="212"/>
      <c r="AA153" s="212"/>
      <c r="AB153" s="212"/>
      <c r="AC153" s="212"/>
      <c r="AD153" s="212"/>
      <c r="AE153" s="212"/>
      <c r="AF153" s="212"/>
      <c r="AG153" s="212" t="s">
        <v>310</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
      <c r="A154" s="234">
        <v>31</v>
      </c>
      <c r="B154" s="235" t="s">
        <v>469</v>
      </c>
      <c r="C154" s="253" t="s">
        <v>470</v>
      </c>
      <c r="D154" s="236" t="s">
        <v>360</v>
      </c>
      <c r="E154" s="237">
        <v>1.0402800000000001</v>
      </c>
      <c r="F154" s="238"/>
      <c r="G154" s="239">
        <f>ROUND(E154*F154,2)</f>
        <v>0</v>
      </c>
      <c r="H154" s="238"/>
      <c r="I154" s="239">
        <f>ROUND(E154*H154,2)</f>
        <v>0</v>
      </c>
      <c r="J154" s="238"/>
      <c r="K154" s="239">
        <f>ROUND(E154*J154,2)</f>
        <v>0</v>
      </c>
      <c r="L154" s="239">
        <v>21</v>
      </c>
      <c r="M154" s="239">
        <f>G154*(1+L154/100)</f>
        <v>0</v>
      </c>
      <c r="N154" s="237">
        <v>0</v>
      </c>
      <c r="O154" s="237">
        <f>ROUND(E154*N154,2)</f>
        <v>0</v>
      </c>
      <c r="P154" s="237">
        <v>0</v>
      </c>
      <c r="Q154" s="237">
        <f>ROUND(E154*P154,2)</f>
        <v>0</v>
      </c>
      <c r="R154" s="239" t="s">
        <v>423</v>
      </c>
      <c r="S154" s="239" t="s">
        <v>231</v>
      </c>
      <c r="T154" s="240" t="s">
        <v>304</v>
      </c>
      <c r="U154" s="222">
        <v>0</v>
      </c>
      <c r="V154" s="222">
        <f>ROUND(E154*U154,2)</f>
        <v>0</v>
      </c>
      <c r="W154" s="222"/>
      <c r="X154" s="222" t="s">
        <v>455</v>
      </c>
      <c r="Y154" s="222" t="s">
        <v>234</v>
      </c>
      <c r="Z154" s="212"/>
      <c r="AA154" s="212"/>
      <c r="AB154" s="212"/>
      <c r="AC154" s="212"/>
      <c r="AD154" s="212"/>
      <c r="AE154" s="212"/>
      <c r="AF154" s="212"/>
      <c r="AG154" s="212" t="s">
        <v>456</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ht="22.5" outlineLevel="2" x14ac:dyDescent="0.2">
      <c r="A155" s="219"/>
      <c r="B155" s="220"/>
      <c r="C155" s="254" t="s">
        <v>467</v>
      </c>
      <c r="D155" s="249"/>
      <c r="E155" s="249"/>
      <c r="F155" s="249"/>
      <c r="G155" s="249"/>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239</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48" t="str">
        <f>C155</f>
        <v>Pro vyjádření výnosu ve prospěch zhotovitele je nutné jednotkovou cenu uvést se záporným znaménkem. (Získaná částka ponižuje náklad stavby.)</v>
      </c>
      <c r="BB155" s="212"/>
      <c r="BC155" s="212"/>
      <c r="BD155" s="212"/>
      <c r="BE155" s="212"/>
      <c r="BF155" s="212"/>
      <c r="BG155" s="212"/>
      <c r="BH155" s="212"/>
    </row>
    <row r="156" spans="1:60" outlineLevel="2" x14ac:dyDescent="0.2">
      <c r="A156" s="219"/>
      <c r="B156" s="220"/>
      <c r="C156" s="263" t="s">
        <v>462</v>
      </c>
      <c r="D156" s="259"/>
      <c r="E156" s="260"/>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310</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63" t="s">
        <v>463</v>
      </c>
      <c r="D157" s="259"/>
      <c r="E157" s="260"/>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310</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3" x14ac:dyDescent="0.2">
      <c r="A158" s="219"/>
      <c r="B158" s="220"/>
      <c r="C158" s="263" t="s">
        <v>468</v>
      </c>
      <c r="D158" s="259"/>
      <c r="E158" s="260">
        <v>1.0402800000000001</v>
      </c>
      <c r="F158" s="222"/>
      <c r="G158" s="222"/>
      <c r="H158" s="222"/>
      <c r="I158" s="222"/>
      <c r="J158" s="222"/>
      <c r="K158" s="222"/>
      <c r="L158" s="222"/>
      <c r="M158" s="222"/>
      <c r="N158" s="221"/>
      <c r="O158" s="221"/>
      <c r="P158" s="221"/>
      <c r="Q158" s="221"/>
      <c r="R158" s="222"/>
      <c r="S158" s="222"/>
      <c r="T158" s="222"/>
      <c r="U158" s="222"/>
      <c r="V158" s="222"/>
      <c r="W158" s="222"/>
      <c r="X158" s="222"/>
      <c r="Y158" s="222"/>
      <c r="Z158" s="212"/>
      <c r="AA158" s="212"/>
      <c r="AB158" s="212"/>
      <c r="AC158" s="212"/>
      <c r="AD158" s="212"/>
      <c r="AE158" s="212"/>
      <c r="AF158" s="212"/>
      <c r="AG158" s="212" t="s">
        <v>310</v>
      </c>
      <c r="AH158" s="212">
        <v>0</v>
      </c>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
      <c r="A159" s="234">
        <v>32</v>
      </c>
      <c r="B159" s="235" t="s">
        <v>471</v>
      </c>
      <c r="C159" s="253" t="s">
        <v>472</v>
      </c>
      <c r="D159" s="236" t="s">
        <v>360</v>
      </c>
      <c r="E159" s="237">
        <v>2167.2444999999998</v>
      </c>
      <c r="F159" s="238"/>
      <c r="G159" s="239">
        <f>ROUND(E159*F159,2)</f>
        <v>0</v>
      </c>
      <c r="H159" s="238"/>
      <c r="I159" s="239">
        <f>ROUND(E159*H159,2)</f>
        <v>0</v>
      </c>
      <c r="J159" s="238"/>
      <c r="K159" s="239">
        <f>ROUND(E159*J159,2)</f>
        <v>0</v>
      </c>
      <c r="L159" s="239">
        <v>21</v>
      </c>
      <c r="M159" s="239">
        <f>G159*(1+L159/100)</f>
        <v>0</v>
      </c>
      <c r="N159" s="237">
        <v>0</v>
      </c>
      <c r="O159" s="237">
        <f>ROUND(E159*N159,2)</f>
        <v>0</v>
      </c>
      <c r="P159" s="237">
        <v>0</v>
      </c>
      <c r="Q159" s="237">
        <f>ROUND(E159*P159,2)</f>
        <v>0</v>
      </c>
      <c r="R159" s="239" t="s">
        <v>423</v>
      </c>
      <c r="S159" s="239" t="s">
        <v>231</v>
      </c>
      <c r="T159" s="240" t="s">
        <v>304</v>
      </c>
      <c r="U159" s="222">
        <v>0.49</v>
      </c>
      <c r="V159" s="222">
        <f>ROUND(E159*U159,2)</f>
        <v>1061.95</v>
      </c>
      <c r="W159" s="222"/>
      <c r="X159" s="222" t="s">
        <v>455</v>
      </c>
      <c r="Y159" s="222" t="s">
        <v>234</v>
      </c>
      <c r="Z159" s="212"/>
      <c r="AA159" s="212"/>
      <c r="AB159" s="212"/>
      <c r="AC159" s="212"/>
      <c r="AD159" s="212"/>
      <c r="AE159" s="212"/>
      <c r="AF159" s="212"/>
      <c r="AG159" s="212" t="s">
        <v>456</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54" t="s">
        <v>473</v>
      </c>
      <c r="D160" s="249"/>
      <c r="E160" s="249"/>
      <c r="F160" s="249"/>
      <c r="G160" s="249"/>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239</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2" x14ac:dyDescent="0.2">
      <c r="A161" s="219"/>
      <c r="B161" s="220"/>
      <c r="C161" s="263" t="s">
        <v>462</v>
      </c>
      <c r="D161" s="259"/>
      <c r="E161" s="260"/>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310</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63" t="s">
        <v>463</v>
      </c>
      <c r="D162" s="259"/>
      <c r="E162" s="260"/>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310</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3" x14ac:dyDescent="0.2">
      <c r="A163" s="219"/>
      <c r="B163" s="220"/>
      <c r="C163" s="263" t="s">
        <v>464</v>
      </c>
      <c r="D163" s="259"/>
      <c r="E163" s="260">
        <v>2167.2444999999998</v>
      </c>
      <c r="F163" s="222"/>
      <c r="G163" s="222"/>
      <c r="H163" s="222"/>
      <c r="I163" s="222"/>
      <c r="J163" s="222"/>
      <c r="K163" s="222"/>
      <c r="L163" s="222"/>
      <c r="M163" s="222"/>
      <c r="N163" s="221"/>
      <c r="O163" s="221"/>
      <c r="P163" s="221"/>
      <c r="Q163" s="221"/>
      <c r="R163" s="222"/>
      <c r="S163" s="222"/>
      <c r="T163" s="222"/>
      <c r="U163" s="222"/>
      <c r="V163" s="222"/>
      <c r="W163" s="222"/>
      <c r="X163" s="222"/>
      <c r="Y163" s="222"/>
      <c r="Z163" s="212"/>
      <c r="AA163" s="212"/>
      <c r="AB163" s="212"/>
      <c r="AC163" s="212"/>
      <c r="AD163" s="212"/>
      <c r="AE163" s="212"/>
      <c r="AF163" s="212"/>
      <c r="AG163" s="212" t="s">
        <v>310</v>
      </c>
      <c r="AH163" s="212">
        <v>0</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
      <c r="A164" s="234">
        <v>33</v>
      </c>
      <c r="B164" s="235" t="s">
        <v>474</v>
      </c>
      <c r="C164" s="253" t="s">
        <v>475</v>
      </c>
      <c r="D164" s="236" t="s">
        <v>360</v>
      </c>
      <c r="E164" s="237">
        <v>62850.090499999998</v>
      </c>
      <c r="F164" s="238"/>
      <c r="G164" s="239">
        <f>ROUND(E164*F164,2)</f>
        <v>0</v>
      </c>
      <c r="H164" s="238"/>
      <c r="I164" s="239">
        <f>ROUND(E164*H164,2)</f>
        <v>0</v>
      </c>
      <c r="J164" s="238"/>
      <c r="K164" s="239">
        <f>ROUND(E164*J164,2)</f>
        <v>0</v>
      </c>
      <c r="L164" s="239">
        <v>21</v>
      </c>
      <c r="M164" s="239">
        <f>G164*(1+L164/100)</f>
        <v>0</v>
      </c>
      <c r="N164" s="237">
        <v>0</v>
      </c>
      <c r="O164" s="237">
        <f>ROUND(E164*N164,2)</f>
        <v>0</v>
      </c>
      <c r="P164" s="237">
        <v>0</v>
      </c>
      <c r="Q164" s="237">
        <f>ROUND(E164*P164,2)</f>
        <v>0</v>
      </c>
      <c r="R164" s="239" t="s">
        <v>423</v>
      </c>
      <c r="S164" s="239" t="s">
        <v>231</v>
      </c>
      <c r="T164" s="240" t="s">
        <v>304</v>
      </c>
      <c r="U164" s="222">
        <v>0</v>
      </c>
      <c r="V164" s="222">
        <f>ROUND(E164*U164,2)</f>
        <v>0</v>
      </c>
      <c r="W164" s="222"/>
      <c r="X164" s="222" t="s">
        <v>455</v>
      </c>
      <c r="Y164" s="222" t="s">
        <v>234</v>
      </c>
      <c r="Z164" s="212"/>
      <c r="AA164" s="212"/>
      <c r="AB164" s="212"/>
      <c r="AC164" s="212"/>
      <c r="AD164" s="212"/>
      <c r="AE164" s="212"/>
      <c r="AF164" s="212"/>
      <c r="AG164" s="212" t="s">
        <v>456</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2" x14ac:dyDescent="0.2">
      <c r="A165" s="219"/>
      <c r="B165" s="220"/>
      <c r="C165" s="263" t="s">
        <v>462</v>
      </c>
      <c r="D165" s="259"/>
      <c r="E165" s="260"/>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310</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63" t="s">
        <v>463</v>
      </c>
      <c r="D166" s="259"/>
      <c r="E166" s="260"/>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310</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3" x14ac:dyDescent="0.2">
      <c r="A167" s="219"/>
      <c r="B167" s="220"/>
      <c r="C167" s="263" t="s">
        <v>476</v>
      </c>
      <c r="D167" s="259"/>
      <c r="E167" s="260">
        <v>62850.090499999998</v>
      </c>
      <c r="F167" s="222"/>
      <c r="G167" s="222"/>
      <c r="H167" s="222"/>
      <c r="I167" s="222"/>
      <c r="J167" s="222"/>
      <c r="K167" s="222"/>
      <c r="L167" s="222"/>
      <c r="M167" s="222"/>
      <c r="N167" s="221"/>
      <c r="O167" s="221"/>
      <c r="P167" s="221"/>
      <c r="Q167" s="221"/>
      <c r="R167" s="222"/>
      <c r="S167" s="222"/>
      <c r="T167" s="222"/>
      <c r="U167" s="222"/>
      <c r="V167" s="222"/>
      <c r="W167" s="222"/>
      <c r="X167" s="222"/>
      <c r="Y167" s="222"/>
      <c r="Z167" s="212"/>
      <c r="AA167" s="212"/>
      <c r="AB167" s="212"/>
      <c r="AC167" s="212"/>
      <c r="AD167" s="212"/>
      <c r="AE167" s="212"/>
      <c r="AF167" s="212"/>
      <c r="AG167" s="212" t="s">
        <v>310</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
      <c r="A168" s="234">
        <v>34</v>
      </c>
      <c r="B168" s="235" t="s">
        <v>477</v>
      </c>
      <c r="C168" s="253" t="s">
        <v>478</v>
      </c>
      <c r="D168" s="236" t="s">
        <v>360</v>
      </c>
      <c r="E168" s="237">
        <v>2167.2444999999998</v>
      </c>
      <c r="F168" s="238"/>
      <c r="G168" s="239">
        <f>ROUND(E168*F168,2)</f>
        <v>0</v>
      </c>
      <c r="H168" s="238"/>
      <c r="I168" s="239">
        <f>ROUND(E168*H168,2)</f>
        <v>0</v>
      </c>
      <c r="J168" s="238"/>
      <c r="K168" s="239">
        <f>ROUND(E168*J168,2)</f>
        <v>0</v>
      </c>
      <c r="L168" s="239">
        <v>21</v>
      </c>
      <c r="M168" s="239">
        <f>G168*(1+L168/100)</f>
        <v>0</v>
      </c>
      <c r="N168" s="237">
        <v>0</v>
      </c>
      <c r="O168" s="237">
        <f>ROUND(E168*N168,2)</f>
        <v>0</v>
      </c>
      <c r="P168" s="237">
        <v>0</v>
      </c>
      <c r="Q168" s="237">
        <f>ROUND(E168*P168,2)</f>
        <v>0</v>
      </c>
      <c r="R168" s="239" t="s">
        <v>423</v>
      </c>
      <c r="S168" s="239" t="s">
        <v>231</v>
      </c>
      <c r="T168" s="240" t="s">
        <v>304</v>
      </c>
      <c r="U168" s="222">
        <v>0.94</v>
      </c>
      <c r="V168" s="222">
        <f>ROUND(E168*U168,2)</f>
        <v>2037.21</v>
      </c>
      <c r="W168" s="222"/>
      <c r="X168" s="222" t="s">
        <v>455</v>
      </c>
      <c r="Y168" s="222" t="s">
        <v>234</v>
      </c>
      <c r="Z168" s="212"/>
      <c r="AA168" s="212"/>
      <c r="AB168" s="212"/>
      <c r="AC168" s="212"/>
      <c r="AD168" s="212"/>
      <c r="AE168" s="212"/>
      <c r="AF168" s="212"/>
      <c r="AG168" s="212" t="s">
        <v>456</v>
      </c>
      <c r="AH168" s="212"/>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2" x14ac:dyDescent="0.2">
      <c r="A169" s="219"/>
      <c r="B169" s="220"/>
      <c r="C169" s="254" t="s">
        <v>437</v>
      </c>
      <c r="D169" s="249"/>
      <c r="E169" s="249"/>
      <c r="F169" s="249"/>
      <c r="G169" s="249"/>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239</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55" t="s">
        <v>438</v>
      </c>
      <c r="D170" s="250"/>
      <c r="E170" s="250"/>
      <c r="F170" s="250"/>
      <c r="G170" s="250"/>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239</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2" x14ac:dyDescent="0.2">
      <c r="A171" s="219"/>
      <c r="B171" s="220"/>
      <c r="C171" s="263" t="s">
        <v>462</v>
      </c>
      <c r="D171" s="259"/>
      <c r="E171" s="260"/>
      <c r="F171" s="222"/>
      <c r="G171" s="222"/>
      <c r="H171" s="222"/>
      <c r="I171" s="222"/>
      <c r="J171" s="222"/>
      <c r="K171" s="222"/>
      <c r="L171" s="222"/>
      <c r="M171" s="222"/>
      <c r="N171" s="221"/>
      <c r="O171" s="221"/>
      <c r="P171" s="221"/>
      <c r="Q171" s="221"/>
      <c r="R171" s="222"/>
      <c r="S171" s="222"/>
      <c r="T171" s="222"/>
      <c r="U171" s="222"/>
      <c r="V171" s="222"/>
      <c r="W171" s="222"/>
      <c r="X171" s="222"/>
      <c r="Y171" s="222"/>
      <c r="Z171" s="212"/>
      <c r="AA171" s="212"/>
      <c r="AB171" s="212"/>
      <c r="AC171" s="212"/>
      <c r="AD171" s="212"/>
      <c r="AE171" s="212"/>
      <c r="AF171" s="212"/>
      <c r="AG171" s="212" t="s">
        <v>310</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3" x14ac:dyDescent="0.2">
      <c r="A172" s="219"/>
      <c r="B172" s="220"/>
      <c r="C172" s="263" t="s">
        <v>463</v>
      </c>
      <c r="D172" s="259"/>
      <c r="E172" s="260"/>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310</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63" t="s">
        <v>464</v>
      </c>
      <c r="D173" s="259"/>
      <c r="E173" s="260">
        <v>2167.2444999999998</v>
      </c>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310</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2.5" outlineLevel="1" x14ac:dyDescent="0.2">
      <c r="A174" s="234">
        <v>35</v>
      </c>
      <c r="B174" s="235" t="s">
        <v>479</v>
      </c>
      <c r="C174" s="253" t="s">
        <v>480</v>
      </c>
      <c r="D174" s="236" t="s">
        <v>360</v>
      </c>
      <c r="E174" s="237">
        <v>4334.4889999999996</v>
      </c>
      <c r="F174" s="238"/>
      <c r="G174" s="239">
        <f>ROUND(E174*F174,2)</f>
        <v>0</v>
      </c>
      <c r="H174" s="238"/>
      <c r="I174" s="239">
        <f>ROUND(E174*H174,2)</f>
        <v>0</v>
      </c>
      <c r="J174" s="238"/>
      <c r="K174" s="239">
        <f>ROUND(E174*J174,2)</f>
        <v>0</v>
      </c>
      <c r="L174" s="239">
        <v>21</v>
      </c>
      <c r="M174" s="239">
        <f>G174*(1+L174/100)</f>
        <v>0</v>
      </c>
      <c r="N174" s="237">
        <v>0</v>
      </c>
      <c r="O174" s="237">
        <f>ROUND(E174*N174,2)</f>
        <v>0</v>
      </c>
      <c r="P174" s="237">
        <v>0</v>
      </c>
      <c r="Q174" s="237">
        <f>ROUND(E174*P174,2)</f>
        <v>0</v>
      </c>
      <c r="R174" s="239" t="s">
        <v>423</v>
      </c>
      <c r="S174" s="239" t="s">
        <v>231</v>
      </c>
      <c r="T174" s="240" t="s">
        <v>304</v>
      </c>
      <c r="U174" s="222">
        <v>0.11</v>
      </c>
      <c r="V174" s="222">
        <f>ROUND(E174*U174,2)</f>
        <v>476.79</v>
      </c>
      <c r="W174" s="222"/>
      <c r="X174" s="222" t="s">
        <v>455</v>
      </c>
      <c r="Y174" s="222" t="s">
        <v>234</v>
      </c>
      <c r="Z174" s="212"/>
      <c r="AA174" s="212"/>
      <c r="AB174" s="212"/>
      <c r="AC174" s="212"/>
      <c r="AD174" s="212"/>
      <c r="AE174" s="212"/>
      <c r="AF174" s="212"/>
      <c r="AG174" s="212" t="s">
        <v>456</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outlineLevel="2" x14ac:dyDescent="0.2">
      <c r="A175" s="219"/>
      <c r="B175" s="220"/>
      <c r="C175" s="263" t="s">
        <v>462</v>
      </c>
      <c r="D175" s="259"/>
      <c r="E175" s="260"/>
      <c r="F175" s="222"/>
      <c r="G175" s="222"/>
      <c r="H175" s="222"/>
      <c r="I175" s="222"/>
      <c r="J175" s="222"/>
      <c r="K175" s="222"/>
      <c r="L175" s="222"/>
      <c r="M175" s="222"/>
      <c r="N175" s="221"/>
      <c r="O175" s="221"/>
      <c r="P175" s="221"/>
      <c r="Q175" s="221"/>
      <c r="R175" s="222"/>
      <c r="S175" s="222"/>
      <c r="T175" s="222"/>
      <c r="U175" s="222"/>
      <c r="V175" s="222"/>
      <c r="W175" s="222"/>
      <c r="X175" s="222"/>
      <c r="Y175" s="222"/>
      <c r="Z175" s="212"/>
      <c r="AA175" s="212"/>
      <c r="AB175" s="212"/>
      <c r="AC175" s="212"/>
      <c r="AD175" s="212"/>
      <c r="AE175" s="212"/>
      <c r="AF175" s="212"/>
      <c r="AG175" s="212" t="s">
        <v>310</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3" x14ac:dyDescent="0.2">
      <c r="A176" s="219"/>
      <c r="B176" s="220"/>
      <c r="C176" s="263" t="s">
        <v>463</v>
      </c>
      <c r="D176" s="259"/>
      <c r="E176" s="260"/>
      <c r="F176" s="222"/>
      <c r="G176" s="222"/>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310</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3" x14ac:dyDescent="0.2">
      <c r="A177" s="219"/>
      <c r="B177" s="220"/>
      <c r="C177" s="263" t="s">
        <v>481</v>
      </c>
      <c r="D177" s="259"/>
      <c r="E177" s="260">
        <v>4334.4889999999996</v>
      </c>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310</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
      <c r="A178" s="234">
        <v>36</v>
      </c>
      <c r="B178" s="235" t="s">
        <v>482</v>
      </c>
      <c r="C178" s="253" t="s">
        <v>483</v>
      </c>
      <c r="D178" s="236" t="s">
        <v>360</v>
      </c>
      <c r="E178" s="237">
        <v>453.27919000000003</v>
      </c>
      <c r="F178" s="238"/>
      <c r="G178" s="239">
        <f>ROUND(E178*F178,2)</f>
        <v>0</v>
      </c>
      <c r="H178" s="238"/>
      <c r="I178" s="239">
        <f>ROUND(E178*H178,2)</f>
        <v>0</v>
      </c>
      <c r="J178" s="238"/>
      <c r="K178" s="239">
        <f>ROUND(E178*J178,2)</f>
        <v>0</v>
      </c>
      <c r="L178" s="239">
        <v>21</v>
      </c>
      <c r="M178" s="239">
        <f>G178*(1+L178/100)</f>
        <v>0</v>
      </c>
      <c r="N178" s="237">
        <v>0</v>
      </c>
      <c r="O178" s="237">
        <f>ROUND(E178*N178,2)</f>
        <v>0</v>
      </c>
      <c r="P178" s="237">
        <v>0</v>
      </c>
      <c r="Q178" s="237">
        <f>ROUND(E178*P178,2)</f>
        <v>0</v>
      </c>
      <c r="R178" s="239" t="s">
        <v>423</v>
      </c>
      <c r="S178" s="239" t="s">
        <v>231</v>
      </c>
      <c r="T178" s="240" t="s">
        <v>304</v>
      </c>
      <c r="U178" s="222">
        <v>0</v>
      </c>
      <c r="V178" s="222">
        <f>ROUND(E178*U178,2)</f>
        <v>0</v>
      </c>
      <c r="W178" s="222"/>
      <c r="X178" s="222" t="s">
        <v>455</v>
      </c>
      <c r="Y178" s="222" t="s">
        <v>234</v>
      </c>
      <c r="Z178" s="212"/>
      <c r="AA178" s="212"/>
      <c r="AB178" s="212"/>
      <c r="AC178" s="212"/>
      <c r="AD178" s="212"/>
      <c r="AE178" s="212"/>
      <c r="AF178" s="212"/>
      <c r="AG178" s="212" t="s">
        <v>456</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2" x14ac:dyDescent="0.2">
      <c r="A179" s="219"/>
      <c r="B179" s="220"/>
      <c r="C179" s="254" t="s">
        <v>484</v>
      </c>
      <c r="D179" s="249"/>
      <c r="E179" s="249"/>
      <c r="F179" s="249"/>
      <c r="G179" s="249"/>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239</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2" x14ac:dyDescent="0.2">
      <c r="A180" s="219"/>
      <c r="B180" s="220"/>
      <c r="C180" s="263" t="s">
        <v>462</v>
      </c>
      <c r="D180" s="259"/>
      <c r="E180" s="260"/>
      <c r="F180" s="222"/>
      <c r="G180" s="222"/>
      <c r="H180" s="222"/>
      <c r="I180" s="222"/>
      <c r="J180" s="222"/>
      <c r="K180" s="222"/>
      <c r="L180" s="222"/>
      <c r="M180" s="222"/>
      <c r="N180" s="221"/>
      <c r="O180" s="221"/>
      <c r="P180" s="221"/>
      <c r="Q180" s="221"/>
      <c r="R180" s="222"/>
      <c r="S180" s="222"/>
      <c r="T180" s="222"/>
      <c r="U180" s="222"/>
      <c r="V180" s="222"/>
      <c r="W180" s="222"/>
      <c r="X180" s="222"/>
      <c r="Y180" s="222"/>
      <c r="Z180" s="212"/>
      <c r="AA180" s="212"/>
      <c r="AB180" s="212"/>
      <c r="AC180" s="212"/>
      <c r="AD180" s="212"/>
      <c r="AE180" s="212"/>
      <c r="AF180" s="212"/>
      <c r="AG180" s="212" t="s">
        <v>310</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3" x14ac:dyDescent="0.2">
      <c r="A181" s="219"/>
      <c r="B181" s="220"/>
      <c r="C181" s="263" t="s">
        <v>463</v>
      </c>
      <c r="D181" s="259"/>
      <c r="E181" s="260"/>
      <c r="F181" s="222"/>
      <c r="G181" s="222"/>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310</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63" t="s">
        <v>485</v>
      </c>
      <c r="D182" s="259"/>
      <c r="E182" s="260">
        <v>453.27919000000003</v>
      </c>
      <c r="F182" s="222"/>
      <c r="G182" s="222"/>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310</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
      <c r="A183" s="234">
        <v>37</v>
      </c>
      <c r="B183" s="235" t="s">
        <v>486</v>
      </c>
      <c r="C183" s="253" t="s">
        <v>487</v>
      </c>
      <c r="D183" s="236" t="s">
        <v>360</v>
      </c>
      <c r="E183" s="237">
        <v>2.5790199999999999</v>
      </c>
      <c r="F183" s="238"/>
      <c r="G183" s="239">
        <f>ROUND(E183*F183,2)</f>
        <v>0</v>
      </c>
      <c r="H183" s="238"/>
      <c r="I183" s="239">
        <f>ROUND(E183*H183,2)</f>
        <v>0</v>
      </c>
      <c r="J183" s="238"/>
      <c r="K183" s="239">
        <f>ROUND(E183*J183,2)</f>
        <v>0</v>
      </c>
      <c r="L183" s="239">
        <v>21</v>
      </c>
      <c r="M183" s="239">
        <f>G183*(1+L183/100)</f>
        <v>0</v>
      </c>
      <c r="N183" s="237">
        <v>0</v>
      </c>
      <c r="O183" s="237">
        <f>ROUND(E183*N183,2)</f>
        <v>0</v>
      </c>
      <c r="P183" s="237">
        <v>0</v>
      </c>
      <c r="Q183" s="237">
        <f>ROUND(E183*P183,2)</f>
        <v>0</v>
      </c>
      <c r="R183" s="239" t="s">
        <v>423</v>
      </c>
      <c r="S183" s="239" t="s">
        <v>231</v>
      </c>
      <c r="T183" s="240" t="s">
        <v>304</v>
      </c>
      <c r="U183" s="222">
        <v>0</v>
      </c>
      <c r="V183" s="222">
        <f>ROUND(E183*U183,2)</f>
        <v>0</v>
      </c>
      <c r="W183" s="222"/>
      <c r="X183" s="222" t="s">
        <v>455</v>
      </c>
      <c r="Y183" s="222" t="s">
        <v>234</v>
      </c>
      <c r="Z183" s="212"/>
      <c r="AA183" s="212"/>
      <c r="AB183" s="212"/>
      <c r="AC183" s="212"/>
      <c r="AD183" s="212"/>
      <c r="AE183" s="212"/>
      <c r="AF183" s="212"/>
      <c r="AG183" s="212" t="s">
        <v>456</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2" x14ac:dyDescent="0.2">
      <c r="A184" s="219"/>
      <c r="B184" s="220"/>
      <c r="C184" s="254" t="s">
        <v>488</v>
      </c>
      <c r="D184" s="249"/>
      <c r="E184" s="249"/>
      <c r="F184" s="249"/>
      <c r="G184" s="249"/>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239</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2" x14ac:dyDescent="0.2">
      <c r="A185" s="219"/>
      <c r="B185" s="220"/>
      <c r="C185" s="263" t="s">
        <v>462</v>
      </c>
      <c r="D185" s="259"/>
      <c r="E185" s="260"/>
      <c r="F185" s="222"/>
      <c r="G185" s="222"/>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310</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3" x14ac:dyDescent="0.2">
      <c r="A186" s="219"/>
      <c r="B186" s="220"/>
      <c r="C186" s="263" t="s">
        <v>463</v>
      </c>
      <c r="D186" s="259"/>
      <c r="E186" s="260"/>
      <c r="F186" s="222"/>
      <c r="G186" s="222"/>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310</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3" x14ac:dyDescent="0.2">
      <c r="A187" s="219"/>
      <c r="B187" s="220"/>
      <c r="C187" s="263" t="s">
        <v>489</v>
      </c>
      <c r="D187" s="259"/>
      <c r="E187" s="260">
        <v>2.5790199999999999</v>
      </c>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310</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
      <c r="A188" s="234">
        <v>38</v>
      </c>
      <c r="B188" s="235" t="s">
        <v>490</v>
      </c>
      <c r="C188" s="253" t="s">
        <v>491</v>
      </c>
      <c r="D188" s="236" t="s">
        <v>360</v>
      </c>
      <c r="E188" s="237">
        <v>2.5790199999999999</v>
      </c>
      <c r="F188" s="238"/>
      <c r="G188" s="239">
        <f>ROUND(E188*F188,2)</f>
        <v>0</v>
      </c>
      <c r="H188" s="238"/>
      <c r="I188" s="239">
        <f>ROUND(E188*H188,2)</f>
        <v>0</v>
      </c>
      <c r="J188" s="238"/>
      <c r="K188" s="239">
        <f>ROUND(E188*J188,2)</f>
        <v>0</v>
      </c>
      <c r="L188" s="239">
        <v>21</v>
      </c>
      <c r="M188" s="239">
        <f>G188*(1+L188/100)</f>
        <v>0</v>
      </c>
      <c r="N188" s="237">
        <v>0</v>
      </c>
      <c r="O188" s="237">
        <f>ROUND(E188*N188,2)</f>
        <v>0</v>
      </c>
      <c r="P188" s="237">
        <v>0</v>
      </c>
      <c r="Q188" s="237">
        <f>ROUND(E188*P188,2)</f>
        <v>0</v>
      </c>
      <c r="R188" s="239" t="s">
        <v>423</v>
      </c>
      <c r="S188" s="239" t="s">
        <v>231</v>
      </c>
      <c r="T188" s="240" t="s">
        <v>304</v>
      </c>
      <c r="U188" s="222">
        <v>0</v>
      </c>
      <c r="V188" s="222">
        <f>ROUND(E188*U188,2)</f>
        <v>0</v>
      </c>
      <c r="W188" s="222"/>
      <c r="X188" s="222" t="s">
        <v>455</v>
      </c>
      <c r="Y188" s="222" t="s">
        <v>234</v>
      </c>
      <c r="Z188" s="212"/>
      <c r="AA188" s="212"/>
      <c r="AB188" s="212"/>
      <c r="AC188" s="212"/>
      <c r="AD188" s="212"/>
      <c r="AE188" s="212"/>
      <c r="AF188" s="212"/>
      <c r="AG188" s="212" t="s">
        <v>456</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2" x14ac:dyDescent="0.2">
      <c r="A189" s="219"/>
      <c r="B189" s="220"/>
      <c r="C189" s="254" t="s">
        <v>492</v>
      </c>
      <c r="D189" s="249"/>
      <c r="E189" s="249"/>
      <c r="F189" s="249"/>
      <c r="G189" s="249"/>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239</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2" x14ac:dyDescent="0.2">
      <c r="A190" s="219"/>
      <c r="B190" s="220"/>
      <c r="C190" s="263" t="s">
        <v>462</v>
      </c>
      <c r="D190" s="259"/>
      <c r="E190" s="260"/>
      <c r="F190" s="222"/>
      <c r="G190" s="222"/>
      <c r="H190" s="222"/>
      <c r="I190" s="222"/>
      <c r="J190" s="222"/>
      <c r="K190" s="222"/>
      <c r="L190" s="222"/>
      <c r="M190" s="222"/>
      <c r="N190" s="221"/>
      <c r="O190" s="221"/>
      <c r="P190" s="221"/>
      <c r="Q190" s="221"/>
      <c r="R190" s="222"/>
      <c r="S190" s="222"/>
      <c r="T190" s="222"/>
      <c r="U190" s="222"/>
      <c r="V190" s="222"/>
      <c r="W190" s="222"/>
      <c r="X190" s="222"/>
      <c r="Y190" s="222"/>
      <c r="Z190" s="212"/>
      <c r="AA190" s="212"/>
      <c r="AB190" s="212"/>
      <c r="AC190" s="212"/>
      <c r="AD190" s="212"/>
      <c r="AE190" s="212"/>
      <c r="AF190" s="212"/>
      <c r="AG190" s="212" t="s">
        <v>310</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3" x14ac:dyDescent="0.2">
      <c r="A191" s="219"/>
      <c r="B191" s="220"/>
      <c r="C191" s="263" t="s">
        <v>463</v>
      </c>
      <c r="D191" s="259"/>
      <c r="E191" s="260"/>
      <c r="F191" s="222"/>
      <c r="G191" s="222"/>
      <c r="H191" s="222"/>
      <c r="I191" s="222"/>
      <c r="J191" s="222"/>
      <c r="K191" s="222"/>
      <c r="L191" s="222"/>
      <c r="M191" s="222"/>
      <c r="N191" s="221"/>
      <c r="O191" s="221"/>
      <c r="P191" s="221"/>
      <c r="Q191" s="221"/>
      <c r="R191" s="222"/>
      <c r="S191" s="222"/>
      <c r="T191" s="222"/>
      <c r="U191" s="222"/>
      <c r="V191" s="222"/>
      <c r="W191" s="222"/>
      <c r="X191" s="222"/>
      <c r="Y191" s="222"/>
      <c r="Z191" s="212"/>
      <c r="AA191" s="212"/>
      <c r="AB191" s="212"/>
      <c r="AC191" s="212"/>
      <c r="AD191" s="212"/>
      <c r="AE191" s="212"/>
      <c r="AF191" s="212"/>
      <c r="AG191" s="212" t="s">
        <v>310</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outlineLevel="3" x14ac:dyDescent="0.2">
      <c r="A192" s="219"/>
      <c r="B192" s="220"/>
      <c r="C192" s="263" t="s">
        <v>489</v>
      </c>
      <c r="D192" s="259"/>
      <c r="E192" s="260">
        <v>2.5790199999999999</v>
      </c>
      <c r="F192" s="222"/>
      <c r="G192" s="222"/>
      <c r="H192" s="222"/>
      <c r="I192" s="222"/>
      <c r="J192" s="222"/>
      <c r="K192" s="222"/>
      <c r="L192" s="222"/>
      <c r="M192" s="222"/>
      <c r="N192" s="221"/>
      <c r="O192" s="221"/>
      <c r="P192" s="221"/>
      <c r="Q192" s="221"/>
      <c r="R192" s="222"/>
      <c r="S192" s="222"/>
      <c r="T192" s="222"/>
      <c r="U192" s="222"/>
      <c r="V192" s="222"/>
      <c r="W192" s="222"/>
      <c r="X192" s="222"/>
      <c r="Y192" s="222"/>
      <c r="Z192" s="212"/>
      <c r="AA192" s="212"/>
      <c r="AB192" s="212"/>
      <c r="AC192" s="212"/>
      <c r="AD192" s="212"/>
      <c r="AE192" s="212"/>
      <c r="AF192" s="212"/>
      <c r="AG192" s="212" t="s">
        <v>310</v>
      </c>
      <c r="AH192" s="212">
        <v>0</v>
      </c>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ht="22.5" outlineLevel="1" x14ac:dyDescent="0.2">
      <c r="A193" s="234">
        <v>39</v>
      </c>
      <c r="B193" s="235" t="s">
        <v>493</v>
      </c>
      <c r="C193" s="253" t="s">
        <v>494</v>
      </c>
      <c r="D193" s="236" t="s">
        <v>360</v>
      </c>
      <c r="E193" s="237">
        <v>0.52014000000000005</v>
      </c>
      <c r="F193" s="238"/>
      <c r="G193" s="239">
        <f>ROUND(E193*F193,2)</f>
        <v>0</v>
      </c>
      <c r="H193" s="238"/>
      <c r="I193" s="239">
        <f>ROUND(E193*H193,2)</f>
        <v>0</v>
      </c>
      <c r="J193" s="238"/>
      <c r="K193" s="239">
        <f>ROUND(E193*J193,2)</f>
        <v>0</v>
      </c>
      <c r="L193" s="239">
        <v>21</v>
      </c>
      <c r="M193" s="239">
        <f>G193*(1+L193/100)</f>
        <v>0</v>
      </c>
      <c r="N193" s="237">
        <v>0</v>
      </c>
      <c r="O193" s="237">
        <f>ROUND(E193*N193,2)</f>
        <v>0</v>
      </c>
      <c r="P193" s="237">
        <v>0</v>
      </c>
      <c r="Q193" s="237">
        <f>ROUND(E193*P193,2)</f>
        <v>0</v>
      </c>
      <c r="R193" s="239" t="s">
        <v>423</v>
      </c>
      <c r="S193" s="239" t="s">
        <v>231</v>
      </c>
      <c r="T193" s="240" t="s">
        <v>304</v>
      </c>
      <c r="U193" s="222">
        <v>0</v>
      </c>
      <c r="V193" s="222">
        <f>ROUND(E193*U193,2)</f>
        <v>0</v>
      </c>
      <c r="W193" s="222"/>
      <c r="X193" s="222" t="s">
        <v>455</v>
      </c>
      <c r="Y193" s="222" t="s">
        <v>234</v>
      </c>
      <c r="Z193" s="212"/>
      <c r="AA193" s="212"/>
      <c r="AB193" s="212"/>
      <c r="AC193" s="212"/>
      <c r="AD193" s="212"/>
      <c r="AE193" s="212"/>
      <c r="AF193" s="212"/>
      <c r="AG193" s="212" t="s">
        <v>456</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2" x14ac:dyDescent="0.2">
      <c r="A194" s="219"/>
      <c r="B194" s="220"/>
      <c r="C194" s="263" t="s">
        <v>462</v>
      </c>
      <c r="D194" s="259"/>
      <c r="E194" s="260"/>
      <c r="F194" s="222"/>
      <c r="G194" s="222"/>
      <c r="H194" s="222"/>
      <c r="I194" s="222"/>
      <c r="J194" s="222"/>
      <c r="K194" s="222"/>
      <c r="L194" s="222"/>
      <c r="M194" s="222"/>
      <c r="N194" s="221"/>
      <c r="O194" s="221"/>
      <c r="P194" s="221"/>
      <c r="Q194" s="221"/>
      <c r="R194" s="222"/>
      <c r="S194" s="222"/>
      <c r="T194" s="222"/>
      <c r="U194" s="222"/>
      <c r="V194" s="222"/>
      <c r="W194" s="222"/>
      <c r="X194" s="222"/>
      <c r="Y194" s="222"/>
      <c r="Z194" s="212"/>
      <c r="AA194" s="212"/>
      <c r="AB194" s="212"/>
      <c r="AC194" s="212"/>
      <c r="AD194" s="212"/>
      <c r="AE194" s="212"/>
      <c r="AF194" s="212"/>
      <c r="AG194" s="212" t="s">
        <v>310</v>
      </c>
      <c r="AH194" s="212">
        <v>0</v>
      </c>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3" x14ac:dyDescent="0.2">
      <c r="A195" s="219"/>
      <c r="B195" s="220"/>
      <c r="C195" s="263" t="s">
        <v>463</v>
      </c>
      <c r="D195" s="259"/>
      <c r="E195" s="260"/>
      <c r="F195" s="222"/>
      <c r="G195" s="222"/>
      <c r="H195" s="222"/>
      <c r="I195" s="222"/>
      <c r="J195" s="222"/>
      <c r="K195" s="222"/>
      <c r="L195" s="222"/>
      <c r="M195" s="222"/>
      <c r="N195" s="221"/>
      <c r="O195" s="221"/>
      <c r="P195" s="221"/>
      <c r="Q195" s="221"/>
      <c r="R195" s="222"/>
      <c r="S195" s="222"/>
      <c r="T195" s="222"/>
      <c r="U195" s="222"/>
      <c r="V195" s="222"/>
      <c r="W195" s="222"/>
      <c r="X195" s="222"/>
      <c r="Y195" s="222"/>
      <c r="Z195" s="212"/>
      <c r="AA195" s="212"/>
      <c r="AB195" s="212"/>
      <c r="AC195" s="212"/>
      <c r="AD195" s="212"/>
      <c r="AE195" s="212"/>
      <c r="AF195" s="212"/>
      <c r="AG195" s="212" t="s">
        <v>310</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3" x14ac:dyDescent="0.2">
      <c r="A196" s="219"/>
      <c r="B196" s="220"/>
      <c r="C196" s="263" t="s">
        <v>495</v>
      </c>
      <c r="D196" s="259"/>
      <c r="E196" s="260">
        <v>0.52014000000000005</v>
      </c>
      <c r="F196" s="222"/>
      <c r="G196" s="222"/>
      <c r="H196" s="222"/>
      <c r="I196" s="222"/>
      <c r="J196" s="222"/>
      <c r="K196" s="222"/>
      <c r="L196" s="222"/>
      <c r="M196" s="222"/>
      <c r="N196" s="221"/>
      <c r="O196" s="221"/>
      <c r="P196" s="221"/>
      <c r="Q196" s="221"/>
      <c r="R196" s="222"/>
      <c r="S196" s="222"/>
      <c r="T196" s="222"/>
      <c r="U196" s="222"/>
      <c r="V196" s="222"/>
      <c r="W196" s="222"/>
      <c r="X196" s="222"/>
      <c r="Y196" s="222"/>
      <c r="Z196" s="212"/>
      <c r="AA196" s="212"/>
      <c r="AB196" s="212"/>
      <c r="AC196" s="212"/>
      <c r="AD196" s="212"/>
      <c r="AE196" s="212"/>
      <c r="AF196" s="212"/>
      <c r="AG196" s="212" t="s">
        <v>310</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
      <c r="A197" s="234">
        <v>40</v>
      </c>
      <c r="B197" s="235" t="s">
        <v>496</v>
      </c>
      <c r="C197" s="253" t="s">
        <v>497</v>
      </c>
      <c r="D197" s="236" t="s">
        <v>360</v>
      </c>
      <c r="E197" s="237">
        <v>12.39664</v>
      </c>
      <c r="F197" s="238"/>
      <c r="G197" s="239">
        <f>ROUND(E197*F197,2)</f>
        <v>0</v>
      </c>
      <c r="H197" s="238"/>
      <c r="I197" s="239">
        <f>ROUND(E197*H197,2)</f>
        <v>0</v>
      </c>
      <c r="J197" s="238"/>
      <c r="K197" s="239">
        <f>ROUND(E197*J197,2)</f>
        <v>0</v>
      </c>
      <c r="L197" s="239">
        <v>21</v>
      </c>
      <c r="M197" s="239">
        <f>G197*(1+L197/100)</f>
        <v>0</v>
      </c>
      <c r="N197" s="237">
        <v>0</v>
      </c>
      <c r="O197" s="237">
        <f>ROUND(E197*N197,2)</f>
        <v>0</v>
      </c>
      <c r="P197" s="237">
        <v>0</v>
      </c>
      <c r="Q197" s="237">
        <f>ROUND(E197*P197,2)</f>
        <v>0</v>
      </c>
      <c r="R197" s="239" t="s">
        <v>423</v>
      </c>
      <c r="S197" s="239" t="s">
        <v>231</v>
      </c>
      <c r="T197" s="240" t="s">
        <v>304</v>
      </c>
      <c r="U197" s="222">
        <v>0</v>
      </c>
      <c r="V197" s="222">
        <f>ROUND(E197*U197,2)</f>
        <v>0</v>
      </c>
      <c r="W197" s="222"/>
      <c r="X197" s="222" t="s">
        <v>455</v>
      </c>
      <c r="Y197" s="222" t="s">
        <v>234</v>
      </c>
      <c r="Z197" s="212"/>
      <c r="AA197" s="212"/>
      <c r="AB197" s="212"/>
      <c r="AC197" s="212"/>
      <c r="AD197" s="212"/>
      <c r="AE197" s="212"/>
      <c r="AF197" s="212"/>
      <c r="AG197" s="212" t="s">
        <v>456</v>
      </c>
      <c r="AH197" s="212"/>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2" x14ac:dyDescent="0.2">
      <c r="A198" s="219"/>
      <c r="B198" s="220"/>
      <c r="C198" s="254" t="s">
        <v>498</v>
      </c>
      <c r="D198" s="249"/>
      <c r="E198" s="249"/>
      <c r="F198" s="249"/>
      <c r="G198" s="249"/>
      <c r="H198" s="222"/>
      <c r="I198" s="222"/>
      <c r="J198" s="222"/>
      <c r="K198" s="222"/>
      <c r="L198" s="222"/>
      <c r="M198" s="222"/>
      <c r="N198" s="221"/>
      <c r="O198" s="221"/>
      <c r="P198" s="221"/>
      <c r="Q198" s="221"/>
      <c r="R198" s="222"/>
      <c r="S198" s="222"/>
      <c r="T198" s="222"/>
      <c r="U198" s="222"/>
      <c r="V198" s="222"/>
      <c r="W198" s="222"/>
      <c r="X198" s="222"/>
      <c r="Y198" s="222"/>
      <c r="Z198" s="212"/>
      <c r="AA198" s="212"/>
      <c r="AB198" s="212"/>
      <c r="AC198" s="212"/>
      <c r="AD198" s="212"/>
      <c r="AE198" s="212"/>
      <c r="AF198" s="212"/>
      <c r="AG198" s="212" t="s">
        <v>239</v>
      </c>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2" x14ac:dyDescent="0.2">
      <c r="A199" s="219"/>
      <c r="B199" s="220"/>
      <c r="C199" s="263" t="s">
        <v>462</v>
      </c>
      <c r="D199" s="259"/>
      <c r="E199" s="260"/>
      <c r="F199" s="222"/>
      <c r="G199" s="222"/>
      <c r="H199" s="222"/>
      <c r="I199" s="222"/>
      <c r="J199" s="222"/>
      <c r="K199" s="222"/>
      <c r="L199" s="222"/>
      <c r="M199" s="222"/>
      <c r="N199" s="221"/>
      <c r="O199" s="221"/>
      <c r="P199" s="221"/>
      <c r="Q199" s="221"/>
      <c r="R199" s="222"/>
      <c r="S199" s="222"/>
      <c r="T199" s="222"/>
      <c r="U199" s="222"/>
      <c r="V199" s="222"/>
      <c r="W199" s="222"/>
      <c r="X199" s="222"/>
      <c r="Y199" s="222"/>
      <c r="Z199" s="212"/>
      <c r="AA199" s="212"/>
      <c r="AB199" s="212"/>
      <c r="AC199" s="212"/>
      <c r="AD199" s="212"/>
      <c r="AE199" s="212"/>
      <c r="AF199" s="212"/>
      <c r="AG199" s="212" t="s">
        <v>310</v>
      </c>
      <c r="AH199" s="212">
        <v>0</v>
      </c>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3" x14ac:dyDescent="0.2">
      <c r="A200" s="219"/>
      <c r="B200" s="220"/>
      <c r="C200" s="263" t="s">
        <v>463</v>
      </c>
      <c r="D200" s="259"/>
      <c r="E200" s="260"/>
      <c r="F200" s="222"/>
      <c r="G200" s="222"/>
      <c r="H200" s="222"/>
      <c r="I200" s="222"/>
      <c r="J200" s="222"/>
      <c r="K200" s="222"/>
      <c r="L200" s="222"/>
      <c r="M200" s="222"/>
      <c r="N200" s="221"/>
      <c r="O200" s="221"/>
      <c r="P200" s="221"/>
      <c r="Q200" s="221"/>
      <c r="R200" s="222"/>
      <c r="S200" s="222"/>
      <c r="T200" s="222"/>
      <c r="U200" s="222"/>
      <c r="V200" s="222"/>
      <c r="W200" s="222"/>
      <c r="X200" s="222"/>
      <c r="Y200" s="222"/>
      <c r="Z200" s="212"/>
      <c r="AA200" s="212"/>
      <c r="AB200" s="212"/>
      <c r="AC200" s="212"/>
      <c r="AD200" s="212"/>
      <c r="AE200" s="212"/>
      <c r="AF200" s="212"/>
      <c r="AG200" s="212" t="s">
        <v>310</v>
      </c>
      <c r="AH200" s="212">
        <v>0</v>
      </c>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3" x14ac:dyDescent="0.2">
      <c r="A201" s="219"/>
      <c r="B201" s="220"/>
      <c r="C201" s="263" t="s">
        <v>499</v>
      </c>
      <c r="D201" s="259"/>
      <c r="E201" s="260">
        <v>12.39664</v>
      </c>
      <c r="F201" s="222"/>
      <c r="G201" s="222"/>
      <c r="H201" s="222"/>
      <c r="I201" s="222"/>
      <c r="J201" s="222"/>
      <c r="K201" s="222"/>
      <c r="L201" s="222"/>
      <c r="M201" s="222"/>
      <c r="N201" s="221"/>
      <c r="O201" s="221"/>
      <c r="P201" s="221"/>
      <c r="Q201" s="221"/>
      <c r="R201" s="222"/>
      <c r="S201" s="222"/>
      <c r="T201" s="222"/>
      <c r="U201" s="222"/>
      <c r="V201" s="222"/>
      <c r="W201" s="222"/>
      <c r="X201" s="222"/>
      <c r="Y201" s="222"/>
      <c r="Z201" s="212"/>
      <c r="AA201" s="212"/>
      <c r="AB201" s="212"/>
      <c r="AC201" s="212"/>
      <c r="AD201" s="212"/>
      <c r="AE201" s="212"/>
      <c r="AF201" s="212"/>
      <c r="AG201" s="212" t="s">
        <v>310</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
      <c r="A202" s="234">
        <v>41</v>
      </c>
      <c r="B202" s="235" t="s">
        <v>500</v>
      </c>
      <c r="C202" s="253" t="s">
        <v>501</v>
      </c>
      <c r="D202" s="236" t="s">
        <v>360</v>
      </c>
      <c r="E202" s="237">
        <v>0.52014000000000005</v>
      </c>
      <c r="F202" s="238"/>
      <c r="G202" s="239">
        <f>ROUND(E202*F202,2)</f>
        <v>0</v>
      </c>
      <c r="H202" s="238"/>
      <c r="I202" s="239">
        <f>ROUND(E202*H202,2)</f>
        <v>0</v>
      </c>
      <c r="J202" s="238"/>
      <c r="K202" s="239">
        <f>ROUND(E202*J202,2)</f>
        <v>0</v>
      </c>
      <c r="L202" s="239">
        <v>21</v>
      </c>
      <c r="M202" s="239">
        <f>G202*(1+L202/100)</f>
        <v>0</v>
      </c>
      <c r="N202" s="237">
        <v>0</v>
      </c>
      <c r="O202" s="237">
        <f>ROUND(E202*N202,2)</f>
        <v>0</v>
      </c>
      <c r="P202" s="237">
        <v>0</v>
      </c>
      <c r="Q202" s="237">
        <f>ROUND(E202*P202,2)</f>
        <v>0</v>
      </c>
      <c r="R202" s="239" t="s">
        <v>423</v>
      </c>
      <c r="S202" s="239" t="s">
        <v>231</v>
      </c>
      <c r="T202" s="240" t="s">
        <v>304</v>
      </c>
      <c r="U202" s="222">
        <v>0</v>
      </c>
      <c r="V202" s="222">
        <f>ROUND(E202*U202,2)</f>
        <v>0</v>
      </c>
      <c r="W202" s="222"/>
      <c r="X202" s="222" t="s">
        <v>455</v>
      </c>
      <c r="Y202" s="222" t="s">
        <v>234</v>
      </c>
      <c r="Z202" s="212"/>
      <c r="AA202" s="212"/>
      <c r="AB202" s="212"/>
      <c r="AC202" s="212"/>
      <c r="AD202" s="212"/>
      <c r="AE202" s="212"/>
      <c r="AF202" s="212"/>
      <c r="AG202" s="212" t="s">
        <v>456</v>
      </c>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2" x14ac:dyDescent="0.2">
      <c r="A203" s="219"/>
      <c r="B203" s="220"/>
      <c r="C203" s="254" t="s">
        <v>484</v>
      </c>
      <c r="D203" s="249"/>
      <c r="E203" s="249"/>
      <c r="F203" s="249"/>
      <c r="G203" s="249"/>
      <c r="H203" s="222"/>
      <c r="I203" s="222"/>
      <c r="J203" s="222"/>
      <c r="K203" s="222"/>
      <c r="L203" s="222"/>
      <c r="M203" s="222"/>
      <c r="N203" s="221"/>
      <c r="O203" s="221"/>
      <c r="P203" s="221"/>
      <c r="Q203" s="221"/>
      <c r="R203" s="222"/>
      <c r="S203" s="222"/>
      <c r="T203" s="222"/>
      <c r="U203" s="222"/>
      <c r="V203" s="222"/>
      <c r="W203" s="222"/>
      <c r="X203" s="222"/>
      <c r="Y203" s="222"/>
      <c r="Z203" s="212"/>
      <c r="AA203" s="212"/>
      <c r="AB203" s="212"/>
      <c r="AC203" s="212"/>
      <c r="AD203" s="212"/>
      <c r="AE203" s="212"/>
      <c r="AF203" s="212"/>
      <c r="AG203" s="212" t="s">
        <v>239</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outlineLevel="2" x14ac:dyDescent="0.2">
      <c r="A204" s="219"/>
      <c r="B204" s="220"/>
      <c r="C204" s="263" t="s">
        <v>462</v>
      </c>
      <c r="D204" s="259"/>
      <c r="E204" s="260"/>
      <c r="F204" s="222"/>
      <c r="G204" s="222"/>
      <c r="H204" s="222"/>
      <c r="I204" s="222"/>
      <c r="J204" s="222"/>
      <c r="K204" s="222"/>
      <c r="L204" s="222"/>
      <c r="M204" s="222"/>
      <c r="N204" s="221"/>
      <c r="O204" s="221"/>
      <c r="P204" s="221"/>
      <c r="Q204" s="221"/>
      <c r="R204" s="222"/>
      <c r="S204" s="222"/>
      <c r="T204" s="222"/>
      <c r="U204" s="222"/>
      <c r="V204" s="222"/>
      <c r="W204" s="222"/>
      <c r="X204" s="222"/>
      <c r="Y204" s="222"/>
      <c r="Z204" s="212"/>
      <c r="AA204" s="212"/>
      <c r="AB204" s="212"/>
      <c r="AC204" s="212"/>
      <c r="AD204" s="212"/>
      <c r="AE204" s="212"/>
      <c r="AF204" s="212"/>
      <c r="AG204" s="212" t="s">
        <v>310</v>
      </c>
      <c r="AH204" s="212">
        <v>0</v>
      </c>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row>
    <row r="205" spans="1:60" outlineLevel="3" x14ac:dyDescent="0.2">
      <c r="A205" s="219"/>
      <c r="B205" s="220"/>
      <c r="C205" s="263" t="s">
        <v>463</v>
      </c>
      <c r="D205" s="259"/>
      <c r="E205" s="260"/>
      <c r="F205" s="222"/>
      <c r="G205" s="222"/>
      <c r="H205" s="222"/>
      <c r="I205" s="222"/>
      <c r="J205" s="222"/>
      <c r="K205" s="222"/>
      <c r="L205" s="222"/>
      <c r="M205" s="222"/>
      <c r="N205" s="221"/>
      <c r="O205" s="221"/>
      <c r="P205" s="221"/>
      <c r="Q205" s="221"/>
      <c r="R205" s="222"/>
      <c r="S205" s="222"/>
      <c r="T205" s="222"/>
      <c r="U205" s="222"/>
      <c r="V205" s="222"/>
      <c r="W205" s="222"/>
      <c r="X205" s="222"/>
      <c r="Y205" s="222"/>
      <c r="Z205" s="212"/>
      <c r="AA205" s="212"/>
      <c r="AB205" s="212"/>
      <c r="AC205" s="212"/>
      <c r="AD205" s="212"/>
      <c r="AE205" s="212"/>
      <c r="AF205" s="212"/>
      <c r="AG205" s="212" t="s">
        <v>310</v>
      </c>
      <c r="AH205" s="212">
        <v>0</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3" x14ac:dyDescent="0.2">
      <c r="A206" s="219"/>
      <c r="B206" s="220"/>
      <c r="C206" s="263" t="s">
        <v>495</v>
      </c>
      <c r="D206" s="259"/>
      <c r="E206" s="260">
        <v>0.52014000000000005</v>
      </c>
      <c r="F206" s="222"/>
      <c r="G206" s="222"/>
      <c r="H206" s="222"/>
      <c r="I206" s="222"/>
      <c r="J206" s="222"/>
      <c r="K206" s="222"/>
      <c r="L206" s="222"/>
      <c r="M206" s="222"/>
      <c r="N206" s="221"/>
      <c r="O206" s="221"/>
      <c r="P206" s="221"/>
      <c r="Q206" s="221"/>
      <c r="R206" s="222"/>
      <c r="S206" s="222"/>
      <c r="T206" s="222"/>
      <c r="U206" s="222"/>
      <c r="V206" s="222"/>
      <c r="W206" s="222"/>
      <c r="X206" s="222"/>
      <c r="Y206" s="222"/>
      <c r="Z206" s="212"/>
      <c r="AA206" s="212"/>
      <c r="AB206" s="212"/>
      <c r="AC206" s="212"/>
      <c r="AD206" s="212"/>
      <c r="AE206" s="212"/>
      <c r="AF206" s="212"/>
      <c r="AG206" s="212" t="s">
        <v>310</v>
      </c>
      <c r="AH206" s="212">
        <v>0</v>
      </c>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
      <c r="A207" s="234">
        <v>42</v>
      </c>
      <c r="B207" s="235" t="s">
        <v>502</v>
      </c>
      <c r="C207" s="253" t="s">
        <v>503</v>
      </c>
      <c r="D207" s="236" t="s">
        <v>360</v>
      </c>
      <c r="E207" s="237">
        <v>0.71518999999999999</v>
      </c>
      <c r="F207" s="238"/>
      <c r="G207" s="239">
        <f>ROUND(E207*F207,2)</f>
        <v>0</v>
      </c>
      <c r="H207" s="238"/>
      <c r="I207" s="239">
        <f>ROUND(E207*H207,2)</f>
        <v>0</v>
      </c>
      <c r="J207" s="238"/>
      <c r="K207" s="239">
        <f>ROUND(E207*J207,2)</f>
        <v>0</v>
      </c>
      <c r="L207" s="239">
        <v>21</v>
      </c>
      <c r="M207" s="239">
        <f>G207*(1+L207/100)</f>
        <v>0</v>
      </c>
      <c r="N207" s="237">
        <v>0</v>
      </c>
      <c r="O207" s="237">
        <f>ROUND(E207*N207,2)</f>
        <v>0</v>
      </c>
      <c r="P207" s="237">
        <v>0</v>
      </c>
      <c r="Q207" s="237">
        <f>ROUND(E207*P207,2)</f>
        <v>0</v>
      </c>
      <c r="R207" s="239" t="s">
        <v>423</v>
      </c>
      <c r="S207" s="239" t="s">
        <v>231</v>
      </c>
      <c r="T207" s="240" t="s">
        <v>304</v>
      </c>
      <c r="U207" s="222">
        <v>0</v>
      </c>
      <c r="V207" s="222">
        <f>ROUND(E207*U207,2)</f>
        <v>0</v>
      </c>
      <c r="W207" s="222"/>
      <c r="X207" s="222" t="s">
        <v>455</v>
      </c>
      <c r="Y207" s="222" t="s">
        <v>234</v>
      </c>
      <c r="Z207" s="212"/>
      <c r="AA207" s="212"/>
      <c r="AB207" s="212"/>
      <c r="AC207" s="212"/>
      <c r="AD207" s="212"/>
      <c r="AE207" s="212"/>
      <c r="AF207" s="212"/>
      <c r="AG207" s="212" t="s">
        <v>456</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2" x14ac:dyDescent="0.2">
      <c r="A208" s="219"/>
      <c r="B208" s="220"/>
      <c r="C208" s="254" t="s">
        <v>504</v>
      </c>
      <c r="D208" s="249"/>
      <c r="E208" s="249"/>
      <c r="F208" s="249"/>
      <c r="G208" s="249"/>
      <c r="H208" s="222"/>
      <c r="I208" s="222"/>
      <c r="J208" s="222"/>
      <c r="K208" s="222"/>
      <c r="L208" s="222"/>
      <c r="M208" s="222"/>
      <c r="N208" s="221"/>
      <c r="O208" s="221"/>
      <c r="P208" s="221"/>
      <c r="Q208" s="221"/>
      <c r="R208" s="222"/>
      <c r="S208" s="222"/>
      <c r="T208" s="222"/>
      <c r="U208" s="222"/>
      <c r="V208" s="222"/>
      <c r="W208" s="222"/>
      <c r="X208" s="222"/>
      <c r="Y208" s="222"/>
      <c r="Z208" s="212"/>
      <c r="AA208" s="212"/>
      <c r="AB208" s="212"/>
      <c r="AC208" s="212"/>
      <c r="AD208" s="212"/>
      <c r="AE208" s="212"/>
      <c r="AF208" s="212"/>
      <c r="AG208" s="212" t="s">
        <v>239</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2" x14ac:dyDescent="0.2">
      <c r="A209" s="219"/>
      <c r="B209" s="220"/>
      <c r="C209" s="263" t="s">
        <v>462</v>
      </c>
      <c r="D209" s="259"/>
      <c r="E209" s="260"/>
      <c r="F209" s="222"/>
      <c r="G209" s="222"/>
      <c r="H209" s="222"/>
      <c r="I209" s="222"/>
      <c r="J209" s="222"/>
      <c r="K209" s="222"/>
      <c r="L209" s="222"/>
      <c r="M209" s="222"/>
      <c r="N209" s="221"/>
      <c r="O209" s="221"/>
      <c r="P209" s="221"/>
      <c r="Q209" s="221"/>
      <c r="R209" s="222"/>
      <c r="S209" s="222"/>
      <c r="T209" s="222"/>
      <c r="U209" s="222"/>
      <c r="V209" s="222"/>
      <c r="W209" s="222"/>
      <c r="X209" s="222"/>
      <c r="Y209" s="222"/>
      <c r="Z209" s="212"/>
      <c r="AA209" s="212"/>
      <c r="AB209" s="212"/>
      <c r="AC209" s="212"/>
      <c r="AD209" s="212"/>
      <c r="AE209" s="212"/>
      <c r="AF209" s="212"/>
      <c r="AG209" s="212" t="s">
        <v>310</v>
      </c>
      <c r="AH209" s="212">
        <v>0</v>
      </c>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3" x14ac:dyDescent="0.2">
      <c r="A210" s="219"/>
      <c r="B210" s="220"/>
      <c r="C210" s="263" t="s">
        <v>463</v>
      </c>
      <c r="D210" s="259"/>
      <c r="E210" s="260"/>
      <c r="F210" s="222"/>
      <c r="G210" s="222"/>
      <c r="H210" s="222"/>
      <c r="I210" s="222"/>
      <c r="J210" s="222"/>
      <c r="K210" s="222"/>
      <c r="L210" s="222"/>
      <c r="M210" s="222"/>
      <c r="N210" s="221"/>
      <c r="O210" s="221"/>
      <c r="P210" s="221"/>
      <c r="Q210" s="221"/>
      <c r="R210" s="222"/>
      <c r="S210" s="222"/>
      <c r="T210" s="222"/>
      <c r="U210" s="222"/>
      <c r="V210" s="222"/>
      <c r="W210" s="222"/>
      <c r="X210" s="222"/>
      <c r="Y210" s="222"/>
      <c r="Z210" s="212"/>
      <c r="AA210" s="212"/>
      <c r="AB210" s="212"/>
      <c r="AC210" s="212"/>
      <c r="AD210" s="212"/>
      <c r="AE210" s="212"/>
      <c r="AF210" s="212"/>
      <c r="AG210" s="212" t="s">
        <v>310</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3" x14ac:dyDescent="0.2">
      <c r="A211" s="219"/>
      <c r="B211" s="220"/>
      <c r="C211" s="263" t="s">
        <v>505</v>
      </c>
      <c r="D211" s="259"/>
      <c r="E211" s="260">
        <v>0.71518999999999999</v>
      </c>
      <c r="F211" s="222"/>
      <c r="G211" s="222"/>
      <c r="H211" s="222"/>
      <c r="I211" s="222"/>
      <c r="J211" s="222"/>
      <c r="K211" s="222"/>
      <c r="L211" s="222"/>
      <c r="M211" s="222"/>
      <c r="N211" s="221"/>
      <c r="O211" s="221"/>
      <c r="P211" s="221"/>
      <c r="Q211" s="221"/>
      <c r="R211" s="222"/>
      <c r="S211" s="222"/>
      <c r="T211" s="222"/>
      <c r="U211" s="222"/>
      <c r="V211" s="222"/>
      <c r="W211" s="222"/>
      <c r="X211" s="222"/>
      <c r="Y211" s="222"/>
      <c r="Z211" s="212"/>
      <c r="AA211" s="212"/>
      <c r="AB211" s="212"/>
      <c r="AC211" s="212"/>
      <c r="AD211" s="212"/>
      <c r="AE211" s="212"/>
      <c r="AF211" s="212"/>
      <c r="AG211" s="212" t="s">
        <v>310</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
      <c r="A212" s="234">
        <v>43</v>
      </c>
      <c r="B212" s="235" t="s">
        <v>506</v>
      </c>
      <c r="C212" s="253" t="s">
        <v>507</v>
      </c>
      <c r="D212" s="236" t="s">
        <v>360</v>
      </c>
      <c r="E212" s="237">
        <v>0.52014000000000005</v>
      </c>
      <c r="F212" s="238"/>
      <c r="G212" s="239">
        <f>ROUND(E212*F212,2)</f>
        <v>0</v>
      </c>
      <c r="H212" s="238"/>
      <c r="I212" s="239">
        <f>ROUND(E212*H212,2)</f>
        <v>0</v>
      </c>
      <c r="J212" s="238"/>
      <c r="K212" s="239">
        <f>ROUND(E212*J212,2)</f>
        <v>0</v>
      </c>
      <c r="L212" s="239">
        <v>21</v>
      </c>
      <c r="M212" s="239">
        <f>G212*(1+L212/100)</f>
        <v>0</v>
      </c>
      <c r="N212" s="237">
        <v>0</v>
      </c>
      <c r="O212" s="237">
        <f>ROUND(E212*N212,2)</f>
        <v>0</v>
      </c>
      <c r="P212" s="237">
        <v>0</v>
      </c>
      <c r="Q212" s="237">
        <f>ROUND(E212*P212,2)</f>
        <v>0</v>
      </c>
      <c r="R212" s="239" t="s">
        <v>423</v>
      </c>
      <c r="S212" s="239" t="s">
        <v>231</v>
      </c>
      <c r="T212" s="240" t="s">
        <v>304</v>
      </c>
      <c r="U212" s="222">
        <v>0</v>
      </c>
      <c r="V212" s="222">
        <f>ROUND(E212*U212,2)</f>
        <v>0</v>
      </c>
      <c r="W212" s="222"/>
      <c r="X212" s="222" t="s">
        <v>455</v>
      </c>
      <c r="Y212" s="222" t="s">
        <v>234</v>
      </c>
      <c r="Z212" s="212"/>
      <c r="AA212" s="212"/>
      <c r="AB212" s="212"/>
      <c r="AC212" s="212"/>
      <c r="AD212" s="212"/>
      <c r="AE212" s="212"/>
      <c r="AF212" s="212"/>
      <c r="AG212" s="212" t="s">
        <v>456</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2" x14ac:dyDescent="0.2">
      <c r="A213" s="219"/>
      <c r="B213" s="220"/>
      <c r="C213" s="254" t="s">
        <v>504</v>
      </c>
      <c r="D213" s="249"/>
      <c r="E213" s="249"/>
      <c r="F213" s="249"/>
      <c r="G213" s="249"/>
      <c r="H213" s="222"/>
      <c r="I213" s="222"/>
      <c r="J213" s="222"/>
      <c r="K213" s="222"/>
      <c r="L213" s="222"/>
      <c r="M213" s="222"/>
      <c r="N213" s="221"/>
      <c r="O213" s="221"/>
      <c r="P213" s="221"/>
      <c r="Q213" s="221"/>
      <c r="R213" s="222"/>
      <c r="S213" s="222"/>
      <c r="T213" s="222"/>
      <c r="U213" s="222"/>
      <c r="V213" s="222"/>
      <c r="W213" s="222"/>
      <c r="X213" s="222"/>
      <c r="Y213" s="222"/>
      <c r="Z213" s="212"/>
      <c r="AA213" s="212"/>
      <c r="AB213" s="212"/>
      <c r="AC213" s="212"/>
      <c r="AD213" s="212"/>
      <c r="AE213" s="212"/>
      <c r="AF213" s="212"/>
      <c r="AG213" s="212" t="s">
        <v>239</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2" x14ac:dyDescent="0.2">
      <c r="A214" s="219"/>
      <c r="B214" s="220"/>
      <c r="C214" s="263" t="s">
        <v>462</v>
      </c>
      <c r="D214" s="259"/>
      <c r="E214" s="260"/>
      <c r="F214" s="222"/>
      <c r="G214" s="222"/>
      <c r="H214" s="222"/>
      <c r="I214" s="222"/>
      <c r="J214" s="222"/>
      <c r="K214" s="222"/>
      <c r="L214" s="222"/>
      <c r="M214" s="222"/>
      <c r="N214" s="221"/>
      <c r="O214" s="221"/>
      <c r="P214" s="221"/>
      <c r="Q214" s="221"/>
      <c r="R214" s="222"/>
      <c r="S214" s="222"/>
      <c r="T214" s="222"/>
      <c r="U214" s="222"/>
      <c r="V214" s="222"/>
      <c r="W214" s="222"/>
      <c r="X214" s="222"/>
      <c r="Y214" s="222"/>
      <c r="Z214" s="212"/>
      <c r="AA214" s="212"/>
      <c r="AB214" s="212"/>
      <c r="AC214" s="212"/>
      <c r="AD214" s="212"/>
      <c r="AE214" s="212"/>
      <c r="AF214" s="212"/>
      <c r="AG214" s="212" t="s">
        <v>310</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3" x14ac:dyDescent="0.2">
      <c r="A215" s="219"/>
      <c r="B215" s="220"/>
      <c r="C215" s="263" t="s">
        <v>463</v>
      </c>
      <c r="D215" s="259"/>
      <c r="E215" s="260"/>
      <c r="F215" s="222"/>
      <c r="G215" s="222"/>
      <c r="H215" s="222"/>
      <c r="I215" s="222"/>
      <c r="J215" s="222"/>
      <c r="K215" s="222"/>
      <c r="L215" s="222"/>
      <c r="M215" s="222"/>
      <c r="N215" s="221"/>
      <c r="O215" s="221"/>
      <c r="P215" s="221"/>
      <c r="Q215" s="221"/>
      <c r="R215" s="222"/>
      <c r="S215" s="222"/>
      <c r="T215" s="222"/>
      <c r="U215" s="222"/>
      <c r="V215" s="222"/>
      <c r="W215" s="222"/>
      <c r="X215" s="222"/>
      <c r="Y215" s="222"/>
      <c r="Z215" s="212"/>
      <c r="AA215" s="212"/>
      <c r="AB215" s="212"/>
      <c r="AC215" s="212"/>
      <c r="AD215" s="212"/>
      <c r="AE215" s="212"/>
      <c r="AF215" s="212"/>
      <c r="AG215" s="212" t="s">
        <v>310</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3" x14ac:dyDescent="0.2">
      <c r="A216" s="219"/>
      <c r="B216" s="220"/>
      <c r="C216" s="263" t="s">
        <v>495</v>
      </c>
      <c r="D216" s="259"/>
      <c r="E216" s="260">
        <v>0.52014000000000005</v>
      </c>
      <c r="F216" s="222"/>
      <c r="G216" s="222"/>
      <c r="H216" s="222"/>
      <c r="I216" s="222"/>
      <c r="J216" s="222"/>
      <c r="K216" s="222"/>
      <c r="L216" s="222"/>
      <c r="M216" s="222"/>
      <c r="N216" s="221"/>
      <c r="O216" s="221"/>
      <c r="P216" s="221"/>
      <c r="Q216" s="221"/>
      <c r="R216" s="222"/>
      <c r="S216" s="222"/>
      <c r="T216" s="222"/>
      <c r="U216" s="222"/>
      <c r="V216" s="222"/>
      <c r="W216" s="222"/>
      <c r="X216" s="222"/>
      <c r="Y216" s="222"/>
      <c r="Z216" s="212"/>
      <c r="AA216" s="212"/>
      <c r="AB216" s="212"/>
      <c r="AC216" s="212"/>
      <c r="AD216" s="212"/>
      <c r="AE216" s="212"/>
      <c r="AF216" s="212"/>
      <c r="AG216" s="212" t="s">
        <v>310</v>
      </c>
      <c r="AH216" s="212">
        <v>0</v>
      </c>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
      <c r="A217" s="234">
        <v>44</v>
      </c>
      <c r="B217" s="235" t="s">
        <v>508</v>
      </c>
      <c r="C217" s="253" t="s">
        <v>509</v>
      </c>
      <c r="D217" s="236" t="s">
        <v>360</v>
      </c>
      <c r="E217" s="237">
        <v>4.1394399999999996</v>
      </c>
      <c r="F217" s="238"/>
      <c r="G217" s="239">
        <f>ROUND(E217*F217,2)</f>
        <v>0</v>
      </c>
      <c r="H217" s="238"/>
      <c r="I217" s="239">
        <f>ROUND(E217*H217,2)</f>
        <v>0</v>
      </c>
      <c r="J217" s="238"/>
      <c r="K217" s="239">
        <f>ROUND(E217*J217,2)</f>
        <v>0</v>
      </c>
      <c r="L217" s="239">
        <v>21</v>
      </c>
      <c r="M217" s="239">
        <f>G217*(1+L217/100)</f>
        <v>0</v>
      </c>
      <c r="N217" s="237">
        <v>0</v>
      </c>
      <c r="O217" s="237">
        <f>ROUND(E217*N217,2)</f>
        <v>0</v>
      </c>
      <c r="P217" s="237">
        <v>0</v>
      </c>
      <c r="Q217" s="237">
        <f>ROUND(E217*P217,2)</f>
        <v>0</v>
      </c>
      <c r="R217" s="239" t="s">
        <v>423</v>
      </c>
      <c r="S217" s="239" t="s">
        <v>231</v>
      </c>
      <c r="T217" s="240" t="s">
        <v>304</v>
      </c>
      <c r="U217" s="222">
        <v>0</v>
      </c>
      <c r="V217" s="222">
        <f>ROUND(E217*U217,2)</f>
        <v>0</v>
      </c>
      <c r="W217" s="222"/>
      <c r="X217" s="222" t="s">
        <v>455</v>
      </c>
      <c r="Y217" s="222" t="s">
        <v>234</v>
      </c>
      <c r="Z217" s="212"/>
      <c r="AA217" s="212"/>
      <c r="AB217" s="212"/>
      <c r="AC217" s="212"/>
      <c r="AD217" s="212"/>
      <c r="AE217" s="212"/>
      <c r="AF217" s="212"/>
      <c r="AG217" s="212" t="s">
        <v>456</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2" x14ac:dyDescent="0.2">
      <c r="A218" s="219"/>
      <c r="B218" s="220"/>
      <c r="C218" s="254" t="s">
        <v>510</v>
      </c>
      <c r="D218" s="249"/>
      <c r="E218" s="249"/>
      <c r="F218" s="249"/>
      <c r="G218" s="249"/>
      <c r="H218" s="222"/>
      <c r="I218" s="222"/>
      <c r="J218" s="222"/>
      <c r="K218" s="222"/>
      <c r="L218" s="222"/>
      <c r="M218" s="222"/>
      <c r="N218" s="221"/>
      <c r="O218" s="221"/>
      <c r="P218" s="221"/>
      <c r="Q218" s="221"/>
      <c r="R218" s="222"/>
      <c r="S218" s="222"/>
      <c r="T218" s="222"/>
      <c r="U218" s="222"/>
      <c r="V218" s="222"/>
      <c r="W218" s="222"/>
      <c r="X218" s="222"/>
      <c r="Y218" s="222"/>
      <c r="Z218" s="212"/>
      <c r="AA218" s="212"/>
      <c r="AB218" s="212"/>
      <c r="AC218" s="212"/>
      <c r="AD218" s="212"/>
      <c r="AE218" s="212"/>
      <c r="AF218" s="212"/>
      <c r="AG218" s="212" t="s">
        <v>239</v>
      </c>
      <c r="AH218" s="212"/>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2" x14ac:dyDescent="0.2">
      <c r="A219" s="219"/>
      <c r="B219" s="220"/>
      <c r="C219" s="263" t="s">
        <v>462</v>
      </c>
      <c r="D219" s="259"/>
      <c r="E219" s="260"/>
      <c r="F219" s="222"/>
      <c r="G219" s="222"/>
      <c r="H219" s="222"/>
      <c r="I219" s="222"/>
      <c r="J219" s="222"/>
      <c r="K219" s="222"/>
      <c r="L219" s="222"/>
      <c r="M219" s="222"/>
      <c r="N219" s="221"/>
      <c r="O219" s="221"/>
      <c r="P219" s="221"/>
      <c r="Q219" s="221"/>
      <c r="R219" s="222"/>
      <c r="S219" s="222"/>
      <c r="T219" s="222"/>
      <c r="U219" s="222"/>
      <c r="V219" s="222"/>
      <c r="W219" s="222"/>
      <c r="X219" s="222"/>
      <c r="Y219" s="222"/>
      <c r="Z219" s="212"/>
      <c r="AA219" s="212"/>
      <c r="AB219" s="212"/>
      <c r="AC219" s="212"/>
      <c r="AD219" s="212"/>
      <c r="AE219" s="212"/>
      <c r="AF219" s="212"/>
      <c r="AG219" s="212" t="s">
        <v>310</v>
      </c>
      <c r="AH219" s="212">
        <v>0</v>
      </c>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3" x14ac:dyDescent="0.2">
      <c r="A220" s="219"/>
      <c r="B220" s="220"/>
      <c r="C220" s="263" t="s">
        <v>463</v>
      </c>
      <c r="D220" s="259"/>
      <c r="E220" s="260"/>
      <c r="F220" s="222"/>
      <c r="G220" s="222"/>
      <c r="H220" s="222"/>
      <c r="I220" s="222"/>
      <c r="J220" s="222"/>
      <c r="K220" s="222"/>
      <c r="L220" s="222"/>
      <c r="M220" s="222"/>
      <c r="N220" s="221"/>
      <c r="O220" s="221"/>
      <c r="P220" s="221"/>
      <c r="Q220" s="221"/>
      <c r="R220" s="222"/>
      <c r="S220" s="222"/>
      <c r="T220" s="222"/>
      <c r="U220" s="222"/>
      <c r="V220" s="222"/>
      <c r="W220" s="222"/>
      <c r="X220" s="222"/>
      <c r="Y220" s="222"/>
      <c r="Z220" s="212"/>
      <c r="AA220" s="212"/>
      <c r="AB220" s="212"/>
      <c r="AC220" s="212"/>
      <c r="AD220" s="212"/>
      <c r="AE220" s="212"/>
      <c r="AF220" s="212"/>
      <c r="AG220" s="212" t="s">
        <v>310</v>
      </c>
      <c r="AH220" s="212">
        <v>0</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3" x14ac:dyDescent="0.2">
      <c r="A221" s="219"/>
      <c r="B221" s="220"/>
      <c r="C221" s="263" t="s">
        <v>511</v>
      </c>
      <c r="D221" s="259"/>
      <c r="E221" s="260">
        <v>4.1394399999999996</v>
      </c>
      <c r="F221" s="222"/>
      <c r="G221" s="222"/>
      <c r="H221" s="222"/>
      <c r="I221" s="222"/>
      <c r="J221" s="222"/>
      <c r="K221" s="222"/>
      <c r="L221" s="222"/>
      <c r="M221" s="222"/>
      <c r="N221" s="221"/>
      <c r="O221" s="221"/>
      <c r="P221" s="221"/>
      <c r="Q221" s="221"/>
      <c r="R221" s="222"/>
      <c r="S221" s="222"/>
      <c r="T221" s="222"/>
      <c r="U221" s="222"/>
      <c r="V221" s="222"/>
      <c r="W221" s="222"/>
      <c r="X221" s="222"/>
      <c r="Y221" s="222"/>
      <c r="Z221" s="212"/>
      <c r="AA221" s="212"/>
      <c r="AB221" s="212"/>
      <c r="AC221" s="212"/>
      <c r="AD221" s="212"/>
      <c r="AE221" s="212"/>
      <c r="AF221" s="212"/>
      <c r="AG221" s="212" t="s">
        <v>310</v>
      </c>
      <c r="AH221" s="212">
        <v>0</v>
      </c>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ht="22.5" outlineLevel="1" x14ac:dyDescent="0.2">
      <c r="A222" s="234">
        <v>45</v>
      </c>
      <c r="B222" s="235" t="s">
        <v>512</v>
      </c>
      <c r="C222" s="253" t="s">
        <v>513</v>
      </c>
      <c r="D222" s="236" t="s">
        <v>360</v>
      </c>
      <c r="E222" s="237">
        <v>278.62094999999999</v>
      </c>
      <c r="F222" s="238"/>
      <c r="G222" s="239">
        <f>ROUND(E222*F222,2)</f>
        <v>0</v>
      </c>
      <c r="H222" s="238"/>
      <c r="I222" s="239">
        <f>ROUND(E222*H222,2)</f>
        <v>0</v>
      </c>
      <c r="J222" s="238"/>
      <c r="K222" s="239">
        <f>ROUND(E222*J222,2)</f>
        <v>0</v>
      </c>
      <c r="L222" s="239">
        <v>21</v>
      </c>
      <c r="M222" s="239">
        <f>G222*(1+L222/100)</f>
        <v>0</v>
      </c>
      <c r="N222" s="237">
        <v>0</v>
      </c>
      <c r="O222" s="237">
        <f>ROUND(E222*N222,2)</f>
        <v>0</v>
      </c>
      <c r="P222" s="237">
        <v>0</v>
      </c>
      <c r="Q222" s="237">
        <f>ROUND(E222*P222,2)</f>
        <v>0</v>
      </c>
      <c r="R222" s="239" t="s">
        <v>423</v>
      </c>
      <c r="S222" s="239" t="s">
        <v>231</v>
      </c>
      <c r="T222" s="240" t="s">
        <v>304</v>
      </c>
      <c r="U222" s="222">
        <v>0</v>
      </c>
      <c r="V222" s="222">
        <f>ROUND(E222*U222,2)</f>
        <v>0</v>
      </c>
      <c r="W222" s="222"/>
      <c r="X222" s="222" t="s">
        <v>455</v>
      </c>
      <c r="Y222" s="222" t="s">
        <v>234</v>
      </c>
      <c r="Z222" s="212"/>
      <c r="AA222" s="212"/>
      <c r="AB222" s="212"/>
      <c r="AC222" s="212"/>
      <c r="AD222" s="212"/>
      <c r="AE222" s="212"/>
      <c r="AF222" s="212"/>
      <c r="AG222" s="212" t="s">
        <v>456</v>
      </c>
      <c r="AH222" s="212"/>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2" x14ac:dyDescent="0.2">
      <c r="A223" s="219"/>
      <c r="B223" s="220"/>
      <c r="C223" s="263" t="s">
        <v>462</v>
      </c>
      <c r="D223" s="259"/>
      <c r="E223" s="260"/>
      <c r="F223" s="222"/>
      <c r="G223" s="222"/>
      <c r="H223" s="222"/>
      <c r="I223" s="222"/>
      <c r="J223" s="222"/>
      <c r="K223" s="222"/>
      <c r="L223" s="222"/>
      <c r="M223" s="222"/>
      <c r="N223" s="221"/>
      <c r="O223" s="221"/>
      <c r="P223" s="221"/>
      <c r="Q223" s="221"/>
      <c r="R223" s="222"/>
      <c r="S223" s="222"/>
      <c r="T223" s="222"/>
      <c r="U223" s="222"/>
      <c r="V223" s="222"/>
      <c r="W223" s="222"/>
      <c r="X223" s="222"/>
      <c r="Y223" s="222"/>
      <c r="Z223" s="212"/>
      <c r="AA223" s="212"/>
      <c r="AB223" s="212"/>
      <c r="AC223" s="212"/>
      <c r="AD223" s="212"/>
      <c r="AE223" s="212"/>
      <c r="AF223" s="212"/>
      <c r="AG223" s="212" t="s">
        <v>310</v>
      </c>
      <c r="AH223" s="212">
        <v>0</v>
      </c>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3" x14ac:dyDescent="0.2">
      <c r="A224" s="219"/>
      <c r="B224" s="220"/>
      <c r="C224" s="263" t="s">
        <v>463</v>
      </c>
      <c r="D224" s="259"/>
      <c r="E224" s="260"/>
      <c r="F224" s="222"/>
      <c r="G224" s="222"/>
      <c r="H224" s="222"/>
      <c r="I224" s="222"/>
      <c r="J224" s="222"/>
      <c r="K224" s="222"/>
      <c r="L224" s="222"/>
      <c r="M224" s="222"/>
      <c r="N224" s="221"/>
      <c r="O224" s="221"/>
      <c r="P224" s="221"/>
      <c r="Q224" s="221"/>
      <c r="R224" s="222"/>
      <c r="S224" s="222"/>
      <c r="T224" s="222"/>
      <c r="U224" s="222"/>
      <c r="V224" s="222"/>
      <c r="W224" s="222"/>
      <c r="X224" s="222"/>
      <c r="Y224" s="222"/>
      <c r="Z224" s="212"/>
      <c r="AA224" s="212"/>
      <c r="AB224" s="212"/>
      <c r="AC224" s="212"/>
      <c r="AD224" s="212"/>
      <c r="AE224" s="212"/>
      <c r="AF224" s="212"/>
      <c r="AG224" s="212" t="s">
        <v>310</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outlineLevel="3" x14ac:dyDescent="0.2">
      <c r="A225" s="219"/>
      <c r="B225" s="220"/>
      <c r="C225" s="263" t="s">
        <v>514</v>
      </c>
      <c r="D225" s="259"/>
      <c r="E225" s="260">
        <v>278.62094999999999</v>
      </c>
      <c r="F225" s="222"/>
      <c r="G225" s="222"/>
      <c r="H225" s="222"/>
      <c r="I225" s="222"/>
      <c r="J225" s="222"/>
      <c r="K225" s="222"/>
      <c r="L225" s="222"/>
      <c r="M225" s="222"/>
      <c r="N225" s="221"/>
      <c r="O225" s="221"/>
      <c r="P225" s="221"/>
      <c r="Q225" s="221"/>
      <c r="R225" s="222"/>
      <c r="S225" s="222"/>
      <c r="T225" s="222"/>
      <c r="U225" s="222"/>
      <c r="V225" s="222"/>
      <c r="W225" s="222"/>
      <c r="X225" s="222"/>
      <c r="Y225" s="222"/>
      <c r="Z225" s="212"/>
      <c r="AA225" s="212"/>
      <c r="AB225" s="212"/>
      <c r="AC225" s="212"/>
      <c r="AD225" s="212"/>
      <c r="AE225" s="212"/>
      <c r="AF225" s="212"/>
      <c r="AG225" s="212" t="s">
        <v>310</v>
      </c>
      <c r="AH225" s="212">
        <v>0</v>
      </c>
      <c r="AI225" s="212"/>
      <c r="AJ225" s="212"/>
      <c r="AK225" s="212"/>
      <c r="AL225" s="212"/>
      <c r="AM225" s="212"/>
      <c r="AN225" s="212"/>
      <c r="AO225" s="212"/>
      <c r="AP225" s="212"/>
      <c r="AQ225" s="212"/>
      <c r="AR225" s="212"/>
      <c r="AS225" s="212"/>
      <c r="AT225" s="212"/>
      <c r="AU225" s="212"/>
      <c r="AV225" s="212"/>
      <c r="AW225" s="212"/>
      <c r="AX225" s="212"/>
      <c r="AY225" s="212"/>
      <c r="AZ225" s="212"/>
      <c r="BA225" s="212"/>
      <c r="BB225" s="212"/>
      <c r="BC225" s="212"/>
      <c r="BD225" s="212"/>
      <c r="BE225" s="212"/>
      <c r="BF225" s="212"/>
      <c r="BG225" s="212"/>
      <c r="BH225" s="212"/>
    </row>
    <row r="226" spans="1:60" ht="22.5" outlineLevel="1" x14ac:dyDescent="0.2">
      <c r="A226" s="234">
        <v>46</v>
      </c>
      <c r="B226" s="235" t="s">
        <v>515</v>
      </c>
      <c r="C226" s="253" t="s">
        <v>516</v>
      </c>
      <c r="D226" s="236" t="s">
        <v>360</v>
      </c>
      <c r="E226" s="237">
        <v>1192.56963</v>
      </c>
      <c r="F226" s="238"/>
      <c r="G226" s="239">
        <f>ROUND(E226*F226,2)</f>
        <v>0</v>
      </c>
      <c r="H226" s="238"/>
      <c r="I226" s="239">
        <f>ROUND(E226*H226,2)</f>
        <v>0</v>
      </c>
      <c r="J226" s="238"/>
      <c r="K226" s="239">
        <f>ROUND(E226*J226,2)</f>
        <v>0</v>
      </c>
      <c r="L226" s="239">
        <v>21</v>
      </c>
      <c r="M226" s="239">
        <f>G226*(1+L226/100)</f>
        <v>0</v>
      </c>
      <c r="N226" s="237">
        <v>0</v>
      </c>
      <c r="O226" s="237">
        <f>ROUND(E226*N226,2)</f>
        <v>0</v>
      </c>
      <c r="P226" s="237">
        <v>0</v>
      </c>
      <c r="Q226" s="237">
        <f>ROUND(E226*P226,2)</f>
        <v>0</v>
      </c>
      <c r="R226" s="239" t="s">
        <v>423</v>
      </c>
      <c r="S226" s="239" t="s">
        <v>231</v>
      </c>
      <c r="T226" s="240" t="s">
        <v>304</v>
      </c>
      <c r="U226" s="222">
        <v>0</v>
      </c>
      <c r="V226" s="222">
        <f>ROUND(E226*U226,2)</f>
        <v>0</v>
      </c>
      <c r="W226" s="222"/>
      <c r="X226" s="222" t="s">
        <v>455</v>
      </c>
      <c r="Y226" s="222" t="s">
        <v>234</v>
      </c>
      <c r="Z226" s="212"/>
      <c r="AA226" s="212"/>
      <c r="AB226" s="212"/>
      <c r="AC226" s="212"/>
      <c r="AD226" s="212"/>
      <c r="AE226" s="212"/>
      <c r="AF226" s="212"/>
      <c r="AG226" s="212" t="s">
        <v>456</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2" x14ac:dyDescent="0.2">
      <c r="A227" s="219"/>
      <c r="B227" s="220"/>
      <c r="C227" s="263" t="s">
        <v>462</v>
      </c>
      <c r="D227" s="259"/>
      <c r="E227" s="260"/>
      <c r="F227" s="222"/>
      <c r="G227" s="222"/>
      <c r="H227" s="222"/>
      <c r="I227" s="222"/>
      <c r="J227" s="222"/>
      <c r="K227" s="222"/>
      <c r="L227" s="222"/>
      <c r="M227" s="222"/>
      <c r="N227" s="221"/>
      <c r="O227" s="221"/>
      <c r="P227" s="221"/>
      <c r="Q227" s="221"/>
      <c r="R227" s="222"/>
      <c r="S227" s="222"/>
      <c r="T227" s="222"/>
      <c r="U227" s="222"/>
      <c r="V227" s="222"/>
      <c r="W227" s="222"/>
      <c r="X227" s="222"/>
      <c r="Y227" s="222"/>
      <c r="Z227" s="212"/>
      <c r="AA227" s="212"/>
      <c r="AB227" s="212"/>
      <c r="AC227" s="212"/>
      <c r="AD227" s="212"/>
      <c r="AE227" s="212"/>
      <c r="AF227" s="212"/>
      <c r="AG227" s="212" t="s">
        <v>310</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3" x14ac:dyDescent="0.2">
      <c r="A228" s="219"/>
      <c r="B228" s="220"/>
      <c r="C228" s="263" t="s">
        <v>463</v>
      </c>
      <c r="D228" s="259"/>
      <c r="E228" s="260"/>
      <c r="F228" s="222"/>
      <c r="G228" s="222"/>
      <c r="H228" s="222"/>
      <c r="I228" s="222"/>
      <c r="J228" s="222"/>
      <c r="K228" s="222"/>
      <c r="L228" s="222"/>
      <c r="M228" s="222"/>
      <c r="N228" s="221"/>
      <c r="O228" s="221"/>
      <c r="P228" s="221"/>
      <c r="Q228" s="221"/>
      <c r="R228" s="222"/>
      <c r="S228" s="222"/>
      <c r="T228" s="222"/>
      <c r="U228" s="222"/>
      <c r="V228" s="222"/>
      <c r="W228" s="222"/>
      <c r="X228" s="222"/>
      <c r="Y228" s="222"/>
      <c r="Z228" s="212"/>
      <c r="AA228" s="212"/>
      <c r="AB228" s="212"/>
      <c r="AC228" s="212"/>
      <c r="AD228" s="212"/>
      <c r="AE228" s="212"/>
      <c r="AF228" s="212"/>
      <c r="AG228" s="212" t="s">
        <v>310</v>
      </c>
      <c r="AH228" s="212">
        <v>0</v>
      </c>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3" x14ac:dyDescent="0.2">
      <c r="A229" s="219"/>
      <c r="B229" s="220"/>
      <c r="C229" s="263" t="s">
        <v>517</v>
      </c>
      <c r="D229" s="259"/>
      <c r="E229" s="260">
        <v>1192.56963</v>
      </c>
      <c r="F229" s="222"/>
      <c r="G229" s="222"/>
      <c r="H229" s="222"/>
      <c r="I229" s="222"/>
      <c r="J229" s="222"/>
      <c r="K229" s="222"/>
      <c r="L229" s="222"/>
      <c r="M229" s="222"/>
      <c r="N229" s="221"/>
      <c r="O229" s="221"/>
      <c r="P229" s="221"/>
      <c r="Q229" s="221"/>
      <c r="R229" s="222"/>
      <c r="S229" s="222"/>
      <c r="T229" s="222"/>
      <c r="U229" s="222"/>
      <c r="V229" s="222"/>
      <c r="W229" s="222"/>
      <c r="X229" s="222"/>
      <c r="Y229" s="222"/>
      <c r="Z229" s="212"/>
      <c r="AA229" s="212"/>
      <c r="AB229" s="212"/>
      <c r="AC229" s="212"/>
      <c r="AD229" s="212"/>
      <c r="AE229" s="212"/>
      <c r="AF229" s="212"/>
      <c r="AG229" s="212" t="s">
        <v>310</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ht="22.5" outlineLevel="1" x14ac:dyDescent="0.2">
      <c r="A230" s="234">
        <v>47</v>
      </c>
      <c r="B230" s="235" t="s">
        <v>518</v>
      </c>
      <c r="C230" s="253" t="s">
        <v>519</v>
      </c>
      <c r="D230" s="236" t="s">
        <v>360</v>
      </c>
      <c r="E230" s="237">
        <v>108.36223</v>
      </c>
      <c r="F230" s="238"/>
      <c r="G230" s="239">
        <f>ROUND(E230*F230,2)</f>
        <v>0</v>
      </c>
      <c r="H230" s="238"/>
      <c r="I230" s="239">
        <f>ROUND(E230*H230,2)</f>
        <v>0</v>
      </c>
      <c r="J230" s="238"/>
      <c r="K230" s="239">
        <f>ROUND(E230*J230,2)</f>
        <v>0</v>
      </c>
      <c r="L230" s="239">
        <v>21</v>
      </c>
      <c r="M230" s="239">
        <f>G230*(1+L230/100)</f>
        <v>0</v>
      </c>
      <c r="N230" s="237">
        <v>0</v>
      </c>
      <c r="O230" s="237">
        <f>ROUND(E230*N230,2)</f>
        <v>0</v>
      </c>
      <c r="P230" s="237">
        <v>0</v>
      </c>
      <c r="Q230" s="237">
        <f>ROUND(E230*P230,2)</f>
        <v>0</v>
      </c>
      <c r="R230" s="239" t="s">
        <v>423</v>
      </c>
      <c r="S230" s="239" t="s">
        <v>231</v>
      </c>
      <c r="T230" s="240" t="s">
        <v>304</v>
      </c>
      <c r="U230" s="222">
        <v>0</v>
      </c>
      <c r="V230" s="222">
        <f>ROUND(E230*U230,2)</f>
        <v>0</v>
      </c>
      <c r="W230" s="222"/>
      <c r="X230" s="222" t="s">
        <v>455</v>
      </c>
      <c r="Y230" s="222" t="s">
        <v>234</v>
      </c>
      <c r="Z230" s="212"/>
      <c r="AA230" s="212"/>
      <c r="AB230" s="212"/>
      <c r="AC230" s="212"/>
      <c r="AD230" s="212"/>
      <c r="AE230" s="212"/>
      <c r="AF230" s="212"/>
      <c r="AG230" s="212" t="s">
        <v>456</v>
      </c>
      <c r="AH230" s="212"/>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outlineLevel="2" x14ac:dyDescent="0.2">
      <c r="A231" s="219"/>
      <c r="B231" s="220"/>
      <c r="C231" s="263" t="s">
        <v>462</v>
      </c>
      <c r="D231" s="259"/>
      <c r="E231" s="260"/>
      <c r="F231" s="222"/>
      <c r="G231" s="222"/>
      <c r="H231" s="222"/>
      <c r="I231" s="222"/>
      <c r="J231" s="222"/>
      <c r="K231" s="222"/>
      <c r="L231" s="222"/>
      <c r="M231" s="222"/>
      <c r="N231" s="221"/>
      <c r="O231" s="221"/>
      <c r="P231" s="221"/>
      <c r="Q231" s="221"/>
      <c r="R231" s="222"/>
      <c r="S231" s="222"/>
      <c r="T231" s="222"/>
      <c r="U231" s="222"/>
      <c r="V231" s="222"/>
      <c r="W231" s="222"/>
      <c r="X231" s="222"/>
      <c r="Y231" s="222"/>
      <c r="Z231" s="212"/>
      <c r="AA231" s="212"/>
      <c r="AB231" s="212"/>
      <c r="AC231" s="212"/>
      <c r="AD231" s="212"/>
      <c r="AE231" s="212"/>
      <c r="AF231" s="212"/>
      <c r="AG231" s="212" t="s">
        <v>310</v>
      </c>
      <c r="AH231" s="212">
        <v>0</v>
      </c>
      <c r="AI231" s="212"/>
      <c r="AJ231" s="212"/>
      <c r="AK231" s="212"/>
      <c r="AL231" s="212"/>
      <c r="AM231" s="212"/>
      <c r="AN231" s="212"/>
      <c r="AO231" s="212"/>
      <c r="AP231" s="212"/>
      <c r="AQ231" s="212"/>
      <c r="AR231" s="212"/>
      <c r="AS231" s="212"/>
      <c r="AT231" s="212"/>
      <c r="AU231" s="212"/>
      <c r="AV231" s="212"/>
      <c r="AW231" s="212"/>
      <c r="AX231" s="212"/>
      <c r="AY231" s="212"/>
      <c r="AZ231" s="212"/>
      <c r="BA231" s="212"/>
      <c r="BB231" s="212"/>
      <c r="BC231" s="212"/>
      <c r="BD231" s="212"/>
      <c r="BE231" s="212"/>
      <c r="BF231" s="212"/>
      <c r="BG231" s="212"/>
      <c r="BH231" s="212"/>
    </row>
    <row r="232" spans="1:60" outlineLevel="3" x14ac:dyDescent="0.2">
      <c r="A232" s="219"/>
      <c r="B232" s="220"/>
      <c r="C232" s="263" t="s">
        <v>463</v>
      </c>
      <c r="D232" s="259"/>
      <c r="E232" s="260"/>
      <c r="F232" s="222"/>
      <c r="G232" s="222"/>
      <c r="H232" s="222"/>
      <c r="I232" s="222"/>
      <c r="J232" s="222"/>
      <c r="K232" s="222"/>
      <c r="L232" s="222"/>
      <c r="M232" s="222"/>
      <c r="N232" s="221"/>
      <c r="O232" s="221"/>
      <c r="P232" s="221"/>
      <c r="Q232" s="221"/>
      <c r="R232" s="222"/>
      <c r="S232" s="222"/>
      <c r="T232" s="222"/>
      <c r="U232" s="222"/>
      <c r="V232" s="222"/>
      <c r="W232" s="222"/>
      <c r="X232" s="222"/>
      <c r="Y232" s="222"/>
      <c r="Z232" s="212"/>
      <c r="AA232" s="212"/>
      <c r="AB232" s="212"/>
      <c r="AC232" s="212"/>
      <c r="AD232" s="212"/>
      <c r="AE232" s="212"/>
      <c r="AF232" s="212"/>
      <c r="AG232" s="212" t="s">
        <v>310</v>
      </c>
      <c r="AH232" s="212">
        <v>0</v>
      </c>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3" x14ac:dyDescent="0.2">
      <c r="A233" s="219"/>
      <c r="B233" s="220"/>
      <c r="C233" s="263" t="s">
        <v>520</v>
      </c>
      <c r="D233" s="259"/>
      <c r="E233" s="260">
        <v>108.36223</v>
      </c>
      <c r="F233" s="222"/>
      <c r="G233" s="222"/>
      <c r="H233" s="222"/>
      <c r="I233" s="222"/>
      <c r="J233" s="222"/>
      <c r="K233" s="222"/>
      <c r="L233" s="222"/>
      <c r="M233" s="222"/>
      <c r="N233" s="221"/>
      <c r="O233" s="221"/>
      <c r="P233" s="221"/>
      <c r="Q233" s="221"/>
      <c r="R233" s="222"/>
      <c r="S233" s="222"/>
      <c r="T233" s="222"/>
      <c r="U233" s="222"/>
      <c r="V233" s="222"/>
      <c r="W233" s="222"/>
      <c r="X233" s="222"/>
      <c r="Y233" s="222"/>
      <c r="Z233" s="212"/>
      <c r="AA233" s="212"/>
      <c r="AB233" s="212"/>
      <c r="AC233" s="212"/>
      <c r="AD233" s="212"/>
      <c r="AE233" s="212"/>
      <c r="AF233" s="212"/>
      <c r="AG233" s="212" t="s">
        <v>310</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ht="22.5" outlineLevel="1" x14ac:dyDescent="0.2">
      <c r="A234" s="234">
        <v>48</v>
      </c>
      <c r="B234" s="235" t="s">
        <v>521</v>
      </c>
      <c r="C234" s="253" t="s">
        <v>522</v>
      </c>
      <c r="D234" s="236" t="s">
        <v>360</v>
      </c>
      <c r="E234" s="237">
        <v>108.36223</v>
      </c>
      <c r="F234" s="238"/>
      <c r="G234" s="239">
        <f>ROUND(E234*F234,2)</f>
        <v>0</v>
      </c>
      <c r="H234" s="238"/>
      <c r="I234" s="239">
        <f>ROUND(E234*H234,2)</f>
        <v>0</v>
      </c>
      <c r="J234" s="238"/>
      <c r="K234" s="239">
        <f>ROUND(E234*J234,2)</f>
        <v>0</v>
      </c>
      <c r="L234" s="239">
        <v>21</v>
      </c>
      <c r="M234" s="239">
        <f>G234*(1+L234/100)</f>
        <v>0</v>
      </c>
      <c r="N234" s="237">
        <v>0</v>
      </c>
      <c r="O234" s="237">
        <f>ROUND(E234*N234,2)</f>
        <v>0</v>
      </c>
      <c r="P234" s="237">
        <v>0</v>
      </c>
      <c r="Q234" s="237">
        <f>ROUND(E234*P234,2)</f>
        <v>0</v>
      </c>
      <c r="R234" s="239" t="s">
        <v>423</v>
      </c>
      <c r="S234" s="239" t="s">
        <v>231</v>
      </c>
      <c r="T234" s="240" t="s">
        <v>304</v>
      </c>
      <c r="U234" s="222">
        <v>0</v>
      </c>
      <c r="V234" s="222">
        <f>ROUND(E234*U234,2)</f>
        <v>0</v>
      </c>
      <c r="W234" s="222"/>
      <c r="X234" s="222" t="s">
        <v>455</v>
      </c>
      <c r="Y234" s="222" t="s">
        <v>234</v>
      </c>
      <c r="Z234" s="212"/>
      <c r="AA234" s="212"/>
      <c r="AB234" s="212"/>
      <c r="AC234" s="212"/>
      <c r="AD234" s="212"/>
      <c r="AE234" s="212"/>
      <c r="AF234" s="212"/>
      <c r="AG234" s="212" t="s">
        <v>456</v>
      </c>
      <c r="AH234" s="212"/>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2" x14ac:dyDescent="0.2">
      <c r="A235" s="219"/>
      <c r="B235" s="220"/>
      <c r="C235" s="254" t="s">
        <v>523</v>
      </c>
      <c r="D235" s="249"/>
      <c r="E235" s="249"/>
      <c r="F235" s="249"/>
      <c r="G235" s="249"/>
      <c r="H235" s="222"/>
      <c r="I235" s="222"/>
      <c r="J235" s="222"/>
      <c r="K235" s="222"/>
      <c r="L235" s="222"/>
      <c r="M235" s="222"/>
      <c r="N235" s="221"/>
      <c r="O235" s="221"/>
      <c r="P235" s="221"/>
      <c r="Q235" s="221"/>
      <c r="R235" s="222"/>
      <c r="S235" s="222"/>
      <c r="T235" s="222"/>
      <c r="U235" s="222"/>
      <c r="V235" s="222"/>
      <c r="W235" s="222"/>
      <c r="X235" s="222"/>
      <c r="Y235" s="222"/>
      <c r="Z235" s="212"/>
      <c r="AA235" s="212"/>
      <c r="AB235" s="212"/>
      <c r="AC235" s="212"/>
      <c r="AD235" s="212"/>
      <c r="AE235" s="212"/>
      <c r="AF235" s="212"/>
      <c r="AG235" s="212" t="s">
        <v>239</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2" x14ac:dyDescent="0.2">
      <c r="A236" s="219"/>
      <c r="B236" s="220"/>
      <c r="C236" s="263" t="s">
        <v>462</v>
      </c>
      <c r="D236" s="259"/>
      <c r="E236" s="260"/>
      <c r="F236" s="222"/>
      <c r="G236" s="222"/>
      <c r="H236" s="222"/>
      <c r="I236" s="222"/>
      <c r="J236" s="222"/>
      <c r="K236" s="222"/>
      <c r="L236" s="222"/>
      <c r="M236" s="222"/>
      <c r="N236" s="221"/>
      <c r="O236" s="221"/>
      <c r="P236" s="221"/>
      <c r="Q236" s="221"/>
      <c r="R236" s="222"/>
      <c r="S236" s="222"/>
      <c r="T236" s="222"/>
      <c r="U236" s="222"/>
      <c r="V236" s="222"/>
      <c r="W236" s="222"/>
      <c r="X236" s="222"/>
      <c r="Y236" s="222"/>
      <c r="Z236" s="212"/>
      <c r="AA236" s="212"/>
      <c r="AB236" s="212"/>
      <c r="AC236" s="212"/>
      <c r="AD236" s="212"/>
      <c r="AE236" s="212"/>
      <c r="AF236" s="212"/>
      <c r="AG236" s="212" t="s">
        <v>310</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3" x14ac:dyDescent="0.2">
      <c r="A237" s="219"/>
      <c r="B237" s="220"/>
      <c r="C237" s="263" t="s">
        <v>463</v>
      </c>
      <c r="D237" s="259"/>
      <c r="E237" s="260"/>
      <c r="F237" s="222"/>
      <c r="G237" s="222"/>
      <c r="H237" s="222"/>
      <c r="I237" s="222"/>
      <c r="J237" s="222"/>
      <c r="K237" s="222"/>
      <c r="L237" s="222"/>
      <c r="M237" s="222"/>
      <c r="N237" s="221"/>
      <c r="O237" s="221"/>
      <c r="P237" s="221"/>
      <c r="Q237" s="221"/>
      <c r="R237" s="222"/>
      <c r="S237" s="222"/>
      <c r="T237" s="222"/>
      <c r="U237" s="222"/>
      <c r="V237" s="222"/>
      <c r="W237" s="222"/>
      <c r="X237" s="222"/>
      <c r="Y237" s="222"/>
      <c r="Z237" s="212"/>
      <c r="AA237" s="212"/>
      <c r="AB237" s="212"/>
      <c r="AC237" s="212"/>
      <c r="AD237" s="212"/>
      <c r="AE237" s="212"/>
      <c r="AF237" s="212"/>
      <c r="AG237" s="212" t="s">
        <v>310</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3" x14ac:dyDescent="0.2">
      <c r="A238" s="219"/>
      <c r="B238" s="220"/>
      <c r="C238" s="263" t="s">
        <v>520</v>
      </c>
      <c r="D238" s="259"/>
      <c r="E238" s="260">
        <v>108.36223</v>
      </c>
      <c r="F238" s="222"/>
      <c r="G238" s="222"/>
      <c r="H238" s="222"/>
      <c r="I238" s="222"/>
      <c r="J238" s="222"/>
      <c r="K238" s="222"/>
      <c r="L238" s="222"/>
      <c r="M238" s="222"/>
      <c r="N238" s="221"/>
      <c r="O238" s="221"/>
      <c r="P238" s="221"/>
      <c r="Q238" s="221"/>
      <c r="R238" s="222"/>
      <c r="S238" s="222"/>
      <c r="T238" s="222"/>
      <c r="U238" s="222"/>
      <c r="V238" s="222"/>
      <c r="W238" s="222"/>
      <c r="X238" s="222"/>
      <c r="Y238" s="222"/>
      <c r="Z238" s="212"/>
      <c r="AA238" s="212"/>
      <c r="AB238" s="212"/>
      <c r="AC238" s="212"/>
      <c r="AD238" s="212"/>
      <c r="AE238" s="212"/>
      <c r="AF238" s="212"/>
      <c r="AG238" s="212" t="s">
        <v>310</v>
      </c>
      <c r="AH238" s="212">
        <v>0</v>
      </c>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
      <c r="A239" s="234">
        <v>49</v>
      </c>
      <c r="B239" s="235" t="s">
        <v>524</v>
      </c>
      <c r="C239" s="253" t="s">
        <v>525</v>
      </c>
      <c r="D239" s="236" t="s">
        <v>360</v>
      </c>
      <c r="E239" s="237">
        <v>2167.2444999999998</v>
      </c>
      <c r="F239" s="238"/>
      <c r="G239" s="239">
        <f>ROUND(E239*F239,2)</f>
        <v>0</v>
      </c>
      <c r="H239" s="238"/>
      <c r="I239" s="239">
        <f>ROUND(E239*H239,2)</f>
        <v>0</v>
      </c>
      <c r="J239" s="238"/>
      <c r="K239" s="239">
        <f>ROUND(E239*J239,2)</f>
        <v>0</v>
      </c>
      <c r="L239" s="239">
        <v>21</v>
      </c>
      <c r="M239" s="239">
        <f>G239*(1+L239/100)</f>
        <v>0</v>
      </c>
      <c r="N239" s="237">
        <v>0</v>
      </c>
      <c r="O239" s="237">
        <f>ROUND(E239*N239,2)</f>
        <v>0</v>
      </c>
      <c r="P239" s="237">
        <v>0</v>
      </c>
      <c r="Q239" s="237">
        <f>ROUND(E239*P239,2)</f>
        <v>0</v>
      </c>
      <c r="R239" s="239"/>
      <c r="S239" s="239" t="s">
        <v>285</v>
      </c>
      <c r="T239" s="240" t="s">
        <v>232</v>
      </c>
      <c r="U239" s="222">
        <v>0</v>
      </c>
      <c r="V239" s="222">
        <f>ROUND(E239*U239,2)</f>
        <v>0</v>
      </c>
      <c r="W239" s="222"/>
      <c r="X239" s="222" t="s">
        <v>455</v>
      </c>
      <c r="Y239" s="222" t="s">
        <v>234</v>
      </c>
      <c r="Z239" s="212"/>
      <c r="AA239" s="212"/>
      <c r="AB239" s="212"/>
      <c r="AC239" s="212"/>
      <c r="AD239" s="212"/>
      <c r="AE239" s="212"/>
      <c r="AF239" s="212"/>
      <c r="AG239" s="212" t="s">
        <v>456</v>
      </c>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2" x14ac:dyDescent="0.2">
      <c r="A240" s="219"/>
      <c r="B240" s="220"/>
      <c r="C240" s="254" t="s">
        <v>293</v>
      </c>
      <c r="D240" s="249"/>
      <c r="E240" s="249"/>
      <c r="F240" s="249"/>
      <c r="G240" s="249"/>
      <c r="H240" s="222"/>
      <c r="I240" s="222"/>
      <c r="J240" s="222"/>
      <c r="K240" s="222"/>
      <c r="L240" s="222"/>
      <c r="M240" s="222"/>
      <c r="N240" s="221"/>
      <c r="O240" s="221"/>
      <c r="P240" s="221"/>
      <c r="Q240" s="221"/>
      <c r="R240" s="222"/>
      <c r="S240" s="222"/>
      <c r="T240" s="222"/>
      <c r="U240" s="222"/>
      <c r="V240" s="222"/>
      <c r="W240" s="222"/>
      <c r="X240" s="222"/>
      <c r="Y240" s="222"/>
      <c r="Z240" s="212"/>
      <c r="AA240" s="212"/>
      <c r="AB240" s="212"/>
      <c r="AC240" s="212"/>
      <c r="AD240" s="212"/>
      <c r="AE240" s="212"/>
      <c r="AF240" s="212"/>
      <c r="AG240" s="212" t="s">
        <v>239</v>
      </c>
      <c r="AH240" s="212"/>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outlineLevel="3" x14ac:dyDescent="0.2">
      <c r="A241" s="219"/>
      <c r="B241" s="220"/>
      <c r="C241" s="255" t="s">
        <v>525</v>
      </c>
      <c r="D241" s="250"/>
      <c r="E241" s="250"/>
      <c r="F241" s="250"/>
      <c r="G241" s="250"/>
      <c r="H241" s="222"/>
      <c r="I241" s="222"/>
      <c r="J241" s="222"/>
      <c r="K241" s="222"/>
      <c r="L241" s="222"/>
      <c r="M241" s="222"/>
      <c r="N241" s="221"/>
      <c r="O241" s="221"/>
      <c r="P241" s="221"/>
      <c r="Q241" s="221"/>
      <c r="R241" s="222"/>
      <c r="S241" s="222"/>
      <c r="T241" s="222"/>
      <c r="U241" s="222"/>
      <c r="V241" s="222"/>
      <c r="W241" s="222"/>
      <c r="X241" s="222"/>
      <c r="Y241" s="222"/>
      <c r="Z241" s="212"/>
      <c r="AA241" s="212"/>
      <c r="AB241" s="212"/>
      <c r="AC241" s="212"/>
      <c r="AD241" s="212"/>
      <c r="AE241" s="212"/>
      <c r="AF241" s="212"/>
      <c r="AG241" s="212" t="s">
        <v>239</v>
      </c>
      <c r="AH241" s="212"/>
      <c r="AI241" s="212"/>
      <c r="AJ241" s="212"/>
      <c r="AK241" s="212"/>
      <c r="AL241" s="212"/>
      <c r="AM241" s="212"/>
      <c r="AN241" s="212"/>
      <c r="AO241" s="212"/>
      <c r="AP241" s="212"/>
      <c r="AQ241" s="212"/>
      <c r="AR241" s="212"/>
      <c r="AS241" s="212"/>
      <c r="AT241" s="212"/>
      <c r="AU241" s="212"/>
      <c r="AV241" s="212"/>
      <c r="AW241" s="212"/>
      <c r="AX241" s="212"/>
      <c r="AY241" s="212"/>
      <c r="AZ241" s="212"/>
      <c r="BA241" s="212"/>
      <c r="BB241" s="212"/>
      <c r="BC241" s="212"/>
      <c r="BD241" s="212"/>
      <c r="BE241" s="212"/>
      <c r="BF241" s="212"/>
      <c r="BG241" s="212"/>
      <c r="BH241" s="212"/>
    </row>
    <row r="242" spans="1:60" ht="45" outlineLevel="3" x14ac:dyDescent="0.2">
      <c r="A242" s="219"/>
      <c r="B242" s="220"/>
      <c r="C242" s="255" t="s">
        <v>526</v>
      </c>
      <c r="D242" s="250"/>
      <c r="E242" s="250"/>
      <c r="F242" s="250"/>
      <c r="G242" s="250"/>
      <c r="H242" s="222"/>
      <c r="I242" s="222"/>
      <c r="J242" s="222"/>
      <c r="K242" s="222"/>
      <c r="L242" s="222"/>
      <c r="M242" s="222"/>
      <c r="N242" s="221"/>
      <c r="O242" s="221"/>
      <c r="P242" s="221"/>
      <c r="Q242" s="221"/>
      <c r="R242" s="222"/>
      <c r="S242" s="222"/>
      <c r="T242" s="222"/>
      <c r="U242" s="222"/>
      <c r="V242" s="222"/>
      <c r="W242" s="222"/>
      <c r="X242" s="222"/>
      <c r="Y242" s="222"/>
      <c r="Z242" s="212"/>
      <c r="AA242" s="212"/>
      <c r="AB242" s="212"/>
      <c r="AC242" s="212"/>
      <c r="AD242" s="212"/>
      <c r="AE242" s="212"/>
      <c r="AF242" s="212"/>
      <c r="AG242" s="212" t="s">
        <v>239</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48" t="str">
        <f>C242</f>
        <v>Vybourané materiály a odpad budou na staveništi tříděny, budou ukládány buď přímo na transportní vozidla, nebo do kontejnerů umístěných na ploše hlavního staveniště pro následný odvoz. Přednostně budou odpady druhotně využity (stavební recykláž, dřevní hmota, železo). Materiálové využití bude mít přednost před jejich uložením na skládku nebo jiným využitím odpadů. Odpady budou předány pouze osobám, které jsou dle zákona o odpadech k jejich převzetí oprávněny.</v>
      </c>
      <c r="BB242" s="212"/>
      <c r="BC242" s="212"/>
      <c r="BD242" s="212"/>
      <c r="BE242" s="212"/>
      <c r="BF242" s="212"/>
      <c r="BG242" s="212"/>
      <c r="BH242" s="212"/>
    </row>
    <row r="243" spans="1:60" outlineLevel="3" x14ac:dyDescent="0.2">
      <c r="A243" s="219"/>
      <c r="B243" s="220"/>
      <c r="C243" s="255" t="s">
        <v>528</v>
      </c>
      <c r="D243" s="250"/>
      <c r="E243" s="250"/>
      <c r="F243" s="250"/>
      <c r="G243" s="250"/>
      <c r="H243" s="222"/>
      <c r="I243" s="222"/>
      <c r="J243" s="222"/>
      <c r="K243" s="222"/>
      <c r="L243" s="222"/>
      <c r="M243" s="222"/>
      <c r="N243" s="221"/>
      <c r="O243" s="221"/>
      <c r="P243" s="221"/>
      <c r="Q243" s="221"/>
      <c r="R243" s="222"/>
      <c r="S243" s="222"/>
      <c r="T243" s="222"/>
      <c r="U243" s="222"/>
      <c r="V243" s="222"/>
      <c r="W243" s="222"/>
      <c r="X243" s="222"/>
      <c r="Y243" s="222"/>
      <c r="Z243" s="212"/>
      <c r="AA243" s="212"/>
      <c r="AB243" s="212"/>
      <c r="AC243" s="212"/>
      <c r="AD243" s="212"/>
      <c r="AE243" s="212"/>
      <c r="AF243" s="212"/>
      <c r="AG243" s="212" t="s">
        <v>239</v>
      </c>
      <c r="AH243" s="212"/>
      <c r="AI243" s="212"/>
      <c r="AJ243" s="212"/>
      <c r="AK243" s="212"/>
      <c r="AL243" s="212"/>
      <c r="AM243" s="212"/>
      <c r="AN243" s="212"/>
      <c r="AO243" s="212"/>
      <c r="AP243" s="212"/>
      <c r="AQ243" s="212"/>
      <c r="AR243" s="212"/>
      <c r="AS243" s="212"/>
      <c r="AT243" s="212"/>
      <c r="AU243" s="212"/>
      <c r="AV243" s="212"/>
      <c r="AW243" s="212"/>
      <c r="AX243" s="212"/>
      <c r="AY243" s="212"/>
      <c r="AZ243" s="212"/>
      <c r="BA243" s="248" t="str">
        <f>C243</f>
        <v>Kompletní provedení dle veškerých informací obsažených v PD (textová i výkresová část, technologické postupy atd.).</v>
      </c>
      <c r="BB243" s="212"/>
      <c r="BC243" s="212"/>
      <c r="BD243" s="212"/>
      <c r="BE243" s="212"/>
      <c r="BF243" s="212"/>
      <c r="BG243" s="212"/>
      <c r="BH243" s="212"/>
    </row>
    <row r="244" spans="1:60" ht="22.5" outlineLevel="3" x14ac:dyDescent="0.2">
      <c r="A244" s="219"/>
      <c r="B244" s="220"/>
      <c r="C244" s="255" t="s">
        <v>529</v>
      </c>
      <c r="D244" s="250"/>
      <c r="E244" s="250"/>
      <c r="F244" s="250"/>
      <c r="G244" s="250"/>
      <c r="H244" s="222"/>
      <c r="I244" s="222"/>
      <c r="J244" s="222"/>
      <c r="K244" s="222"/>
      <c r="L244" s="222"/>
      <c r="M244" s="222"/>
      <c r="N244" s="221"/>
      <c r="O244" s="221"/>
      <c r="P244" s="221"/>
      <c r="Q244" s="221"/>
      <c r="R244" s="222"/>
      <c r="S244" s="222"/>
      <c r="T244" s="222"/>
      <c r="U244" s="222"/>
      <c r="V244" s="222"/>
      <c r="W244" s="222"/>
      <c r="X244" s="222"/>
      <c r="Y244" s="222"/>
      <c r="Z244" s="212"/>
      <c r="AA244" s="212"/>
      <c r="AB244" s="212"/>
      <c r="AC244" s="212"/>
      <c r="AD244" s="212"/>
      <c r="AE244" s="212"/>
      <c r="AF244" s="212"/>
      <c r="AG244" s="212" t="s">
        <v>239</v>
      </c>
      <c r="AH244" s="212"/>
      <c r="AI244" s="212"/>
      <c r="AJ244" s="212"/>
      <c r="AK244" s="212"/>
      <c r="AL244" s="212"/>
      <c r="AM244" s="212"/>
      <c r="AN244" s="212"/>
      <c r="AO244" s="212"/>
      <c r="AP244" s="212"/>
      <c r="AQ244" s="212"/>
      <c r="AR244" s="212"/>
      <c r="AS244" s="212"/>
      <c r="AT244" s="212"/>
      <c r="AU244" s="212"/>
      <c r="AV244" s="212"/>
      <c r="AW244" s="212"/>
      <c r="AX244" s="212"/>
      <c r="AY244" s="212"/>
      <c r="AZ244" s="212"/>
      <c r="BA244" s="248" t="str">
        <f>C244</f>
        <v>Provedení je včetně montáže, demontáže původních konstrukcí, dodávky, přesunu hmot, přesunu a likvidace suti, povrchové úpravy, repasí, dílenských dokumentací,</v>
      </c>
      <c r="BB244" s="212"/>
      <c r="BC244" s="212"/>
      <c r="BD244" s="212"/>
      <c r="BE244" s="212"/>
      <c r="BF244" s="212"/>
      <c r="BG244" s="212"/>
      <c r="BH244" s="212"/>
    </row>
    <row r="245" spans="1:60" outlineLevel="3" x14ac:dyDescent="0.2">
      <c r="A245" s="219"/>
      <c r="B245" s="220"/>
      <c r="C245" s="255" t="s">
        <v>527</v>
      </c>
      <c r="D245" s="250"/>
      <c r="E245" s="250"/>
      <c r="F245" s="250"/>
      <c r="G245" s="250"/>
      <c r="H245" s="222"/>
      <c r="I245" s="222"/>
      <c r="J245" s="222"/>
      <c r="K245" s="222"/>
      <c r="L245" s="222"/>
      <c r="M245" s="222"/>
      <c r="N245" s="221"/>
      <c r="O245" s="221"/>
      <c r="P245" s="221"/>
      <c r="Q245" s="221"/>
      <c r="R245" s="222"/>
      <c r="S245" s="222"/>
      <c r="T245" s="222"/>
      <c r="U245" s="222"/>
      <c r="V245" s="222"/>
      <c r="W245" s="222"/>
      <c r="X245" s="222"/>
      <c r="Y245" s="222"/>
      <c r="Z245" s="212"/>
      <c r="AA245" s="212"/>
      <c r="AB245" s="212"/>
      <c r="AC245" s="212"/>
      <c r="AD245" s="212"/>
      <c r="AE245" s="212"/>
      <c r="AF245" s="212"/>
      <c r="AG245" s="212" t="s">
        <v>239</v>
      </c>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2" x14ac:dyDescent="0.2">
      <c r="A246" s="219"/>
      <c r="B246" s="220"/>
      <c r="C246" s="263" t="s">
        <v>462</v>
      </c>
      <c r="D246" s="259"/>
      <c r="E246" s="260"/>
      <c r="F246" s="222"/>
      <c r="G246" s="222"/>
      <c r="H246" s="222"/>
      <c r="I246" s="222"/>
      <c r="J246" s="222"/>
      <c r="K246" s="222"/>
      <c r="L246" s="222"/>
      <c r="M246" s="222"/>
      <c r="N246" s="221"/>
      <c r="O246" s="221"/>
      <c r="P246" s="221"/>
      <c r="Q246" s="221"/>
      <c r="R246" s="222"/>
      <c r="S246" s="222"/>
      <c r="T246" s="222"/>
      <c r="U246" s="222"/>
      <c r="V246" s="222"/>
      <c r="W246" s="222"/>
      <c r="X246" s="222"/>
      <c r="Y246" s="222"/>
      <c r="Z246" s="212"/>
      <c r="AA246" s="212"/>
      <c r="AB246" s="212"/>
      <c r="AC246" s="212"/>
      <c r="AD246" s="212"/>
      <c r="AE246" s="212"/>
      <c r="AF246" s="212"/>
      <c r="AG246" s="212" t="s">
        <v>310</v>
      </c>
      <c r="AH246" s="212">
        <v>0</v>
      </c>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3" x14ac:dyDescent="0.2">
      <c r="A247" s="219"/>
      <c r="B247" s="220"/>
      <c r="C247" s="263" t="s">
        <v>463</v>
      </c>
      <c r="D247" s="259"/>
      <c r="E247" s="260"/>
      <c r="F247" s="222"/>
      <c r="G247" s="222"/>
      <c r="H247" s="222"/>
      <c r="I247" s="222"/>
      <c r="J247" s="222"/>
      <c r="K247" s="222"/>
      <c r="L247" s="222"/>
      <c r="M247" s="222"/>
      <c r="N247" s="221"/>
      <c r="O247" s="221"/>
      <c r="P247" s="221"/>
      <c r="Q247" s="221"/>
      <c r="R247" s="222"/>
      <c r="S247" s="222"/>
      <c r="T247" s="222"/>
      <c r="U247" s="222"/>
      <c r="V247" s="222"/>
      <c r="W247" s="222"/>
      <c r="X247" s="222"/>
      <c r="Y247" s="222"/>
      <c r="Z247" s="212"/>
      <c r="AA247" s="212"/>
      <c r="AB247" s="212"/>
      <c r="AC247" s="212"/>
      <c r="AD247" s="212"/>
      <c r="AE247" s="212"/>
      <c r="AF247" s="212"/>
      <c r="AG247" s="212" t="s">
        <v>310</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3" x14ac:dyDescent="0.2">
      <c r="A248" s="219"/>
      <c r="B248" s="220"/>
      <c r="C248" s="263" t="s">
        <v>464</v>
      </c>
      <c r="D248" s="259"/>
      <c r="E248" s="260">
        <v>2167.2444999999998</v>
      </c>
      <c r="F248" s="222"/>
      <c r="G248" s="222"/>
      <c r="H248" s="222"/>
      <c r="I248" s="222"/>
      <c r="J248" s="222"/>
      <c r="K248" s="222"/>
      <c r="L248" s="222"/>
      <c r="M248" s="222"/>
      <c r="N248" s="221"/>
      <c r="O248" s="221"/>
      <c r="P248" s="221"/>
      <c r="Q248" s="221"/>
      <c r="R248" s="222"/>
      <c r="S248" s="222"/>
      <c r="T248" s="222"/>
      <c r="U248" s="222"/>
      <c r="V248" s="222"/>
      <c r="W248" s="222"/>
      <c r="X248" s="222"/>
      <c r="Y248" s="222"/>
      <c r="Z248" s="212"/>
      <c r="AA248" s="212"/>
      <c r="AB248" s="212"/>
      <c r="AC248" s="212"/>
      <c r="AD248" s="212"/>
      <c r="AE248" s="212"/>
      <c r="AF248" s="212"/>
      <c r="AG248" s="212" t="s">
        <v>310</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x14ac:dyDescent="0.2">
      <c r="A249" s="3"/>
      <c r="B249" s="4"/>
      <c r="C249" s="256"/>
      <c r="D249" s="6"/>
      <c r="E249" s="3"/>
      <c r="F249" s="3"/>
      <c r="G249" s="3"/>
      <c r="H249" s="3"/>
      <c r="I249" s="3"/>
      <c r="J249" s="3"/>
      <c r="K249" s="3"/>
      <c r="L249" s="3"/>
      <c r="M249" s="3"/>
      <c r="N249" s="3"/>
      <c r="O249" s="3"/>
      <c r="P249" s="3"/>
      <c r="Q249" s="3"/>
      <c r="R249" s="3"/>
      <c r="S249" s="3"/>
      <c r="T249" s="3"/>
      <c r="U249" s="3"/>
      <c r="V249" s="3"/>
      <c r="W249" s="3"/>
      <c r="X249" s="3"/>
      <c r="Y249" s="3"/>
      <c r="AE249">
        <v>12</v>
      </c>
      <c r="AF249">
        <v>21</v>
      </c>
      <c r="AG249" t="s">
        <v>212</v>
      </c>
    </row>
    <row r="250" spans="1:60" x14ac:dyDescent="0.2">
      <c r="A250" s="215"/>
      <c r="B250" s="216" t="s">
        <v>29</v>
      </c>
      <c r="C250" s="257"/>
      <c r="D250" s="217"/>
      <c r="E250" s="218"/>
      <c r="F250" s="218"/>
      <c r="G250" s="233">
        <f>G8+G47+G99+G102+G109+G119+G131+G137</f>
        <v>0</v>
      </c>
      <c r="H250" s="3"/>
      <c r="I250" s="3"/>
      <c r="J250" s="3"/>
      <c r="K250" s="3"/>
      <c r="L250" s="3"/>
      <c r="M250" s="3"/>
      <c r="N250" s="3"/>
      <c r="O250" s="3"/>
      <c r="P250" s="3"/>
      <c r="Q250" s="3"/>
      <c r="R250" s="3"/>
      <c r="S250" s="3"/>
      <c r="T250" s="3"/>
      <c r="U250" s="3"/>
      <c r="V250" s="3"/>
      <c r="W250" s="3"/>
      <c r="X250" s="3"/>
      <c r="Y250" s="3"/>
      <c r="AE250">
        <f>SUMIF(L7:L248,AE249,G7:G248)</f>
        <v>0</v>
      </c>
      <c r="AF250">
        <f>SUMIF(L7:L248,AF249,G7:G248)</f>
        <v>0</v>
      </c>
      <c r="AG250" t="s">
        <v>297</v>
      </c>
    </row>
    <row r="251" spans="1:60" x14ac:dyDescent="0.2">
      <c r="C251" s="258"/>
      <c r="D251" s="10"/>
      <c r="AG251" t="s">
        <v>298</v>
      </c>
    </row>
    <row r="252" spans="1:60" x14ac:dyDescent="0.2">
      <c r="D252" s="10"/>
    </row>
    <row r="253" spans="1:60" x14ac:dyDescent="0.2">
      <c r="D253" s="10"/>
    </row>
    <row r="254" spans="1:60" x14ac:dyDescent="0.2">
      <c r="D254" s="10"/>
    </row>
    <row r="255" spans="1:60" x14ac:dyDescent="0.2">
      <c r="D255" s="10"/>
    </row>
    <row r="256" spans="1:60"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84+8NxCZuzlU22oWmQhTUPn/BCx/TWopRltRg0pkOL3X2zmc731RQTDPixO3SgB3FdNOFmDyqbzg7vc0YLRg==" saltValue="hAcivt0wtPF876E2+nzhog==" spinCount="100000" sheet="1" formatRows="0"/>
  <mergeCells count="99">
    <mergeCell ref="C243:G243"/>
    <mergeCell ref="C244:G244"/>
    <mergeCell ref="C245:G245"/>
    <mergeCell ref="C213:G213"/>
    <mergeCell ref="C218:G218"/>
    <mergeCell ref="C235:G235"/>
    <mergeCell ref="C240:G240"/>
    <mergeCell ref="C241:G241"/>
    <mergeCell ref="C242:G242"/>
    <mergeCell ref="C179:G179"/>
    <mergeCell ref="C184:G184"/>
    <mergeCell ref="C189:G189"/>
    <mergeCell ref="C198:G198"/>
    <mergeCell ref="C203:G203"/>
    <mergeCell ref="C208:G208"/>
    <mergeCell ref="C145:G145"/>
    <mergeCell ref="C150:G150"/>
    <mergeCell ref="C155:G155"/>
    <mergeCell ref="C160:G160"/>
    <mergeCell ref="C169:G169"/>
    <mergeCell ref="C170:G170"/>
    <mergeCell ref="C139:G139"/>
    <mergeCell ref="C140:G140"/>
    <mergeCell ref="C141:G141"/>
    <mergeCell ref="C142:G142"/>
    <mergeCell ref="C143:G143"/>
    <mergeCell ref="C144:G144"/>
    <mergeCell ref="C123:G123"/>
    <mergeCell ref="C126:G126"/>
    <mergeCell ref="C127:G127"/>
    <mergeCell ref="C128:G128"/>
    <mergeCell ref="C129:G129"/>
    <mergeCell ref="C133:G133"/>
    <mergeCell ref="C107:G107"/>
    <mergeCell ref="C111:G111"/>
    <mergeCell ref="C114:G114"/>
    <mergeCell ref="C117:G117"/>
    <mergeCell ref="C121:G121"/>
    <mergeCell ref="C122:G122"/>
    <mergeCell ref="C94:G94"/>
    <mergeCell ref="C95:G95"/>
    <mergeCell ref="C96:G96"/>
    <mergeCell ref="C97:G97"/>
    <mergeCell ref="C98:G98"/>
    <mergeCell ref="C104:G104"/>
    <mergeCell ref="C87:G87"/>
    <mergeCell ref="C88:G88"/>
    <mergeCell ref="C89:G89"/>
    <mergeCell ref="C90:G90"/>
    <mergeCell ref="C91:G91"/>
    <mergeCell ref="C92:G92"/>
    <mergeCell ref="C80:G80"/>
    <mergeCell ref="C81:G81"/>
    <mergeCell ref="C82:G82"/>
    <mergeCell ref="C83:G83"/>
    <mergeCell ref="C84:G84"/>
    <mergeCell ref="C85:G85"/>
    <mergeCell ref="C73:G73"/>
    <mergeCell ref="C74:G74"/>
    <mergeCell ref="C75:G75"/>
    <mergeCell ref="C76:G76"/>
    <mergeCell ref="C77:G77"/>
    <mergeCell ref="C78:G78"/>
    <mergeCell ref="C66:G66"/>
    <mergeCell ref="C67:G67"/>
    <mergeCell ref="C68:G68"/>
    <mergeCell ref="C69:G69"/>
    <mergeCell ref="C71:G71"/>
    <mergeCell ref="C72:G72"/>
    <mergeCell ref="C60:G60"/>
    <mergeCell ref="C61:G61"/>
    <mergeCell ref="C62:G62"/>
    <mergeCell ref="C63:G63"/>
    <mergeCell ref="C64:G64"/>
    <mergeCell ref="C65:G65"/>
    <mergeCell ref="C53:G53"/>
    <mergeCell ref="C54:G54"/>
    <mergeCell ref="C55:G55"/>
    <mergeCell ref="C56:G56"/>
    <mergeCell ref="C57:G57"/>
    <mergeCell ref="C59:G59"/>
    <mergeCell ref="C35:G35"/>
    <mergeCell ref="C38:G38"/>
    <mergeCell ref="C49:G49"/>
    <mergeCell ref="C50:G50"/>
    <mergeCell ref="C51:G51"/>
    <mergeCell ref="C52:G52"/>
    <mergeCell ref="C19:G19"/>
    <mergeCell ref="C22:G22"/>
    <mergeCell ref="C25:G25"/>
    <mergeCell ref="C26:G26"/>
    <mergeCell ref="C29:G29"/>
    <mergeCell ref="C32:G32"/>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78877-BC29-43C8-9EC2-542AE04675F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299</v>
      </c>
      <c r="B1" s="197"/>
      <c r="C1" s="197"/>
      <c r="D1" s="197"/>
      <c r="E1" s="197"/>
      <c r="F1" s="197"/>
      <c r="G1" s="197"/>
      <c r="AG1" t="s">
        <v>199</v>
      </c>
    </row>
    <row r="2" spans="1:60" ht="24.95" customHeight="1" x14ac:dyDescent="0.2">
      <c r="A2" s="198" t="s">
        <v>7</v>
      </c>
      <c r="B2" s="48" t="s">
        <v>43</v>
      </c>
      <c r="C2" s="201" t="s">
        <v>44</v>
      </c>
      <c r="D2" s="199"/>
      <c r="E2" s="199"/>
      <c r="F2" s="199"/>
      <c r="G2" s="200"/>
      <c r="AG2" t="s">
        <v>200</v>
      </c>
    </row>
    <row r="3" spans="1:60" ht="24.95" customHeight="1" x14ac:dyDescent="0.2">
      <c r="A3" s="198" t="s">
        <v>8</v>
      </c>
      <c r="B3" s="48" t="s">
        <v>65</v>
      </c>
      <c r="C3" s="201" t="s">
        <v>66</v>
      </c>
      <c r="D3" s="199"/>
      <c r="E3" s="199"/>
      <c r="F3" s="199"/>
      <c r="G3" s="200"/>
      <c r="AC3" s="176" t="s">
        <v>200</v>
      </c>
      <c r="AG3" t="s">
        <v>202</v>
      </c>
    </row>
    <row r="4" spans="1:60" ht="24.95" customHeight="1" x14ac:dyDescent="0.2">
      <c r="A4" s="202" t="s">
        <v>9</v>
      </c>
      <c r="B4" s="203" t="s">
        <v>63</v>
      </c>
      <c r="C4" s="204" t="s">
        <v>64</v>
      </c>
      <c r="D4" s="205"/>
      <c r="E4" s="205"/>
      <c r="F4" s="205"/>
      <c r="G4" s="206"/>
      <c r="AG4" t="s">
        <v>203</v>
      </c>
    </row>
    <row r="5" spans="1:60" x14ac:dyDescent="0.2">
      <c r="D5" s="10"/>
    </row>
    <row r="6" spans="1:60" ht="38.25" x14ac:dyDescent="0.2">
      <c r="A6" s="208" t="s">
        <v>204</v>
      </c>
      <c r="B6" s="210" t="s">
        <v>205</v>
      </c>
      <c r="C6" s="210" t="s">
        <v>206</v>
      </c>
      <c r="D6" s="209" t="s">
        <v>207</v>
      </c>
      <c r="E6" s="208" t="s">
        <v>208</v>
      </c>
      <c r="F6" s="207" t="s">
        <v>209</v>
      </c>
      <c r="G6" s="208" t="s">
        <v>29</v>
      </c>
      <c r="H6" s="211" t="s">
        <v>30</v>
      </c>
      <c r="I6" s="211" t="s">
        <v>210</v>
      </c>
      <c r="J6" s="211" t="s">
        <v>31</v>
      </c>
      <c r="K6" s="211" t="s">
        <v>211</v>
      </c>
      <c r="L6" s="211" t="s">
        <v>212</v>
      </c>
      <c r="M6" s="211" t="s">
        <v>213</v>
      </c>
      <c r="N6" s="211" t="s">
        <v>214</v>
      </c>
      <c r="O6" s="211" t="s">
        <v>215</v>
      </c>
      <c r="P6" s="211" t="s">
        <v>216</v>
      </c>
      <c r="Q6" s="211" t="s">
        <v>217</v>
      </c>
      <c r="R6" s="211" t="s">
        <v>218</v>
      </c>
      <c r="S6" s="211" t="s">
        <v>219</v>
      </c>
      <c r="T6" s="211" t="s">
        <v>220</v>
      </c>
      <c r="U6" s="211" t="s">
        <v>221</v>
      </c>
      <c r="V6" s="211" t="s">
        <v>222</v>
      </c>
      <c r="W6" s="211" t="s">
        <v>223</v>
      </c>
      <c r="X6" s="211" t="s">
        <v>224</v>
      </c>
      <c r="Y6" s="211" t="s">
        <v>225</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226</v>
      </c>
      <c r="B8" s="228" t="s">
        <v>149</v>
      </c>
      <c r="C8" s="251" t="s">
        <v>150</v>
      </c>
      <c r="D8" s="229"/>
      <c r="E8" s="230"/>
      <c r="F8" s="231"/>
      <c r="G8" s="231">
        <f>SUMIF(AG9:AG46,"&lt;&gt;NOR",G9:G46)</f>
        <v>0</v>
      </c>
      <c r="H8" s="231"/>
      <c r="I8" s="231">
        <f>SUM(I9:I46)</f>
        <v>0</v>
      </c>
      <c r="J8" s="231"/>
      <c r="K8" s="231">
        <f>SUM(K9:K46)</f>
        <v>0</v>
      </c>
      <c r="L8" s="231"/>
      <c r="M8" s="231">
        <f>SUM(M9:M46)</f>
        <v>0</v>
      </c>
      <c r="N8" s="230"/>
      <c r="O8" s="230">
        <f>SUM(O9:O46)</f>
        <v>60.94</v>
      </c>
      <c r="P8" s="230"/>
      <c r="Q8" s="230">
        <f>SUM(Q9:Q46)</f>
        <v>16.61</v>
      </c>
      <c r="R8" s="231"/>
      <c r="S8" s="231"/>
      <c r="T8" s="232"/>
      <c r="U8" s="226"/>
      <c r="V8" s="226">
        <f>SUM(V9:V46)</f>
        <v>84.22999999999999</v>
      </c>
      <c r="W8" s="226"/>
      <c r="X8" s="226"/>
      <c r="Y8" s="226"/>
      <c r="AG8" t="s">
        <v>227</v>
      </c>
    </row>
    <row r="9" spans="1:60" outlineLevel="1" x14ac:dyDescent="0.2">
      <c r="A9" s="234">
        <v>1</v>
      </c>
      <c r="B9" s="235" t="s">
        <v>530</v>
      </c>
      <c r="C9" s="253" t="s">
        <v>531</v>
      </c>
      <c r="D9" s="236" t="s">
        <v>331</v>
      </c>
      <c r="E9" s="237">
        <v>3</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303</v>
      </c>
      <c r="S9" s="239" t="s">
        <v>231</v>
      </c>
      <c r="T9" s="240" t="s">
        <v>304</v>
      </c>
      <c r="U9" s="222">
        <v>4.9480000000000004</v>
      </c>
      <c r="V9" s="222">
        <f>ROUND(E9*U9,2)</f>
        <v>14.84</v>
      </c>
      <c r="W9" s="222"/>
      <c r="X9" s="222" t="s">
        <v>305</v>
      </c>
      <c r="Y9" s="222" t="s">
        <v>234</v>
      </c>
      <c r="Z9" s="212"/>
      <c r="AA9" s="212"/>
      <c r="AB9" s="212"/>
      <c r="AC9" s="212"/>
      <c r="AD9" s="212"/>
      <c r="AE9" s="212"/>
      <c r="AF9" s="212"/>
      <c r="AG9" s="212" t="s">
        <v>306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2" t="s">
        <v>532</v>
      </c>
      <c r="D10" s="261"/>
      <c r="E10" s="261"/>
      <c r="F10" s="261"/>
      <c r="G10" s="26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308</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34">
        <v>2</v>
      </c>
      <c r="B11" s="235" t="s">
        <v>533</v>
      </c>
      <c r="C11" s="253" t="s">
        <v>534</v>
      </c>
      <c r="D11" s="236" t="s">
        <v>535</v>
      </c>
      <c r="E11" s="237">
        <v>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332</v>
      </c>
      <c r="S11" s="239" t="s">
        <v>231</v>
      </c>
      <c r="T11" s="240" t="s">
        <v>304</v>
      </c>
      <c r="U11" s="222">
        <v>0.28000000000000003</v>
      </c>
      <c r="V11" s="222">
        <f>ROUND(E11*U11,2)</f>
        <v>0.28000000000000003</v>
      </c>
      <c r="W11" s="222"/>
      <c r="X11" s="222" t="s">
        <v>305</v>
      </c>
      <c r="Y11" s="222" t="s">
        <v>234</v>
      </c>
      <c r="Z11" s="212"/>
      <c r="AA11" s="212"/>
      <c r="AB11" s="212"/>
      <c r="AC11" s="212"/>
      <c r="AD11" s="212"/>
      <c r="AE11" s="212"/>
      <c r="AF11" s="212"/>
      <c r="AG11" s="212" t="s">
        <v>306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ht="22.5" outlineLevel="2" x14ac:dyDescent="0.2">
      <c r="A12" s="219"/>
      <c r="B12" s="220"/>
      <c r="C12" s="262" t="s">
        <v>536</v>
      </c>
      <c r="D12" s="261"/>
      <c r="E12" s="261"/>
      <c r="F12" s="261"/>
      <c r="G12" s="261"/>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308</v>
      </c>
      <c r="AH12" s="212"/>
      <c r="AI12" s="212"/>
      <c r="AJ12" s="212"/>
      <c r="AK12" s="212"/>
      <c r="AL12" s="212"/>
      <c r="AM12" s="212"/>
      <c r="AN12" s="212"/>
      <c r="AO12" s="212"/>
      <c r="AP12" s="212"/>
      <c r="AQ12" s="212"/>
      <c r="AR12" s="212"/>
      <c r="AS12" s="212"/>
      <c r="AT12" s="212"/>
      <c r="AU12" s="212"/>
      <c r="AV12" s="212"/>
      <c r="AW12" s="212"/>
      <c r="AX12" s="212"/>
      <c r="AY12" s="212"/>
      <c r="AZ12" s="212"/>
      <c r="BA12" s="248" t="str">
        <f>C12</f>
        <v>s odřezáním kmene a odvětvením, včetně případného odklizení kmene a větví na oddělené hromady na vzdálenost do 50 m nebo s naložením na dopravní prostředek,</v>
      </c>
      <c r="BB12" s="212"/>
      <c r="BC12" s="212"/>
      <c r="BD12" s="212"/>
      <c r="BE12" s="212"/>
      <c r="BF12" s="212"/>
      <c r="BG12" s="212"/>
      <c r="BH12" s="212"/>
    </row>
    <row r="13" spans="1:60" outlineLevel="1" x14ac:dyDescent="0.2">
      <c r="A13" s="234">
        <v>3</v>
      </c>
      <c r="B13" s="235" t="s">
        <v>537</v>
      </c>
      <c r="C13" s="253" t="s">
        <v>538</v>
      </c>
      <c r="D13" s="236" t="s">
        <v>535</v>
      </c>
      <c r="E13" s="237">
        <v>1</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332</v>
      </c>
      <c r="S13" s="239" t="s">
        <v>231</v>
      </c>
      <c r="T13" s="240" t="s">
        <v>304</v>
      </c>
      <c r="U13" s="222">
        <v>0.88</v>
      </c>
      <c r="V13" s="222">
        <f>ROUND(E13*U13,2)</f>
        <v>0.88</v>
      </c>
      <c r="W13" s="222"/>
      <c r="X13" s="222" t="s">
        <v>305</v>
      </c>
      <c r="Y13" s="222" t="s">
        <v>234</v>
      </c>
      <c r="Z13" s="212"/>
      <c r="AA13" s="212"/>
      <c r="AB13" s="212"/>
      <c r="AC13" s="212"/>
      <c r="AD13" s="212"/>
      <c r="AE13" s="212"/>
      <c r="AF13" s="212"/>
      <c r="AG13" s="212" t="s">
        <v>306</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2" x14ac:dyDescent="0.2">
      <c r="A14" s="219"/>
      <c r="B14" s="220"/>
      <c r="C14" s="262" t="s">
        <v>536</v>
      </c>
      <c r="D14" s="261"/>
      <c r="E14" s="261"/>
      <c r="F14" s="261"/>
      <c r="G14" s="261"/>
      <c r="H14" s="222"/>
      <c r="I14" s="222"/>
      <c r="J14" s="222"/>
      <c r="K14" s="222"/>
      <c r="L14" s="222"/>
      <c r="M14" s="222"/>
      <c r="N14" s="221"/>
      <c r="O14" s="221"/>
      <c r="P14" s="221"/>
      <c r="Q14" s="221"/>
      <c r="R14" s="222"/>
      <c r="S14" s="222"/>
      <c r="T14" s="222"/>
      <c r="U14" s="222"/>
      <c r="V14" s="222"/>
      <c r="W14" s="222"/>
      <c r="X14" s="222"/>
      <c r="Y14" s="222"/>
      <c r="Z14" s="212"/>
      <c r="AA14" s="212"/>
      <c r="AB14" s="212"/>
      <c r="AC14" s="212"/>
      <c r="AD14" s="212"/>
      <c r="AE14" s="212"/>
      <c r="AF14" s="212"/>
      <c r="AG14" s="212" t="s">
        <v>308</v>
      </c>
      <c r="AH14" s="212"/>
      <c r="AI14" s="212"/>
      <c r="AJ14" s="212"/>
      <c r="AK14" s="212"/>
      <c r="AL14" s="212"/>
      <c r="AM14" s="212"/>
      <c r="AN14" s="212"/>
      <c r="AO14" s="212"/>
      <c r="AP14" s="212"/>
      <c r="AQ14" s="212"/>
      <c r="AR14" s="212"/>
      <c r="AS14" s="212"/>
      <c r="AT14" s="212"/>
      <c r="AU14" s="212"/>
      <c r="AV14" s="212"/>
      <c r="AW14" s="212"/>
      <c r="AX14" s="212"/>
      <c r="AY14" s="212"/>
      <c r="AZ14" s="212"/>
      <c r="BA14" s="248" t="str">
        <f>C14</f>
        <v>s odřezáním kmene a odvětvením, včetně případného odklizení kmene a větví na oddělené hromady na vzdálenost do 50 m nebo s naložením na dopravní prostředek,</v>
      </c>
      <c r="BB14" s="212"/>
      <c r="BC14" s="212"/>
      <c r="BD14" s="212"/>
      <c r="BE14" s="212"/>
      <c r="BF14" s="212"/>
      <c r="BG14" s="212"/>
      <c r="BH14" s="212"/>
    </row>
    <row r="15" spans="1:60" outlineLevel="1" x14ac:dyDescent="0.2">
      <c r="A15" s="234">
        <v>4</v>
      </c>
      <c r="B15" s="235" t="s">
        <v>539</v>
      </c>
      <c r="C15" s="253" t="s">
        <v>540</v>
      </c>
      <c r="D15" s="236" t="s">
        <v>535</v>
      </c>
      <c r="E15" s="237">
        <v>1</v>
      </c>
      <c r="F15" s="238"/>
      <c r="G15" s="239">
        <f>ROUND(E15*F15,2)</f>
        <v>0</v>
      </c>
      <c r="H15" s="238"/>
      <c r="I15" s="239">
        <f>ROUND(E15*H15,2)</f>
        <v>0</v>
      </c>
      <c r="J15" s="238"/>
      <c r="K15" s="239">
        <f>ROUND(E15*J15,2)</f>
        <v>0</v>
      </c>
      <c r="L15" s="239">
        <v>21</v>
      </c>
      <c r="M15" s="239">
        <f>G15*(1+L15/100)</f>
        <v>0</v>
      </c>
      <c r="N15" s="237">
        <v>5.0000000000000002E-5</v>
      </c>
      <c r="O15" s="237">
        <f>ROUND(E15*N15,2)</f>
        <v>0</v>
      </c>
      <c r="P15" s="237">
        <v>0</v>
      </c>
      <c r="Q15" s="237">
        <f>ROUND(E15*P15,2)</f>
        <v>0</v>
      </c>
      <c r="R15" s="239" t="s">
        <v>332</v>
      </c>
      <c r="S15" s="239" t="s">
        <v>231</v>
      </c>
      <c r="T15" s="240" t="s">
        <v>304</v>
      </c>
      <c r="U15" s="222">
        <v>0.65900000000000003</v>
      </c>
      <c r="V15" s="222">
        <f>ROUND(E15*U15,2)</f>
        <v>0.66</v>
      </c>
      <c r="W15" s="222"/>
      <c r="X15" s="222" t="s">
        <v>305</v>
      </c>
      <c r="Y15" s="222" t="s">
        <v>234</v>
      </c>
      <c r="Z15" s="212"/>
      <c r="AA15" s="212"/>
      <c r="AB15" s="212"/>
      <c r="AC15" s="212"/>
      <c r="AD15" s="212"/>
      <c r="AE15" s="212"/>
      <c r="AF15" s="212"/>
      <c r="AG15" s="212" t="s">
        <v>306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2" x14ac:dyDescent="0.2">
      <c r="A16" s="219"/>
      <c r="B16" s="220"/>
      <c r="C16" s="262" t="s">
        <v>541</v>
      </c>
      <c r="D16" s="261"/>
      <c r="E16" s="261"/>
      <c r="F16" s="261"/>
      <c r="G16" s="261"/>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308</v>
      </c>
      <c r="AH16" s="212"/>
      <c r="AI16" s="212"/>
      <c r="AJ16" s="212"/>
      <c r="AK16" s="212"/>
      <c r="AL16" s="212"/>
      <c r="AM16" s="212"/>
      <c r="AN16" s="212"/>
      <c r="AO16" s="212"/>
      <c r="AP16" s="212"/>
      <c r="AQ16" s="212"/>
      <c r="AR16" s="212"/>
      <c r="AS16" s="212"/>
      <c r="AT16" s="212"/>
      <c r="AU16" s="212"/>
      <c r="AV16" s="212"/>
      <c r="AW16" s="212"/>
      <c r="AX16" s="212"/>
      <c r="AY16" s="212"/>
      <c r="AZ16" s="212"/>
      <c r="BA16" s="248" t="str">
        <f>C16</f>
        <v>s jejich vykopáním nebo vytrháním, s přesekáním kořenů a s případným nutným přemístěním pařezů na hromady do vzdálenosti do 50 m nebo s naložením na dopravní prostředek,</v>
      </c>
      <c r="BB16" s="212"/>
      <c r="BC16" s="212"/>
      <c r="BD16" s="212"/>
      <c r="BE16" s="212"/>
      <c r="BF16" s="212"/>
      <c r="BG16" s="212"/>
      <c r="BH16" s="212"/>
    </row>
    <row r="17" spans="1:60" outlineLevel="1" x14ac:dyDescent="0.2">
      <c r="A17" s="234">
        <v>5</v>
      </c>
      <c r="B17" s="235" t="s">
        <v>542</v>
      </c>
      <c r="C17" s="253" t="s">
        <v>543</v>
      </c>
      <c r="D17" s="236" t="s">
        <v>535</v>
      </c>
      <c r="E17" s="237">
        <v>1</v>
      </c>
      <c r="F17" s="238"/>
      <c r="G17" s="239">
        <f>ROUND(E17*F17,2)</f>
        <v>0</v>
      </c>
      <c r="H17" s="238"/>
      <c r="I17" s="239">
        <f>ROUND(E17*H17,2)</f>
        <v>0</v>
      </c>
      <c r="J17" s="238"/>
      <c r="K17" s="239">
        <f>ROUND(E17*J17,2)</f>
        <v>0</v>
      </c>
      <c r="L17" s="239">
        <v>21</v>
      </c>
      <c r="M17" s="239">
        <f>G17*(1+L17/100)</f>
        <v>0</v>
      </c>
      <c r="N17" s="237">
        <v>1E-4</v>
      </c>
      <c r="O17" s="237">
        <f>ROUND(E17*N17,2)</f>
        <v>0</v>
      </c>
      <c r="P17" s="237">
        <v>0</v>
      </c>
      <c r="Q17" s="237">
        <f>ROUND(E17*P17,2)</f>
        <v>0</v>
      </c>
      <c r="R17" s="239" t="s">
        <v>332</v>
      </c>
      <c r="S17" s="239" t="s">
        <v>231</v>
      </c>
      <c r="T17" s="240" t="s">
        <v>304</v>
      </c>
      <c r="U17" s="222">
        <v>2.5619999999999998</v>
      </c>
      <c r="V17" s="222">
        <f>ROUND(E17*U17,2)</f>
        <v>2.56</v>
      </c>
      <c r="W17" s="222"/>
      <c r="X17" s="222" t="s">
        <v>305</v>
      </c>
      <c r="Y17" s="222" t="s">
        <v>234</v>
      </c>
      <c r="Z17" s="212"/>
      <c r="AA17" s="212"/>
      <c r="AB17" s="212"/>
      <c r="AC17" s="212"/>
      <c r="AD17" s="212"/>
      <c r="AE17" s="212"/>
      <c r="AF17" s="212"/>
      <c r="AG17" s="212" t="s">
        <v>306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2" x14ac:dyDescent="0.2">
      <c r="A18" s="219"/>
      <c r="B18" s="220"/>
      <c r="C18" s="262" t="s">
        <v>541</v>
      </c>
      <c r="D18" s="261"/>
      <c r="E18" s="261"/>
      <c r="F18" s="261"/>
      <c r="G18" s="261"/>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308</v>
      </c>
      <c r="AH18" s="212"/>
      <c r="AI18" s="212"/>
      <c r="AJ18" s="212"/>
      <c r="AK18" s="212"/>
      <c r="AL18" s="212"/>
      <c r="AM18" s="212"/>
      <c r="AN18" s="212"/>
      <c r="AO18" s="212"/>
      <c r="AP18" s="212"/>
      <c r="AQ18" s="212"/>
      <c r="AR18" s="212"/>
      <c r="AS18" s="212"/>
      <c r="AT18" s="212"/>
      <c r="AU18" s="212"/>
      <c r="AV18" s="212"/>
      <c r="AW18" s="212"/>
      <c r="AX18" s="212"/>
      <c r="AY18" s="212"/>
      <c r="AZ18" s="212"/>
      <c r="BA18" s="248" t="str">
        <f>C18</f>
        <v>s jejich vykopáním nebo vytrháním, s přesekáním kořenů a s případným nutným přemístěním pařezů na hromady do vzdálenosti do 50 m nebo s naložením na dopravní prostředek,</v>
      </c>
      <c r="BB18" s="212"/>
      <c r="BC18" s="212"/>
      <c r="BD18" s="212"/>
      <c r="BE18" s="212"/>
      <c r="BF18" s="212"/>
      <c r="BG18" s="212"/>
      <c r="BH18" s="212"/>
    </row>
    <row r="19" spans="1:60" ht="22.5" outlineLevel="1" x14ac:dyDescent="0.2">
      <c r="A19" s="234">
        <v>6</v>
      </c>
      <c r="B19" s="235" t="s">
        <v>312</v>
      </c>
      <c r="C19" s="253" t="s">
        <v>313</v>
      </c>
      <c r="D19" s="236" t="s">
        <v>302</v>
      </c>
      <c r="E19" s="237">
        <v>7</v>
      </c>
      <c r="F19" s="238"/>
      <c r="G19" s="239">
        <f>ROUND(E19*F19,2)</f>
        <v>0</v>
      </c>
      <c r="H19" s="238"/>
      <c r="I19" s="239">
        <f>ROUND(E19*H19,2)</f>
        <v>0</v>
      </c>
      <c r="J19" s="238"/>
      <c r="K19" s="239">
        <f>ROUND(E19*J19,2)</f>
        <v>0</v>
      </c>
      <c r="L19" s="239">
        <v>21</v>
      </c>
      <c r="M19" s="239">
        <f>G19*(1+L19/100)</f>
        <v>0</v>
      </c>
      <c r="N19" s="237">
        <v>0</v>
      </c>
      <c r="O19" s="237">
        <f>ROUND(E19*N19,2)</f>
        <v>0</v>
      </c>
      <c r="P19" s="237">
        <v>0.13800000000000001</v>
      </c>
      <c r="Q19" s="237">
        <f>ROUND(E19*P19,2)</f>
        <v>0.97</v>
      </c>
      <c r="R19" s="239" t="s">
        <v>314</v>
      </c>
      <c r="S19" s="239" t="s">
        <v>231</v>
      </c>
      <c r="T19" s="240" t="s">
        <v>304</v>
      </c>
      <c r="U19" s="222">
        <v>0.16</v>
      </c>
      <c r="V19" s="222">
        <f>ROUND(E19*U19,2)</f>
        <v>1.1200000000000001</v>
      </c>
      <c r="W19" s="222"/>
      <c r="X19" s="222" t="s">
        <v>305</v>
      </c>
      <c r="Y19" s="222" t="s">
        <v>234</v>
      </c>
      <c r="Z19" s="212"/>
      <c r="AA19" s="212"/>
      <c r="AB19" s="212"/>
      <c r="AC19" s="212"/>
      <c r="AD19" s="212"/>
      <c r="AE19" s="212"/>
      <c r="AF19" s="212"/>
      <c r="AG19" s="212" t="s">
        <v>306</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2" x14ac:dyDescent="0.2">
      <c r="A20" s="219"/>
      <c r="B20" s="220"/>
      <c r="C20" s="262" t="s">
        <v>315</v>
      </c>
      <c r="D20" s="261"/>
      <c r="E20" s="261"/>
      <c r="F20" s="261"/>
      <c r="G20" s="261"/>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308</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ht="22.5" outlineLevel="2" x14ac:dyDescent="0.2">
      <c r="A21" s="219"/>
      <c r="B21" s="220"/>
      <c r="C21" s="263" t="s">
        <v>544</v>
      </c>
      <c r="D21" s="259"/>
      <c r="E21" s="260">
        <v>7</v>
      </c>
      <c r="F21" s="222"/>
      <c r="G21" s="222"/>
      <c r="H21" s="222"/>
      <c r="I21" s="222"/>
      <c r="J21" s="222"/>
      <c r="K21" s="222"/>
      <c r="L21" s="222"/>
      <c r="M21" s="222"/>
      <c r="N21" s="221"/>
      <c r="O21" s="221"/>
      <c r="P21" s="221"/>
      <c r="Q21" s="221"/>
      <c r="R21" s="222"/>
      <c r="S21" s="222"/>
      <c r="T21" s="222"/>
      <c r="U21" s="222"/>
      <c r="V21" s="222"/>
      <c r="W21" s="222"/>
      <c r="X21" s="222"/>
      <c r="Y21" s="222"/>
      <c r="Z21" s="212"/>
      <c r="AA21" s="212"/>
      <c r="AB21" s="212"/>
      <c r="AC21" s="212"/>
      <c r="AD21" s="212"/>
      <c r="AE21" s="212"/>
      <c r="AF21" s="212"/>
      <c r="AG21" s="212" t="s">
        <v>310</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2.5" outlineLevel="1" x14ac:dyDescent="0.2">
      <c r="A22" s="234">
        <v>7</v>
      </c>
      <c r="B22" s="235" t="s">
        <v>545</v>
      </c>
      <c r="C22" s="253" t="s">
        <v>546</v>
      </c>
      <c r="D22" s="236" t="s">
        <v>302</v>
      </c>
      <c r="E22" s="237">
        <v>11</v>
      </c>
      <c r="F22" s="238"/>
      <c r="G22" s="239">
        <f>ROUND(E22*F22,2)</f>
        <v>0</v>
      </c>
      <c r="H22" s="238"/>
      <c r="I22" s="239">
        <f>ROUND(E22*H22,2)</f>
        <v>0</v>
      </c>
      <c r="J22" s="238"/>
      <c r="K22" s="239">
        <f>ROUND(E22*J22,2)</f>
        <v>0</v>
      </c>
      <c r="L22" s="239">
        <v>21</v>
      </c>
      <c r="M22" s="239">
        <f>G22*(1+L22/100)</f>
        <v>0</v>
      </c>
      <c r="N22" s="237">
        <v>0</v>
      </c>
      <c r="O22" s="237">
        <f>ROUND(E22*N22,2)</f>
        <v>0</v>
      </c>
      <c r="P22" s="237">
        <v>0.33</v>
      </c>
      <c r="Q22" s="237">
        <f>ROUND(E22*P22,2)</f>
        <v>3.63</v>
      </c>
      <c r="R22" s="239" t="s">
        <v>314</v>
      </c>
      <c r="S22" s="239" t="s">
        <v>231</v>
      </c>
      <c r="T22" s="240" t="s">
        <v>304</v>
      </c>
      <c r="U22" s="222">
        <v>0.3135</v>
      </c>
      <c r="V22" s="222">
        <f>ROUND(E22*U22,2)</f>
        <v>3.45</v>
      </c>
      <c r="W22" s="222"/>
      <c r="X22" s="222" t="s">
        <v>305</v>
      </c>
      <c r="Y22" s="222" t="s">
        <v>234</v>
      </c>
      <c r="Z22" s="212"/>
      <c r="AA22" s="212"/>
      <c r="AB22" s="212"/>
      <c r="AC22" s="212"/>
      <c r="AD22" s="212"/>
      <c r="AE22" s="212"/>
      <c r="AF22" s="212"/>
      <c r="AG22" s="212" t="s">
        <v>306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2.5" outlineLevel="2" x14ac:dyDescent="0.2">
      <c r="A23" s="219"/>
      <c r="B23" s="220"/>
      <c r="C23" s="263" t="s">
        <v>547</v>
      </c>
      <c r="D23" s="259"/>
      <c r="E23" s="260">
        <v>11</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310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2.5" outlineLevel="1" x14ac:dyDescent="0.2">
      <c r="A24" s="234">
        <v>8</v>
      </c>
      <c r="B24" s="235" t="s">
        <v>548</v>
      </c>
      <c r="C24" s="253" t="s">
        <v>549</v>
      </c>
      <c r="D24" s="236" t="s">
        <v>302</v>
      </c>
      <c r="E24" s="237">
        <v>4</v>
      </c>
      <c r="F24" s="238"/>
      <c r="G24" s="239">
        <f>ROUND(E24*F24,2)</f>
        <v>0</v>
      </c>
      <c r="H24" s="238"/>
      <c r="I24" s="239">
        <f>ROUND(E24*H24,2)</f>
        <v>0</v>
      </c>
      <c r="J24" s="238"/>
      <c r="K24" s="239">
        <f>ROUND(E24*J24,2)</f>
        <v>0</v>
      </c>
      <c r="L24" s="239">
        <v>21</v>
      </c>
      <c r="M24" s="239">
        <f>G24*(1+L24/100)</f>
        <v>0</v>
      </c>
      <c r="N24" s="237">
        <v>0</v>
      </c>
      <c r="O24" s="237">
        <f>ROUND(E24*N24,2)</f>
        <v>0</v>
      </c>
      <c r="P24" s="237">
        <v>0.26400000000000001</v>
      </c>
      <c r="Q24" s="237">
        <f>ROUND(E24*P24,2)</f>
        <v>1.06</v>
      </c>
      <c r="R24" s="239" t="s">
        <v>314</v>
      </c>
      <c r="S24" s="239" t="s">
        <v>231</v>
      </c>
      <c r="T24" s="240" t="s">
        <v>304</v>
      </c>
      <c r="U24" s="222">
        <v>0.44979999999999998</v>
      </c>
      <c r="V24" s="222">
        <f>ROUND(E24*U24,2)</f>
        <v>1.8</v>
      </c>
      <c r="W24" s="222"/>
      <c r="X24" s="222" t="s">
        <v>305</v>
      </c>
      <c r="Y24" s="222" t="s">
        <v>234</v>
      </c>
      <c r="Z24" s="212"/>
      <c r="AA24" s="212"/>
      <c r="AB24" s="212"/>
      <c r="AC24" s="212"/>
      <c r="AD24" s="212"/>
      <c r="AE24" s="212"/>
      <c r="AF24" s="212"/>
      <c r="AG24" s="212" t="s">
        <v>306</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2" x14ac:dyDescent="0.2">
      <c r="A25" s="219"/>
      <c r="B25" s="220"/>
      <c r="C25" s="263" t="s">
        <v>550</v>
      </c>
      <c r="D25" s="259"/>
      <c r="E25" s="260">
        <v>4</v>
      </c>
      <c r="F25" s="222"/>
      <c r="G25" s="222"/>
      <c r="H25" s="222"/>
      <c r="I25" s="222"/>
      <c r="J25" s="222"/>
      <c r="K25" s="222"/>
      <c r="L25" s="222"/>
      <c r="M25" s="222"/>
      <c r="N25" s="221"/>
      <c r="O25" s="221"/>
      <c r="P25" s="221"/>
      <c r="Q25" s="221"/>
      <c r="R25" s="222"/>
      <c r="S25" s="222"/>
      <c r="T25" s="222"/>
      <c r="U25" s="222"/>
      <c r="V25" s="222"/>
      <c r="W25" s="222"/>
      <c r="X25" s="222"/>
      <c r="Y25" s="222"/>
      <c r="Z25" s="212"/>
      <c r="AA25" s="212"/>
      <c r="AB25" s="212"/>
      <c r="AC25" s="212"/>
      <c r="AD25" s="212"/>
      <c r="AE25" s="212"/>
      <c r="AF25" s="212"/>
      <c r="AG25" s="212" t="s">
        <v>310</v>
      </c>
      <c r="AH25" s="212">
        <v>0</v>
      </c>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34">
        <v>9</v>
      </c>
      <c r="B26" s="235" t="s">
        <v>324</v>
      </c>
      <c r="C26" s="253" t="s">
        <v>325</v>
      </c>
      <c r="D26" s="236" t="s">
        <v>326</v>
      </c>
      <c r="E26" s="237">
        <v>40.54</v>
      </c>
      <c r="F26" s="238"/>
      <c r="G26" s="239">
        <f>ROUND(E26*F26,2)</f>
        <v>0</v>
      </c>
      <c r="H26" s="238"/>
      <c r="I26" s="239">
        <f>ROUND(E26*H26,2)</f>
        <v>0</v>
      </c>
      <c r="J26" s="238"/>
      <c r="K26" s="239">
        <f>ROUND(E26*J26,2)</f>
        <v>0</v>
      </c>
      <c r="L26" s="239">
        <v>21</v>
      </c>
      <c r="M26" s="239">
        <f>G26*(1+L26/100)</f>
        <v>0</v>
      </c>
      <c r="N26" s="237">
        <v>0</v>
      </c>
      <c r="O26" s="237">
        <f>ROUND(E26*N26,2)</f>
        <v>0</v>
      </c>
      <c r="P26" s="237">
        <v>0.27</v>
      </c>
      <c r="Q26" s="237">
        <f>ROUND(E26*P26,2)</f>
        <v>10.95</v>
      </c>
      <c r="R26" s="239" t="s">
        <v>314</v>
      </c>
      <c r="S26" s="239" t="s">
        <v>231</v>
      </c>
      <c r="T26" s="240" t="s">
        <v>304</v>
      </c>
      <c r="U26" s="222">
        <v>0.12</v>
      </c>
      <c r="V26" s="222">
        <f>ROUND(E26*U26,2)</f>
        <v>4.8600000000000003</v>
      </c>
      <c r="W26" s="222"/>
      <c r="X26" s="222" t="s">
        <v>305</v>
      </c>
      <c r="Y26" s="222" t="s">
        <v>234</v>
      </c>
      <c r="Z26" s="212"/>
      <c r="AA26" s="212"/>
      <c r="AB26" s="212"/>
      <c r="AC26" s="212"/>
      <c r="AD26" s="212"/>
      <c r="AE26" s="212"/>
      <c r="AF26" s="212"/>
      <c r="AG26" s="212" t="s">
        <v>306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2" t="s">
        <v>327</v>
      </c>
      <c r="D27" s="261"/>
      <c r="E27" s="261"/>
      <c r="F27" s="261"/>
      <c r="G27" s="261"/>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308</v>
      </c>
      <c r="AH27" s="212"/>
      <c r="AI27" s="212"/>
      <c r="AJ27" s="212"/>
      <c r="AK27" s="212"/>
      <c r="AL27" s="212"/>
      <c r="AM27" s="212"/>
      <c r="AN27" s="212"/>
      <c r="AO27" s="212"/>
      <c r="AP27" s="212"/>
      <c r="AQ27" s="212"/>
      <c r="AR27" s="212"/>
      <c r="AS27" s="212"/>
      <c r="AT27" s="212"/>
      <c r="AU27" s="212"/>
      <c r="AV27" s="212"/>
      <c r="AW27" s="212"/>
      <c r="AX27" s="212"/>
      <c r="AY27" s="212"/>
      <c r="AZ27" s="212"/>
      <c r="BA27" s="248" t="str">
        <f>C27</f>
        <v>s vybouráním lože, s přemístěním hmot na skládku na vzdálenost do 3 m nebo naložením na dopravní prostředek</v>
      </c>
      <c r="BB27" s="212"/>
      <c r="BC27" s="212"/>
      <c r="BD27" s="212"/>
      <c r="BE27" s="212"/>
      <c r="BF27" s="212"/>
      <c r="BG27" s="212"/>
      <c r="BH27" s="212"/>
    </row>
    <row r="28" spans="1:60" ht="22.5" outlineLevel="2" x14ac:dyDescent="0.2">
      <c r="A28" s="219"/>
      <c r="B28" s="220"/>
      <c r="C28" s="263" t="s">
        <v>551</v>
      </c>
      <c r="D28" s="259"/>
      <c r="E28" s="260">
        <v>40.54</v>
      </c>
      <c r="F28" s="222"/>
      <c r="G28" s="222"/>
      <c r="H28" s="222"/>
      <c r="I28" s="222"/>
      <c r="J28" s="222"/>
      <c r="K28" s="222"/>
      <c r="L28" s="222"/>
      <c r="M28" s="222"/>
      <c r="N28" s="221"/>
      <c r="O28" s="221"/>
      <c r="P28" s="221"/>
      <c r="Q28" s="221"/>
      <c r="R28" s="222"/>
      <c r="S28" s="222"/>
      <c r="T28" s="222"/>
      <c r="U28" s="222"/>
      <c r="V28" s="222"/>
      <c r="W28" s="222"/>
      <c r="X28" s="222"/>
      <c r="Y28" s="222"/>
      <c r="Z28" s="212"/>
      <c r="AA28" s="212"/>
      <c r="AB28" s="212"/>
      <c r="AC28" s="212"/>
      <c r="AD28" s="212"/>
      <c r="AE28" s="212"/>
      <c r="AF28" s="212"/>
      <c r="AG28" s="212" t="s">
        <v>310</v>
      </c>
      <c r="AH28" s="212">
        <v>0</v>
      </c>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1" x14ac:dyDescent="0.2">
      <c r="A29" s="234">
        <v>10</v>
      </c>
      <c r="B29" s="235" t="s">
        <v>552</v>
      </c>
      <c r="C29" s="253" t="s">
        <v>553</v>
      </c>
      <c r="D29" s="236" t="s">
        <v>535</v>
      </c>
      <c r="E29" s="237">
        <v>1</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t="s">
        <v>332</v>
      </c>
      <c r="S29" s="239" t="s">
        <v>231</v>
      </c>
      <c r="T29" s="240" t="s">
        <v>304</v>
      </c>
      <c r="U29" s="222">
        <v>0.52200000000000002</v>
      </c>
      <c r="V29" s="222">
        <f>ROUND(E29*U29,2)</f>
        <v>0.52</v>
      </c>
      <c r="W29" s="222"/>
      <c r="X29" s="222" t="s">
        <v>305</v>
      </c>
      <c r="Y29" s="222" t="s">
        <v>234</v>
      </c>
      <c r="Z29" s="212"/>
      <c r="AA29" s="212"/>
      <c r="AB29" s="212"/>
      <c r="AC29" s="212"/>
      <c r="AD29" s="212"/>
      <c r="AE29" s="212"/>
      <c r="AF29" s="212"/>
      <c r="AG29" s="212" t="s">
        <v>306</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2" t="s">
        <v>554</v>
      </c>
      <c r="D30" s="261"/>
      <c r="E30" s="261"/>
      <c r="F30" s="261"/>
      <c r="G30" s="261"/>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308</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34">
        <v>11</v>
      </c>
      <c r="B31" s="235" t="s">
        <v>555</v>
      </c>
      <c r="C31" s="253" t="s">
        <v>556</v>
      </c>
      <c r="D31" s="236" t="s">
        <v>535</v>
      </c>
      <c r="E31" s="237">
        <v>1</v>
      </c>
      <c r="F31" s="238"/>
      <c r="G31" s="239">
        <f>ROUND(E31*F31,2)</f>
        <v>0</v>
      </c>
      <c r="H31" s="238"/>
      <c r="I31" s="239">
        <f>ROUND(E31*H31,2)</f>
        <v>0</v>
      </c>
      <c r="J31" s="238"/>
      <c r="K31" s="239">
        <f>ROUND(E31*J31,2)</f>
        <v>0</v>
      </c>
      <c r="L31" s="239">
        <v>21</v>
      </c>
      <c r="M31" s="239">
        <f>G31*(1+L31/100)</f>
        <v>0</v>
      </c>
      <c r="N31" s="237">
        <v>0</v>
      </c>
      <c r="O31" s="237">
        <f>ROUND(E31*N31,2)</f>
        <v>0</v>
      </c>
      <c r="P31" s="237">
        <v>0</v>
      </c>
      <c r="Q31" s="237">
        <f>ROUND(E31*P31,2)</f>
        <v>0</v>
      </c>
      <c r="R31" s="239" t="s">
        <v>332</v>
      </c>
      <c r="S31" s="239" t="s">
        <v>231</v>
      </c>
      <c r="T31" s="240" t="s">
        <v>304</v>
      </c>
      <c r="U31" s="222">
        <v>1.9379999999999999</v>
      </c>
      <c r="V31" s="222">
        <f>ROUND(E31*U31,2)</f>
        <v>1.94</v>
      </c>
      <c r="W31" s="222"/>
      <c r="X31" s="222" t="s">
        <v>305</v>
      </c>
      <c r="Y31" s="222" t="s">
        <v>234</v>
      </c>
      <c r="Z31" s="212"/>
      <c r="AA31" s="212"/>
      <c r="AB31" s="212"/>
      <c r="AC31" s="212"/>
      <c r="AD31" s="212"/>
      <c r="AE31" s="212"/>
      <c r="AF31" s="212"/>
      <c r="AG31" s="212" t="s">
        <v>306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2" x14ac:dyDescent="0.2">
      <c r="A32" s="219"/>
      <c r="B32" s="220"/>
      <c r="C32" s="262" t="s">
        <v>554</v>
      </c>
      <c r="D32" s="261"/>
      <c r="E32" s="261"/>
      <c r="F32" s="261"/>
      <c r="G32" s="261"/>
      <c r="H32" s="222"/>
      <c r="I32" s="222"/>
      <c r="J32" s="222"/>
      <c r="K32" s="222"/>
      <c r="L32" s="222"/>
      <c r="M32" s="222"/>
      <c r="N32" s="221"/>
      <c r="O32" s="221"/>
      <c r="P32" s="221"/>
      <c r="Q32" s="221"/>
      <c r="R32" s="222"/>
      <c r="S32" s="222"/>
      <c r="T32" s="222"/>
      <c r="U32" s="222"/>
      <c r="V32" s="222"/>
      <c r="W32" s="222"/>
      <c r="X32" s="222"/>
      <c r="Y32" s="222"/>
      <c r="Z32" s="212"/>
      <c r="AA32" s="212"/>
      <c r="AB32" s="212"/>
      <c r="AC32" s="212"/>
      <c r="AD32" s="212"/>
      <c r="AE32" s="212"/>
      <c r="AF32" s="212"/>
      <c r="AG32" s="212" t="s">
        <v>308</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34">
        <v>12</v>
      </c>
      <c r="B33" s="235" t="s">
        <v>329</v>
      </c>
      <c r="C33" s="253" t="s">
        <v>330</v>
      </c>
      <c r="D33" s="236" t="s">
        <v>331</v>
      </c>
      <c r="E33" s="237">
        <v>33.854999999999997</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t="s">
        <v>332</v>
      </c>
      <c r="S33" s="239" t="s">
        <v>231</v>
      </c>
      <c r="T33" s="240" t="s">
        <v>304</v>
      </c>
      <c r="U33" s="222">
        <v>0.2</v>
      </c>
      <c r="V33" s="222">
        <f>ROUND(E33*U33,2)</f>
        <v>6.77</v>
      </c>
      <c r="W33" s="222"/>
      <c r="X33" s="222" t="s">
        <v>305</v>
      </c>
      <c r="Y33" s="222" t="s">
        <v>234</v>
      </c>
      <c r="Z33" s="212"/>
      <c r="AA33" s="212"/>
      <c r="AB33" s="212"/>
      <c r="AC33" s="212"/>
      <c r="AD33" s="212"/>
      <c r="AE33" s="212"/>
      <c r="AF33" s="212"/>
      <c r="AG33" s="212" t="s">
        <v>306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2" t="s">
        <v>333</v>
      </c>
      <c r="D34" s="261"/>
      <c r="E34" s="261"/>
      <c r="F34" s="261"/>
      <c r="G34" s="261"/>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308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55" t="s">
        <v>334</v>
      </c>
      <c r="D35" s="250"/>
      <c r="E35" s="250"/>
      <c r="F35" s="250"/>
      <c r="G35" s="250"/>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239</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2" x14ac:dyDescent="0.2">
      <c r="A36" s="219"/>
      <c r="B36" s="220"/>
      <c r="C36" s="263" t="s">
        <v>557</v>
      </c>
      <c r="D36" s="259"/>
      <c r="E36" s="260">
        <v>33.854999999999997</v>
      </c>
      <c r="F36" s="222"/>
      <c r="G36" s="222"/>
      <c r="H36" s="222"/>
      <c r="I36" s="222"/>
      <c r="J36" s="222"/>
      <c r="K36" s="222"/>
      <c r="L36" s="222"/>
      <c r="M36" s="222"/>
      <c r="N36" s="221"/>
      <c r="O36" s="221"/>
      <c r="P36" s="221"/>
      <c r="Q36" s="221"/>
      <c r="R36" s="222"/>
      <c r="S36" s="222"/>
      <c r="T36" s="222"/>
      <c r="U36" s="222"/>
      <c r="V36" s="222"/>
      <c r="W36" s="222"/>
      <c r="X36" s="222"/>
      <c r="Y36" s="222"/>
      <c r="Z36" s="212"/>
      <c r="AA36" s="212"/>
      <c r="AB36" s="212"/>
      <c r="AC36" s="212"/>
      <c r="AD36" s="212"/>
      <c r="AE36" s="212"/>
      <c r="AF36" s="212"/>
      <c r="AG36" s="212" t="s">
        <v>310</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34">
        <v>13</v>
      </c>
      <c r="B37" s="235" t="s">
        <v>558</v>
      </c>
      <c r="C37" s="253" t="s">
        <v>559</v>
      </c>
      <c r="D37" s="236" t="s">
        <v>331</v>
      </c>
      <c r="E37" s="237">
        <v>3</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c r="S37" s="239" t="s">
        <v>285</v>
      </c>
      <c r="T37" s="240" t="s">
        <v>232</v>
      </c>
      <c r="U37" s="222">
        <v>4.95</v>
      </c>
      <c r="V37" s="222">
        <f>ROUND(E37*U37,2)</f>
        <v>14.85</v>
      </c>
      <c r="W37" s="222"/>
      <c r="X37" s="222" t="s">
        <v>305</v>
      </c>
      <c r="Y37" s="222" t="s">
        <v>234</v>
      </c>
      <c r="Z37" s="212"/>
      <c r="AA37" s="212"/>
      <c r="AB37" s="212"/>
      <c r="AC37" s="212"/>
      <c r="AD37" s="212"/>
      <c r="AE37" s="212"/>
      <c r="AF37" s="212"/>
      <c r="AG37" s="212" t="s">
        <v>306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54" t="s">
        <v>528</v>
      </c>
      <c r="D38" s="249"/>
      <c r="E38" s="249"/>
      <c r="F38" s="249"/>
      <c r="G38" s="249"/>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239</v>
      </c>
      <c r="AH38" s="212"/>
      <c r="AI38" s="212"/>
      <c r="AJ38" s="212"/>
      <c r="AK38" s="212"/>
      <c r="AL38" s="212"/>
      <c r="AM38" s="212"/>
      <c r="AN38" s="212"/>
      <c r="AO38" s="212"/>
      <c r="AP38" s="212"/>
      <c r="AQ38" s="212"/>
      <c r="AR38" s="212"/>
      <c r="AS38" s="212"/>
      <c r="AT38" s="212"/>
      <c r="AU38" s="212"/>
      <c r="AV38" s="212"/>
      <c r="AW38" s="212"/>
      <c r="AX38" s="212"/>
      <c r="AY38" s="212"/>
      <c r="AZ38" s="212"/>
      <c r="BA38" s="248" t="str">
        <f>C38</f>
        <v>Kompletní provedení dle veškerých informací obsažených v PD (textová i výkresová část, technologické postupy atd.).</v>
      </c>
      <c r="BB38" s="212"/>
      <c r="BC38" s="212"/>
      <c r="BD38" s="212"/>
      <c r="BE38" s="212"/>
      <c r="BF38" s="212"/>
      <c r="BG38" s="212"/>
      <c r="BH38" s="212"/>
    </row>
    <row r="39" spans="1:60" ht="22.5" outlineLevel="3" x14ac:dyDescent="0.2">
      <c r="A39" s="219"/>
      <c r="B39" s="220"/>
      <c r="C39" s="255" t="s">
        <v>529</v>
      </c>
      <c r="D39" s="250"/>
      <c r="E39" s="250"/>
      <c r="F39" s="250"/>
      <c r="G39" s="250"/>
      <c r="H39" s="222"/>
      <c r="I39" s="222"/>
      <c r="J39" s="222"/>
      <c r="K39" s="222"/>
      <c r="L39" s="222"/>
      <c r="M39" s="222"/>
      <c r="N39" s="221"/>
      <c r="O39" s="221"/>
      <c r="P39" s="221"/>
      <c r="Q39" s="221"/>
      <c r="R39" s="222"/>
      <c r="S39" s="222"/>
      <c r="T39" s="222"/>
      <c r="U39" s="222"/>
      <c r="V39" s="222"/>
      <c r="W39" s="222"/>
      <c r="X39" s="222"/>
      <c r="Y39" s="222"/>
      <c r="Z39" s="212"/>
      <c r="AA39" s="212"/>
      <c r="AB39" s="212"/>
      <c r="AC39" s="212"/>
      <c r="AD39" s="212"/>
      <c r="AE39" s="212"/>
      <c r="AF39" s="212"/>
      <c r="AG39" s="212" t="s">
        <v>239</v>
      </c>
      <c r="AH39" s="212"/>
      <c r="AI39" s="212"/>
      <c r="AJ39" s="212"/>
      <c r="AK39" s="212"/>
      <c r="AL39" s="212"/>
      <c r="AM39" s="212"/>
      <c r="AN39" s="212"/>
      <c r="AO39" s="212"/>
      <c r="AP39" s="212"/>
      <c r="AQ39" s="212"/>
      <c r="AR39" s="212"/>
      <c r="AS39" s="212"/>
      <c r="AT39" s="212"/>
      <c r="AU39" s="212"/>
      <c r="AV39" s="212"/>
      <c r="AW39" s="212"/>
      <c r="AX39" s="212"/>
      <c r="AY39" s="212"/>
      <c r="AZ39" s="212"/>
      <c r="BA39" s="248" t="str">
        <f>C39</f>
        <v>Provedení je včetně montáže, demontáže původních konstrukcí, dodávky, přesunu hmot, přesunu a likvidace suti, povrchové úpravy, repasí, dílenských dokumentací,</v>
      </c>
      <c r="BB39" s="212"/>
      <c r="BC39" s="212"/>
      <c r="BD39" s="212"/>
      <c r="BE39" s="212"/>
      <c r="BF39" s="212"/>
      <c r="BG39" s="212"/>
      <c r="BH39" s="212"/>
    </row>
    <row r="40" spans="1:60" outlineLevel="3" x14ac:dyDescent="0.2">
      <c r="A40" s="219"/>
      <c r="B40" s="220"/>
      <c r="C40" s="255" t="s">
        <v>527</v>
      </c>
      <c r="D40" s="250"/>
      <c r="E40" s="250"/>
      <c r="F40" s="250"/>
      <c r="G40" s="250"/>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239</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34">
        <v>14</v>
      </c>
      <c r="B41" s="235" t="s">
        <v>560</v>
      </c>
      <c r="C41" s="253" t="s">
        <v>561</v>
      </c>
      <c r="D41" s="236" t="s">
        <v>331</v>
      </c>
      <c r="E41" s="237">
        <v>6</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c r="S41" s="239" t="s">
        <v>285</v>
      </c>
      <c r="T41" s="240" t="s">
        <v>232</v>
      </c>
      <c r="U41" s="222">
        <v>4.95</v>
      </c>
      <c r="V41" s="222">
        <f>ROUND(E41*U41,2)</f>
        <v>29.7</v>
      </c>
      <c r="W41" s="222"/>
      <c r="X41" s="222" t="s">
        <v>305</v>
      </c>
      <c r="Y41" s="222" t="s">
        <v>234</v>
      </c>
      <c r="Z41" s="212"/>
      <c r="AA41" s="212"/>
      <c r="AB41" s="212"/>
      <c r="AC41" s="212"/>
      <c r="AD41" s="212"/>
      <c r="AE41" s="212"/>
      <c r="AF41" s="212"/>
      <c r="AG41" s="212" t="s">
        <v>306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54" t="s">
        <v>528</v>
      </c>
      <c r="D42" s="249"/>
      <c r="E42" s="249"/>
      <c r="F42" s="249"/>
      <c r="G42" s="249"/>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239</v>
      </c>
      <c r="AH42" s="212"/>
      <c r="AI42" s="212"/>
      <c r="AJ42" s="212"/>
      <c r="AK42" s="212"/>
      <c r="AL42" s="212"/>
      <c r="AM42" s="212"/>
      <c r="AN42" s="212"/>
      <c r="AO42" s="212"/>
      <c r="AP42" s="212"/>
      <c r="AQ42" s="212"/>
      <c r="AR42" s="212"/>
      <c r="AS42" s="212"/>
      <c r="AT42" s="212"/>
      <c r="AU42" s="212"/>
      <c r="AV42" s="212"/>
      <c r="AW42" s="212"/>
      <c r="AX42" s="212"/>
      <c r="AY42" s="212"/>
      <c r="AZ42" s="212"/>
      <c r="BA42" s="248" t="str">
        <f>C42</f>
        <v>Kompletní provedení dle veškerých informací obsažených v PD (textová i výkresová část, technologické postupy atd.).</v>
      </c>
      <c r="BB42" s="212"/>
      <c r="BC42" s="212"/>
      <c r="BD42" s="212"/>
      <c r="BE42" s="212"/>
      <c r="BF42" s="212"/>
      <c r="BG42" s="212"/>
      <c r="BH42" s="212"/>
    </row>
    <row r="43" spans="1:60" ht="22.5" outlineLevel="3" x14ac:dyDescent="0.2">
      <c r="A43" s="219"/>
      <c r="B43" s="220"/>
      <c r="C43" s="255" t="s">
        <v>529</v>
      </c>
      <c r="D43" s="250"/>
      <c r="E43" s="250"/>
      <c r="F43" s="250"/>
      <c r="G43" s="250"/>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239</v>
      </c>
      <c r="AH43" s="212"/>
      <c r="AI43" s="212"/>
      <c r="AJ43" s="212"/>
      <c r="AK43" s="212"/>
      <c r="AL43" s="212"/>
      <c r="AM43" s="212"/>
      <c r="AN43" s="212"/>
      <c r="AO43" s="212"/>
      <c r="AP43" s="212"/>
      <c r="AQ43" s="212"/>
      <c r="AR43" s="212"/>
      <c r="AS43" s="212"/>
      <c r="AT43" s="212"/>
      <c r="AU43" s="212"/>
      <c r="AV43" s="212"/>
      <c r="AW43" s="212"/>
      <c r="AX43" s="212"/>
      <c r="AY43" s="212"/>
      <c r="AZ43" s="212"/>
      <c r="BA43" s="248" t="str">
        <f>C43</f>
        <v>Provedení je včetně montáže, demontáže původních konstrukcí, dodávky, přesunu hmot, přesunu a likvidace suti, povrchové úpravy, repasí, dílenských dokumentací,</v>
      </c>
      <c r="BB43" s="212"/>
      <c r="BC43" s="212"/>
      <c r="BD43" s="212"/>
      <c r="BE43" s="212"/>
      <c r="BF43" s="212"/>
      <c r="BG43" s="212"/>
      <c r="BH43" s="212"/>
    </row>
    <row r="44" spans="1:60" outlineLevel="3" x14ac:dyDescent="0.2">
      <c r="A44" s="219"/>
      <c r="B44" s="220"/>
      <c r="C44" s="255" t="s">
        <v>527</v>
      </c>
      <c r="D44" s="250"/>
      <c r="E44" s="250"/>
      <c r="F44" s="250"/>
      <c r="G44" s="250"/>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239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4">
        <v>15</v>
      </c>
      <c r="B45" s="235" t="s">
        <v>362</v>
      </c>
      <c r="C45" s="253" t="s">
        <v>363</v>
      </c>
      <c r="D45" s="236" t="s">
        <v>360</v>
      </c>
      <c r="E45" s="237">
        <v>60.939</v>
      </c>
      <c r="F45" s="238"/>
      <c r="G45" s="239">
        <f>ROUND(E45*F45,2)</f>
        <v>0</v>
      </c>
      <c r="H45" s="238"/>
      <c r="I45" s="239">
        <f>ROUND(E45*H45,2)</f>
        <v>0</v>
      </c>
      <c r="J45" s="238"/>
      <c r="K45" s="239">
        <f>ROUND(E45*J45,2)</f>
        <v>0</v>
      </c>
      <c r="L45" s="239">
        <v>21</v>
      </c>
      <c r="M45" s="239">
        <f>G45*(1+L45/100)</f>
        <v>0</v>
      </c>
      <c r="N45" s="237">
        <v>1</v>
      </c>
      <c r="O45" s="237">
        <f>ROUND(E45*N45,2)</f>
        <v>60.94</v>
      </c>
      <c r="P45" s="237">
        <v>0</v>
      </c>
      <c r="Q45" s="237">
        <f>ROUND(E45*P45,2)</f>
        <v>0</v>
      </c>
      <c r="R45" s="239" t="s">
        <v>354</v>
      </c>
      <c r="S45" s="239" t="s">
        <v>304</v>
      </c>
      <c r="T45" s="240" t="s">
        <v>304</v>
      </c>
      <c r="U45" s="222">
        <v>0</v>
      </c>
      <c r="V45" s="222">
        <f>ROUND(E45*U45,2)</f>
        <v>0</v>
      </c>
      <c r="W45" s="222"/>
      <c r="X45" s="222" t="s">
        <v>355</v>
      </c>
      <c r="Y45" s="222" t="s">
        <v>234</v>
      </c>
      <c r="Z45" s="212"/>
      <c r="AA45" s="212"/>
      <c r="AB45" s="212"/>
      <c r="AC45" s="212"/>
      <c r="AD45" s="212"/>
      <c r="AE45" s="212"/>
      <c r="AF45" s="212"/>
      <c r="AG45" s="212" t="s">
        <v>356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3" t="s">
        <v>562</v>
      </c>
      <c r="D46" s="259"/>
      <c r="E46" s="260">
        <v>60.939</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310</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
      <c r="A47" s="227" t="s">
        <v>226</v>
      </c>
      <c r="B47" s="228" t="s">
        <v>151</v>
      </c>
      <c r="C47" s="251" t="s">
        <v>152</v>
      </c>
      <c r="D47" s="229"/>
      <c r="E47" s="230"/>
      <c r="F47" s="231"/>
      <c r="G47" s="231">
        <f>SUMIF(AG48:AG63,"&lt;&gt;NOR",G48:G63)</f>
        <v>0</v>
      </c>
      <c r="H47" s="231"/>
      <c r="I47" s="231">
        <f>SUM(I48:I63)</f>
        <v>0</v>
      </c>
      <c r="J47" s="231"/>
      <c r="K47" s="231">
        <f>SUM(K48:K63)</f>
        <v>0</v>
      </c>
      <c r="L47" s="231"/>
      <c r="M47" s="231">
        <f>SUM(M48:M63)</f>
        <v>0</v>
      </c>
      <c r="N47" s="230"/>
      <c r="O47" s="230">
        <f>SUM(O48:O63)</f>
        <v>0</v>
      </c>
      <c r="P47" s="230"/>
      <c r="Q47" s="230">
        <f>SUM(Q48:Q63)</f>
        <v>0</v>
      </c>
      <c r="R47" s="231"/>
      <c r="S47" s="231"/>
      <c r="T47" s="232"/>
      <c r="U47" s="226"/>
      <c r="V47" s="226">
        <f>SUM(V48:V63)</f>
        <v>0</v>
      </c>
      <c r="W47" s="226"/>
      <c r="X47" s="226"/>
      <c r="Y47" s="226"/>
      <c r="AG47" t="s">
        <v>227</v>
      </c>
    </row>
    <row r="48" spans="1:60" outlineLevel="1" x14ac:dyDescent="0.2">
      <c r="A48" s="234">
        <v>16</v>
      </c>
      <c r="B48" s="235" t="s">
        <v>563</v>
      </c>
      <c r="C48" s="253" t="s">
        <v>366</v>
      </c>
      <c r="D48" s="236" t="s">
        <v>367</v>
      </c>
      <c r="E48" s="237">
        <v>1</v>
      </c>
      <c r="F48" s="238"/>
      <c r="G48" s="239">
        <f>ROUND(E48*F48,2)</f>
        <v>0</v>
      </c>
      <c r="H48" s="238"/>
      <c r="I48" s="239">
        <f>ROUND(E48*H48,2)</f>
        <v>0</v>
      </c>
      <c r="J48" s="238"/>
      <c r="K48" s="239">
        <f>ROUND(E48*J48,2)</f>
        <v>0</v>
      </c>
      <c r="L48" s="239">
        <v>21</v>
      </c>
      <c r="M48" s="239">
        <f>G48*(1+L48/100)</f>
        <v>0</v>
      </c>
      <c r="N48" s="237">
        <v>0</v>
      </c>
      <c r="O48" s="237">
        <f>ROUND(E48*N48,2)</f>
        <v>0</v>
      </c>
      <c r="P48" s="237">
        <v>0</v>
      </c>
      <c r="Q48" s="237">
        <f>ROUND(E48*P48,2)</f>
        <v>0</v>
      </c>
      <c r="R48" s="239"/>
      <c r="S48" s="239" t="s">
        <v>285</v>
      </c>
      <c r="T48" s="240" t="s">
        <v>232</v>
      </c>
      <c r="U48" s="222">
        <v>0</v>
      </c>
      <c r="V48" s="222">
        <f>ROUND(E48*U48,2)</f>
        <v>0</v>
      </c>
      <c r="W48" s="222"/>
      <c r="X48" s="222" t="s">
        <v>305</v>
      </c>
      <c r="Y48" s="222" t="s">
        <v>234</v>
      </c>
      <c r="Z48" s="212"/>
      <c r="AA48" s="212"/>
      <c r="AB48" s="212"/>
      <c r="AC48" s="212"/>
      <c r="AD48" s="212"/>
      <c r="AE48" s="212"/>
      <c r="AF48" s="212"/>
      <c r="AG48" s="212" t="s">
        <v>306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4" t="s">
        <v>368</v>
      </c>
      <c r="D49" s="249"/>
      <c r="E49" s="249"/>
      <c r="F49" s="249"/>
      <c r="G49" s="249"/>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239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3" x14ac:dyDescent="0.2">
      <c r="A50" s="219"/>
      <c r="B50" s="220"/>
      <c r="C50" s="255" t="s">
        <v>564</v>
      </c>
      <c r="D50" s="250"/>
      <c r="E50" s="250"/>
      <c r="F50" s="250"/>
      <c r="G50" s="250"/>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239</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3" x14ac:dyDescent="0.2">
      <c r="A51" s="219"/>
      <c r="B51" s="220"/>
      <c r="C51" s="255" t="s">
        <v>565</v>
      </c>
      <c r="D51" s="250"/>
      <c r="E51" s="250"/>
      <c r="F51" s="250"/>
      <c r="G51" s="250"/>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239</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55" t="s">
        <v>378</v>
      </c>
      <c r="D52" s="250"/>
      <c r="E52" s="250"/>
      <c r="F52" s="250"/>
      <c r="G52" s="250"/>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239</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3" x14ac:dyDescent="0.2">
      <c r="A53" s="219"/>
      <c r="B53" s="220"/>
      <c r="C53" s="255" t="s">
        <v>380</v>
      </c>
      <c r="D53" s="250"/>
      <c r="E53" s="250"/>
      <c r="F53" s="250"/>
      <c r="G53" s="250"/>
      <c r="H53" s="222"/>
      <c r="I53" s="222"/>
      <c r="J53" s="222"/>
      <c r="K53" s="222"/>
      <c r="L53" s="222"/>
      <c r="M53" s="222"/>
      <c r="N53" s="221"/>
      <c r="O53" s="221"/>
      <c r="P53" s="221"/>
      <c r="Q53" s="221"/>
      <c r="R53" s="222"/>
      <c r="S53" s="222"/>
      <c r="T53" s="222"/>
      <c r="U53" s="222"/>
      <c r="V53" s="222"/>
      <c r="W53" s="222"/>
      <c r="X53" s="222"/>
      <c r="Y53" s="222"/>
      <c r="Z53" s="212"/>
      <c r="AA53" s="212"/>
      <c r="AB53" s="212"/>
      <c r="AC53" s="212"/>
      <c r="AD53" s="212"/>
      <c r="AE53" s="212"/>
      <c r="AF53" s="212"/>
      <c r="AG53" s="212" t="s">
        <v>239</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3" x14ac:dyDescent="0.2">
      <c r="A54" s="219"/>
      <c r="B54" s="220"/>
      <c r="C54" s="255" t="s">
        <v>381</v>
      </c>
      <c r="D54" s="250"/>
      <c r="E54" s="250"/>
      <c r="F54" s="250"/>
      <c r="G54" s="250"/>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239</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3" x14ac:dyDescent="0.2">
      <c r="A55" s="219"/>
      <c r="B55" s="220"/>
      <c r="C55" s="255" t="s">
        <v>382</v>
      </c>
      <c r="D55" s="250"/>
      <c r="E55" s="250"/>
      <c r="F55" s="250"/>
      <c r="G55" s="250"/>
      <c r="H55" s="222"/>
      <c r="I55" s="222"/>
      <c r="J55" s="222"/>
      <c r="K55" s="222"/>
      <c r="L55" s="222"/>
      <c r="M55" s="222"/>
      <c r="N55" s="221"/>
      <c r="O55" s="221"/>
      <c r="P55" s="221"/>
      <c r="Q55" s="221"/>
      <c r="R55" s="222"/>
      <c r="S55" s="222"/>
      <c r="T55" s="222"/>
      <c r="U55" s="222"/>
      <c r="V55" s="222"/>
      <c r="W55" s="222"/>
      <c r="X55" s="222"/>
      <c r="Y55" s="222"/>
      <c r="Z55" s="212"/>
      <c r="AA55" s="212"/>
      <c r="AB55" s="212"/>
      <c r="AC55" s="212"/>
      <c r="AD55" s="212"/>
      <c r="AE55" s="212"/>
      <c r="AF55" s="212"/>
      <c r="AG55" s="212" t="s">
        <v>239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3" x14ac:dyDescent="0.2">
      <c r="A56" s="219"/>
      <c r="B56" s="220"/>
      <c r="C56" s="255" t="s">
        <v>383</v>
      </c>
      <c r="D56" s="250"/>
      <c r="E56" s="250"/>
      <c r="F56" s="250"/>
      <c r="G56" s="250"/>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239</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3" x14ac:dyDescent="0.2">
      <c r="A57" s="219"/>
      <c r="B57" s="220"/>
      <c r="C57" s="255" t="s">
        <v>384</v>
      </c>
      <c r="D57" s="250"/>
      <c r="E57" s="250"/>
      <c r="F57" s="250"/>
      <c r="G57" s="250"/>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239</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3" x14ac:dyDescent="0.2">
      <c r="A58" s="219"/>
      <c r="B58" s="220"/>
      <c r="C58" s="255" t="s">
        <v>385</v>
      </c>
      <c r="D58" s="250"/>
      <c r="E58" s="250"/>
      <c r="F58" s="250"/>
      <c r="G58" s="250"/>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239</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55" t="s">
        <v>386</v>
      </c>
      <c r="D59" s="250"/>
      <c r="E59" s="250"/>
      <c r="F59" s="250"/>
      <c r="G59" s="250"/>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239</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55" t="s">
        <v>388</v>
      </c>
      <c r="D60" s="250"/>
      <c r="E60" s="250"/>
      <c r="F60" s="250"/>
      <c r="G60" s="250"/>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239</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34">
        <v>17</v>
      </c>
      <c r="B61" s="235" t="s">
        <v>566</v>
      </c>
      <c r="C61" s="253" t="s">
        <v>400</v>
      </c>
      <c r="D61" s="236" t="s">
        <v>367</v>
      </c>
      <c r="E61" s="237">
        <v>1</v>
      </c>
      <c r="F61" s="238"/>
      <c r="G61" s="239">
        <f>ROUND(E61*F61,2)</f>
        <v>0</v>
      </c>
      <c r="H61" s="238"/>
      <c r="I61" s="239">
        <f>ROUND(E61*H61,2)</f>
        <v>0</v>
      </c>
      <c r="J61" s="238"/>
      <c r="K61" s="239">
        <f>ROUND(E61*J61,2)</f>
        <v>0</v>
      </c>
      <c r="L61" s="239">
        <v>21</v>
      </c>
      <c r="M61" s="239">
        <f>G61*(1+L61/100)</f>
        <v>0</v>
      </c>
      <c r="N61" s="237">
        <v>0</v>
      </c>
      <c r="O61" s="237">
        <f>ROUND(E61*N61,2)</f>
        <v>0</v>
      </c>
      <c r="P61" s="237">
        <v>0</v>
      </c>
      <c r="Q61" s="237">
        <f>ROUND(E61*P61,2)</f>
        <v>0</v>
      </c>
      <c r="R61" s="239"/>
      <c r="S61" s="239" t="s">
        <v>285</v>
      </c>
      <c r="T61" s="240" t="s">
        <v>232</v>
      </c>
      <c r="U61" s="222">
        <v>0</v>
      </c>
      <c r="V61" s="222">
        <f>ROUND(E61*U61,2)</f>
        <v>0</v>
      </c>
      <c r="W61" s="222"/>
      <c r="X61" s="222" t="s">
        <v>305</v>
      </c>
      <c r="Y61" s="222" t="s">
        <v>234</v>
      </c>
      <c r="Z61" s="212"/>
      <c r="AA61" s="212"/>
      <c r="AB61" s="212"/>
      <c r="AC61" s="212"/>
      <c r="AD61" s="212"/>
      <c r="AE61" s="212"/>
      <c r="AF61" s="212"/>
      <c r="AG61" s="212" t="s">
        <v>306</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2" x14ac:dyDescent="0.2">
      <c r="A62" s="219"/>
      <c r="B62" s="220"/>
      <c r="C62" s="254" t="s">
        <v>567</v>
      </c>
      <c r="D62" s="249"/>
      <c r="E62" s="249"/>
      <c r="F62" s="249"/>
      <c r="G62" s="249"/>
      <c r="H62" s="222"/>
      <c r="I62" s="222"/>
      <c r="J62" s="222"/>
      <c r="K62" s="222"/>
      <c r="L62" s="222"/>
      <c r="M62" s="222"/>
      <c r="N62" s="221"/>
      <c r="O62" s="221"/>
      <c r="P62" s="221"/>
      <c r="Q62" s="221"/>
      <c r="R62" s="222"/>
      <c r="S62" s="222"/>
      <c r="T62" s="222"/>
      <c r="U62" s="222"/>
      <c r="V62" s="222"/>
      <c r="W62" s="222"/>
      <c r="X62" s="222"/>
      <c r="Y62" s="222"/>
      <c r="Z62" s="212"/>
      <c r="AA62" s="212"/>
      <c r="AB62" s="212"/>
      <c r="AC62" s="212"/>
      <c r="AD62" s="212"/>
      <c r="AE62" s="212"/>
      <c r="AF62" s="212"/>
      <c r="AG62" s="212" t="s">
        <v>239</v>
      </c>
      <c r="AH62" s="212"/>
      <c r="AI62" s="212"/>
      <c r="AJ62" s="212"/>
      <c r="AK62" s="212"/>
      <c r="AL62" s="212"/>
      <c r="AM62" s="212"/>
      <c r="AN62" s="212"/>
      <c r="AO62" s="212"/>
      <c r="AP62" s="212"/>
      <c r="AQ62" s="212"/>
      <c r="AR62" s="212"/>
      <c r="AS62" s="212"/>
      <c r="AT62" s="212"/>
      <c r="AU62" s="212"/>
      <c r="AV62" s="212"/>
      <c r="AW62" s="212"/>
      <c r="AX62" s="212"/>
      <c r="AY62" s="212"/>
      <c r="AZ62" s="212"/>
      <c r="BA62" s="248" t="str">
        <f>C62</f>
        <v>Elektroinstalace a slaboproudé rozvody – přípojné skříně jsou u východních vrat, připojovacím místem objektu je rozpojovací kabelová skříň umístěná na sousední budově patologie obj. č. 8; Pi 2,5kW, Ps 2,3kW.</v>
      </c>
      <c r="BB62" s="212"/>
      <c r="BC62" s="212"/>
      <c r="BD62" s="212"/>
      <c r="BE62" s="212"/>
      <c r="BF62" s="212"/>
      <c r="BG62" s="212"/>
      <c r="BH62" s="212"/>
    </row>
    <row r="63" spans="1:60" ht="33.75" outlineLevel="3" x14ac:dyDescent="0.2">
      <c r="A63" s="219"/>
      <c r="B63" s="220"/>
      <c r="C63" s="255" t="s">
        <v>568</v>
      </c>
      <c r="D63" s="250"/>
      <c r="E63" s="250"/>
      <c r="F63" s="250"/>
      <c r="G63" s="250"/>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239</v>
      </c>
      <c r="AH63" s="212"/>
      <c r="AI63" s="212"/>
      <c r="AJ63" s="212"/>
      <c r="AK63" s="212"/>
      <c r="AL63" s="212"/>
      <c r="AM63" s="212"/>
      <c r="AN63" s="212"/>
      <c r="AO63" s="212"/>
      <c r="AP63" s="212"/>
      <c r="AQ63" s="212"/>
      <c r="AR63" s="212"/>
      <c r="AS63" s="212"/>
      <c r="AT63" s="212"/>
      <c r="AU63" s="212"/>
      <c r="AV63" s="212"/>
      <c r="AW63" s="212"/>
      <c r="AX63" s="212"/>
      <c r="AY63" s="212"/>
      <c r="AZ63" s="212"/>
      <c r="BA63" s="248" t="str">
        <f>C63</f>
        <v>Předání objektu k demolici bude provedeno komisionálně včetně stanovení případně omezujících podmínek ze strany všech dotčených organizací (investora, provozovatele, zhotovitele apod.). Odpojovací body určí správce sítí resp. provozovatel areálu nemocnice. Před zahájením bouracích prací budou v daném prostoru odpojeny všechny ostatní instalace a zřízení.</v>
      </c>
      <c r="BB63" s="212"/>
      <c r="BC63" s="212"/>
      <c r="BD63" s="212"/>
      <c r="BE63" s="212"/>
      <c r="BF63" s="212"/>
      <c r="BG63" s="212"/>
      <c r="BH63" s="212"/>
    </row>
    <row r="64" spans="1:60" x14ac:dyDescent="0.2">
      <c r="A64" s="227" t="s">
        <v>226</v>
      </c>
      <c r="B64" s="228" t="s">
        <v>157</v>
      </c>
      <c r="C64" s="251" t="s">
        <v>158</v>
      </c>
      <c r="D64" s="229"/>
      <c r="E64" s="230"/>
      <c r="F64" s="231"/>
      <c r="G64" s="231">
        <f>SUMIF(AG65:AG66,"&lt;&gt;NOR",G65:G66)</f>
        <v>0</v>
      </c>
      <c r="H64" s="231"/>
      <c r="I64" s="231">
        <f>SUM(I65:I66)</f>
        <v>0</v>
      </c>
      <c r="J64" s="231"/>
      <c r="K64" s="231">
        <f>SUM(K65:K66)</f>
        <v>0</v>
      </c>
      <c r="L64" s="231"/>
      <c r="M64" s="231">
        <f>SUM(M65:M66)</f>
        <v>0</v>
      </c>
      <c r="N64" s="230"/>
      <c r="O64" s="230">
        <f>SUM(O65:O66)</f>
        <v>27.6</v>
      </c>
      <c r="P64" s="230"/>
      <c r="Q64" s="230">
        <f>SUM(Q65:Q66)</f>
        <v>0</v>
      </c>
      <c r="R64" s="231"/>
      <c r="S64" s="231"/>
      <c r="T64" s="232"/>
      <c r="U64" s="226"/>
      <c r="V64" s="226">
        <f>SUM(V65:V66)</f>
        <v>2.4</v>
      </c>
      <c r="W64" s="226"/>
      <c r="X64" s="226"/>
      <c r="Y64" s="226"/>
      <c r="AG64" t="s">
        <v>227</v>
      </c>
    </row>
    <row r="65" spans="1:60" ht="22.5" outlineLevel="1" x14ac:dyDescent="0.2">
      <c r="A65" s="234">
        <v>18</v>
      </c>
      <c r="B65" s="235" t="s">
        <v>410</v>
      </c>
      <c r="C65" s="253" t="s">
        <v>411</v>
      </c>
      <c r="D65" s="236" t="s">
        <v>302</v>
      </c>
      <c r="E65" s="237">
        <v>80</v>
      </c>
      <c r="F65" s="238"/>
      <c r="G65" s="239">
        <f>ROUND(E65*F65,2)</f>
        <v>0</v>
      </c>
      <c r="H65" s="238"/>
      <c r="I65" s="239">
        <f>ROUND(E65*H65,2)</f>
        <v>0</v>
      </c>
      <c r="J65" s="238"/>
      <c r="K65" s="239">
        <f>ROUND(E65*J65,2)</f>
        <v>0</v>
      </c>
      <c r="L65" s="239">
        <v>21</v>
      </c>
      <c r="M65" s="239">
        <f>G65*(1+L65/100)</f>
        <v>0</v>
      </c>
      <c r="N65" s="237">
        <v>0.34499999999999997</v>
      </c>
      <c r="O65" s="237">
        <f>ROUND(E65*N65,2)</f>
        <v>27.6</v>
      </c>
      <c r="P65" s="237">
        <v>0</v>
      </c>
      <c r="Q65" s="237">
        <f>ROUND(E65*P65,2)</f>
        <v>0</v>
      </c>
      <c r="R65" s="239" t="s">
        <v>314</v>
      </c>
      <c r="S65" s="239" t="s">
        <v>231</v>
      </c>
      <c r="T65" s="240" t="s">
        <v>304</v>
      </c>
      <c r="U65" s="222">
        <v>0.03</v>
      </c>
      <c r="V65" s="222">
        <f>ROUND(E65*U65,2)</f>
        <v>2.4</v>
      </c>
      <c r="W65" s="222"/>
      <c r="X65" s="222" t="s">
        <v>305</v>
      </c>
      <c r="Y65" s="222" t="s">
        <v>234</v>
      </c>
      <c r="Z65" s="212"/>
      <c r="AA65" s="212"/>
      <c r="AB65" s="212"/>
      <c r="AC65" s="212"/>
      <c r="AD65" s="212"/>
      <c r="AE65" s="212"/>
      <c r="AF65" s="212"/>
      <c r="AG65" s="212" t="s">
        <v>306</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2" x14ac:dyDescent="0.2">
      <c r="A66" s="219"/>
      <c r="B66" s="220"/>
      <c r="C66" s="263" t="s">
        <v>569</v>
      </c>
      <c r="D66" s="259"/>
      <c r="E66" s="260">
        <v>80</v>
      </c>
      <c r="F66" s="222"/>
      <c r="G66" s="222"/>
      <c r="H66" s="222"/>
      <c r="I66" s="222"/>
      <c r="J66" s="222"/>
      <c r="K66" s="222"/>
      <c r="L66" s="222"/>
      <c r="M66" s="222"/>
      <c r="N66" s="221"/>
      <c r="O66" s="221"/>
      <c r="P66" s="221"/>
      <c r="Q66" s="221"/>
      <c r="R66" s="222"/>
      <c r="S66" s="222"/>
      <c r="T66" s="222"/>
      <c r="U66" s="222"/>
      <c r="V66" s="222"/>
      <c r="W66" s="222"/>
      <c r="X66" s="222"/>
      <c r="Y66" s="222"/>
      <c r="Z66" s="212"/>
      <c r="AA66" s="212"/>
      <c r="AB66" s="212"/>
      <c r="AC66" s="212"/>
      <c r="AD66" s="212"/>
      <c r="AE66" s="212"/>
      <c r="AF66" s="212"/>
      <c r="AG66" s="212" t="s">
        <v>310</v>
      </c>
      <c r="AH66" s="212">
        <v>0</v>
      </c>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
      <c r="A67" s="227" t="s">
        <v>226</v>
      </c>
      <c r="B67" s="228" t="s">
        <v>169</v>
      </c>
      <c r="C67" s="251" t="s">
        <v>170</v>
      </c>
      <c r="D67" s="229"/>
      <c r="E67" s="230"/>
      <c r="F67" s="231"/>
      <c r="G67" s="231">
        <f>SUMIF(AG68:AG73,"&lt;&gt;NOR",G68:G73)</f>
        <v>0</v>
      </c>
      <c r="H67" s="231"/>
      <c r="I67" s="231">
        <f>SUM(I68:I73)</f>
        <v>0</v>
      </c>
      <c r="J67" s="231"/>
      <c r="K67" s="231">
        <f>SUM(K68:K73)</f>
        <v>0</v>
      </c>
      <c r="L67" s="231"/>
      <c r="M67" s="231">
        <f>SUM(M68:M73)</f>
        <v>0</v>
      </c>
      <c r="N67" s="230"/>
      <c r="O67" s="230">
        <f>SUM(O68:O73)</f>
        <v>2.77</v>
      </c>
      <c r="P67" s="230"/>
      <c r="Q67" s="230">
        <f>SUM(Q68:Q73)</f>
        <v>0</v>
      </c>
      <c r="R67" s="231"/>
      <c r="S67" s="231"/>
      <c r="T67" s="232"/>
      <c r="U67" s="226"/>
      <c r="V67" s="226">
        <f>SUM(V68:V73)</f>
        <v>3.2</v>
      </c>
      <c r="W67" s="226"/>
      <c r="X67" s="226"/>
      <c r="Y67" s="226"/>
      <c r="AG67" t="s">
        <v>227</v>
      </c>
    </row>
    <row r="68" spans="1:60" ht="33.75" outlineLevel="1" x14ac:dyDescent="0.2">
      <c r="A68" s="234">
        <v>19</v>
      </c>
      <c r="B68" s="235" t="s">
        <v>413</v>
      </c>
      <c r="C68" s="253" t="s">
        <v>414</v>
      </c>
      <c r="D68" s="236" t="s">
        <v>326</v>
      </c>
      <c r="E68" s="237">
        <v>11.7</v>
      </c>
      <c r="F68" s="238"/>
      <c r="G68" s="239">
        <f>ROUND(E68*F68,2)</f>
        <v>0</v>
      </c>
      <c r="H68" s="238"/>
      <c r="I68" s="239">
        <f>ROUND(E68*H68,2)</f>
        <v>0</v>
      </c>
      <c r="J68" s="238"/>
      <c r="K68" s="239">
        <f>ROUND(E68*J68,2)</f>
        <v>0</v>
      </c>
      <c r="L68" s="239">
        <v>21</v>
      </c>
      <c r="M68" s="239">
        <f>G68*(1+L68/100)</f>
        <v>0</v>
      </c>
      <c r="N68" s="237">
        <v>0.16108</v>
      </c>
      <c r="O68" s="237">
        <f>ROUND(E68*N68,2)</f>
        <v>1.88</v>
      </c>
      <c r="P68" s="237">
        <v>0</v>
      </c>
      <c r="Q68" s="237">
        <f>ROUND(E68*P68,2)</f>
        <v>0</v>
      </c>
      <c r="R68" s="239" t="s">
        <v>314</v>
      </c>
      <c r="S68" s="239" t="s">
        <v>231</v>
      </c>
      <c r="T68" s="240" t="s">
        <v>304</v>
      </c>
      <c r="U68" s="222">
        <v>0.23</v>
      </c>
      <c r="V68" s="222">
        <f>ROUND(E68*U68,2)</f>
        <v>2.69</v>
      </c>
      <c r="W68" s="222"/>
      <c r="X68" s="222" t="s">
        <v>305</v>
      </c>
      <c r="Y68" s="222" t="s">
        <v>234</v>
      </c>
      <c r="Z68" s="212"/>
      <c r="AA68" s="212"/>
      <c r="AB68" s="212"/>
      <c r="AC68" s="212"/>
      <c r="AD68" s="212"/>
      <c r="AE68" s="212"/>
      <c r="AF68" s="212"/>
      <c r="AG68" s="212" t="s">
        <v>306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62" t="s">
        <v>415</v>
      </c>
      <c r="D69" s="261"/>
      <c r="E69" s="261"/>
      <c r="F69" s="261"/>
      <c r="G69" s="261"/>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308</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2" x14ac:dyDescent="0.2">
      <c r="A70" s="219"/>
      <c r="B70" s="220"/>
      <c r="C70" s="263" t="s">
        <v>570</v>
      </c>
      <c r="D70" s="259"/>
      <c r="E70" s="260">
        <v>11.7</v>
      </c>
      <c r="F70" s="222"/>
      <c r="G70" s="222"/>
      <c r="H70" s="222"/>
      <c r="I70" s="222"/>
      <c r="J70" s="222"/>
      <c r="K70" s="222"/>
      <c r="L70" s="222"/>
      <c r="M70" s="222"/>
      <c r="N70" s="221"/>
      <c r="O70" s="221"/>
      <c r="P70" s="221"/>
      <c r="Q70" s="221"/>
      <c r="R70" s="222"/>
      <c r="S70" s="222"/>
      <c r="T70" s="222"/>
      <c r="U70" s="222"/>
      <c r="V70" s="222"/>
      <c r="W70" s="222"/>
      <c r="X70" s="222"/>
      <c r="Y70" s="222"/>
      <c r="Z70" s="212"/>
      <c r="AA70" s="212"/>
      <c r="AB70" s="212"/>
      <c r="AC70" s="212"/>
      <c r="AD70" s="212"/>
      <c r="AE70" s="212"/>
      <c r="AF70" s="212"/>
      <c r="AG70" s="212" t="s">
        <v>310</v>
      </c>
      <c r="AH70" s="212">
        <v>0</v>
      </c>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34">
        <v>20</v>
      </c>
      <c r="B71" s="235" t="s">
        <v>417</v>
      </c>
      <c r="C71" s="253" t="s">
        <v>418</v>
      </c>
      <c r="D71" s="236" t="s">
        <v>331</v>
      </c>
      <c r="E71" s="237">
        <v>0.35099999999999998</v>
      </c>
      <c r="F71" s="238"/>
      <c r="G71" s="239">
        <f>ROUND(E71*F71,2)</f>
        <v>0</v>
      </c>
      <c r="H71" s="238"/>
      <c r="I71" s="239">
        <f>ROUND(E71*H71,2)</f>
        <v>0</v>
      </c>
      <c r="J71" s="238"/>
      <c r="K71" s="239">
        <f>ROUND(E71*J71,2)</f>
        <v>0</v>
      </c>
      <c r="L71" s="239">
        <v>21</v>
      </c>
      <c r="M71" s="239">
        <f>G71*(1+L71/100)</f>
        <v>0</v>
      </c>
      <c r="N71" s="237">
        <v>2.5249999999999999</v>
      </c>
      <c r="O71" s="237">
        <f>ROUND(E71*N71,2)</f>
        <v>0.89</v>
      </c>
      <c r="P71" s="237">
        <v>0</v>
      </c>
      <c r="Q71" s="237">
        <f>ROUND(E71*P71,2)</f>
        <v>0</v>
      </c>
      <c r="R71" s="239" t="s">
        <v>314</v>
      </c>
      <c r="S71" s="239" t="s">
        <v>231</v>
      </c>
      <c r="T71" s="240" t="s">
        <v>304</v>
      </c>
      <c r="U71" s="222">
        <v>1.44</v>
      </c>
      <c r="V71" s="222">
        <f>ROUND(E71*U71,2)</f>
        <v>0.51</v>
      </c>
      <c r="W71" s="222"/>
      <c r="X71" s="222" t="s">
        <v>305</v>
      </c>
      <c r="Y71" s="222" t="s">
        <v>234</v>
      </c>
      <c r="Z71" s="212"/>
      <c r="AA71" s="212"/>
      <c r="AB71" s="212"/>
      <c r="AC71" s="212"/>
      <c r="AD71" s="212"/>
      <c r="AE71" s="212"/>
      <c r="AF71" s="212"/>
      <c r="AG71" s="212" t="s">
        <v>306</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62" t="s">
        <v>419</v>
      </c>
      <c r="D72" s="261"/>
      <c r="E72" s="261"/>
      <c r="F72" s="261"/>
      <c r="G72" s="261"/>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308</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63" t="s">
        <v>571</v>
      </c>
      <c r="D73" s="259"/>
      <c r="E73" s="260">
        <v>0.35099999999999998</v>
      </c>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310</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
      <c r="A74" s="227" t="s">
        <v>226</v>
      </c>
      <c r="B74" s="228" t="s">
        <v>171</v>
      </c>
      <c r="C74" s="251" t="s">
        <v>172</v>
      </c>
      <c r="D74" s="229"/>
      <c r="E74" s="230"/>
      <c r="F74" s="231"/>
      <c r="G74" s="231">
        <f>SUMIF(AG75:AG83,"&lt;&gt;NOR",G75:G83)</f>
        <v>0</v>
      </c>
      <c r="H74" s="231"/>
      <c r="I74" s="231">
        <f>SUM(I75:I83)</f>
        <v>0</v>
      </c>
      <c r="J74" s="231"/>
      <c r="K74" s="231">
        <f>SUM(K75:K83)</f>
        <v>0</v>
      </c>
      <c r="L74" s="231"/>
      <c r="M74" s="231">
        <f>SUM(M75:M83)</f>
        <v>0</v>
      </c>
      <c r="N74" s="230"/>
      <c r="O74" s="230">
        <f>SUM(O75:O83)</f>
        <v>0</v>
      </c>
      <c r="P74" s="230"/>
      <c r="Q74" s="230">
        <f>SUM(Q75:Q83)</f>
        <v>73.81</v>
      </c>
      <c r="R74" s="231"/>
      <c r="S74" s="231"/>
      <c r="T74" s="232"/>
      <c r="U74" s="226"/>
      <c r="V74" s="226">
        <f>SUM(V75:V83)</f>
        <v>200.45999999999998</v>
      </c>
      <c r="W74" s="226"/>
      <c r="X74" s="226"/>
      <c r="Y74" s="226"/>
      <c r="AG74" t="s">
        <v>227</v>
      </c>
    </row>
    <row r="75" spans="1:60" outlineLevel="1" x14ac:dyDescent="0.2">
      <c r="A75" s="234">
        <v>21</v>
      </c>
      <c r="B75" s="235" t="s">
        <v>421</v>
      </c>
      <c r="C75" s="253" t="s">
        <v>422</v>
      </c>
      <c r="D75" s="236" t="s">
        <v>331</v>
      </c>
      <c r="E75" s="237">
        <v>20.312999999999999</v>
      </c>
      <c r="F75" s="238"/>
      <c r="G75" s="239">
        <f>ROUND(E75*F75,2)</f>
        <v>0</v>
      </c>
      <c r="H75" s="238"/>
      <c r="I75" s="239">
        <f>ROUND(E75*H75,2)</f>
        <v>0</v>
      </c>
      <c r="J75" s="238"/>
      <c r="K75" s="239">
        <f>ROUND(E75*J75,2)</f>
        <v>0</v>
      </c>
      <c r="L75" s="239">
        <v>21</v>
      </c>
      <c r="M75" s="239">
        <f>G75*(1+L75/100)</f>
        <v>0</v>
      </c>
      <c r="N75" s="237">
        <v>0</v>
      </c>
      <c r="O75" s="237">
        <f>ROUND(E75*N75,2)</f>
        <v>0</v>
      </c>
      <c r="P75" s="237">
        <v>2.2000000000000002</v>
      </c>
      <c r="Q75" s="237">
        <f>ROUND(E75*P75,2)</f>
        <v>44.69</v>
      </c>
      <c r="R75" s="239" t="s">
        <v>423</v>
      </c>
      <c r="S75" s="239" t="s">
        <v>231</v>
      </c>
      <c r="T75" s="240" t="s">
        <v>304</v>
      </c>
      <c r="U75" s="222">
        <v>3.86</v>
      </c>
      <c r="V75" s="222">
        <f>ROUND(E75*U75,2)</f>
        <v>78.41</v>
      </c>
      <c r="W75" s="222"/>
      <c r="X75" s="222" t="s">
        <v>305</v>
      </c>
      <c r="Y75" s="222" t="s">
        <v>234</v>
      </c>
      <c r="Z75" s="212"/>
      <c r="AA75" s="212"/>
      <c r="AB75" s="212"/>
      <c r="AC75" s="212"/>
      <c r="AD75" s="212"/>
      <c r="AE75" s="212"/>
      <c r="AF75" s="212"/>
      <c r="AG75" s="212" t="s">
        <v>306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2" x14ac:dyDescent="0.2">
      <c r="A76" s="219"/>
      <c r="B76" s="220"/>
      <c r="C76" s="262" t="s">
        <v>424</v>
      </c>
      <c r="D76" s="261"/>
      <c r="E76" s="261"/>
      <c r="F76" s="261"/>
      <c r="G76" s="261"/>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308</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ht="22.5" outlineLevel="2" x14ac:dyDescent="0.2">
      <c r="A77" s="219"/>
      <c r="B77" s="220"/>
      <c r="C77" s="263" t="s">
        <v>572</v>
      </c>
      <c r="D77" s="259"/>
      <c r="E77" s="260">
        <v>20.312999999999999</v>
      </c>
      <c r="F77" s="222"/>
      <c r="G77" s="222"/>
      <c r="H77" s="222"/>
      <c r="I77" s="222"/>
      <c r="J77" s="222"/>
      <c r="K77" s="222"/>
      <c r="L77" s="222"/>
      <c r="M77" s="222"/>
      <c r="N77" s="221"/>
      <c r="O77" s="221"/>
      <c r="P77" s="221"/>
      <c r="Q77" s="221"/>
      <c r="R77" s="222"/>
      <c r="S77" s="222"/>
      <c r="T77" s="222"/>
      <c r="U77" s="222"/>
      <c r="V77" s="222"/>
      <c r="W77" s="222"/>
      <c r="X77" s="222"/>
      <c r="Y77" s="222"/>
      <c r="Z77" s="212"/>
      <c r="AA77" s="212"/>
      <c r="AB77" s="212"/>
      <c r="AC77" s="212"/>
      <c r="AD77" s="212"/>
      <c r="AE77" s="212"/>
      <c r="AF77" s="212"/>
      <c r="AG77" s="212" t="s">
        <v>310</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
      <c r="A78" s="234">
        <v>22</v>
      </c>
      <c r="B78" s="235" t="s">
        <v>426</v>
      </c>
      <c r="C78" s="253" t="s">
        <v>427</v>
      </c>
      <c r="D78" s="236" t="s">
        <v>331</v>
      </c>
      <c r="E78" s="237">
        <v>8.4637499999999992</v>
      </c>
      <c r="F78" s="238"/>
      <c r="G78" s="239">
        <f>ROUND(E78*F78,2)</f>
        <v>0</v>
      </c>
      <c r="H78" s="238"/>
      <c r="I78" s="239">
        <f>ROUND(E78*H78,2)</f>
        <v>0</v>
      </c>
      <c r="J78" s="238"/>
      <c r="K78" s="239">
        <f>ROUND(E78*J78,2)</f>
        <v>0</v>
      </c>
      <c r="L78" s="239">
        <v>21</v>
      </c>
      <c r="M78" s="239">
        <f>G78*(1+L78/100)</f>
        <v>0</v>
      </c>
      <c r="N78" s="237">
        <v>0</v>
      </c>
      <c r="O78" s="237">
        <f>ROUND(E78*N78,2)</f>
        <v>0</v>
      </c>
      <c r="P78" s="237">
        <v>2</v>
      </c>
      <c r="Q78" s="237">
        <f>ROUND(E78*P78,2)</f>
        <v>16.93</v>
      </c>
      <c r="R78" s="239" t="s">
        <v>423</v>
      </c>
      <c r="S78" s="239" t="s">
        <v>231</v>
      </c>
      <c r="T78" s="240" t="s">
        <v>304</v>
      </c>
      <c r="U78" s="222">
        <v>6.44</v>
      </c>
      <c r="V78" s="222">
        <f>ROUND(E78*U78,2)</f>
        <v>54.51</v>
      </c>
      <c r="W78" s="222"/>
      <c r="X78" s="222" t="s">
        <v>305</v>
      </c>
      <c r="Y78" s="222" t="s">
        <v>234</v>
      </c>
      <c r="Z78" s="212"/>
      <c r="AA78" s="212"/>
      <c r="AB78" s="212"/>
      <c r="AC78" s="212"/>
      <c r="AD78" s="212"/>
      <c r="AE78" s="212"/>
      <c r="AF78" s="212"/>
      <c r="AG78" s="212" t="s">
        <v>306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2" t="s">
        <v>424</v>
      </c>
      <c r="D79" s="261"/>
      <c r="E79" s="261"/>
      <c r="F79" s="261"/>
      <c r="G79" s="261"/>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308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2.5" outlineLevel="2" x14ac:dyDescent="0.2">
      <c r="A80" s="219"/>
      <c r="B80" s="220"/>
      <c r="C80" s="263" t="s">
        <v>573</v>
      </c>
      <c r="D80" s="259"/>
      <c r="E80" s="260">
        <v>8.4637499999999992</v>
      </c>
      <c r="F80" s="222"/>
      <c r="G80" s="222"/>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310</v>
      </c>
      <c r="AH80" s="212">
        <v>0</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34">
        <v>23</v>
      </c>
      <c r="B81" s="235" t="s">
        <v>429</v>
      </c>
      <c r="C81" s="253" t="s">
        <v>430</v>
      </c>
      <c r="D81" s="236" t="s">
        <v>331</v>
      </c>
      <c r="E81" s="237">
        <v>5.0782499999999997</v>
      </c>
      <c r="F81" s="238"/>
      <c r="G81" s="239">
        <f>ROUND(E81*F81,2)</f>
        <v>0</v>
      </c>
      <c r="H81" s="238"/>
      <c r="I81" s="239">
        <f>ROUND(E81*H81,2)</f>
        <v>0</v>
      </c>
      <c r="J81" s="238"/>
      <c r="K81" s="239">
        <f>ROUND(E81*J81,2)</f>
        <v>0</v>
      </c>
      <c r="L81" s="239">
        <v>21</v>
      </c>
      <c r="M81" s="239">
        <f>G81*(1+L81/100)</f>
        <v>0</v>
      </c>
      <c r="N81" s="237">
        <v>0</v>
      </c>
      <c r="O81" s="237">
        <f>ROUND(E81*N81,2)</f>
        <v>0</v>
      </c>
      <c r="P81" s="237">
        <v>2.4</v>
      </c>
      <c r="Q81" s="237">
        <f>ROUND(E81*P81,2)</f>
        <v>12.19</v>
      </c>
      <c r="R81" s="239" t="s">
        <v>423</v>
      </c>
      <c r="S81" s="239" t="s">
        <v>231</v>
      </c>
      <c r="T81" s="240" t="s">
        <v>304</v>
      </c>
      <c r="U81" s="222">
        <v>13.3</v>
      </c>
      <c r="V81" s="222">
        <f>ROUND(E81*U81,2)</f>
        <v>67.540000000000006</v>
      </c>
      <c r="W81" s="222"/>
      <c r="X81" s="222" t="s">
        <v>305</v>
      </c>
      <c r="Y81" s="222" t="s">
        <v>234</v>
      </c>
      <c r="Z81" s="212"/>
      <c r="AA81" s="212"/>
      <c r="AB81" s="212"/>
      <c r="AC81" s="212"/>
      <c r="AD81" s="212"/>
      <c r="AE81" s="212"/>
      <c r="AF81" s="212"/>
      <c r="AG81" s="212" t="s">
        <v>306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2" x14ac:dyDescent="0.2">
      <c r="A82" s="219"/>
      <c r="B82" s="220"/>
      <c r="C82" s="262" t="s">
        <v>431</v>
      </c>
      <c r="D82" s="261"/>
      <c r="E82" s="261"/>
      <c r="F82" s="261"/>
      <c r="G82" s="261"/>
      <c r="H82" s="222"/>
      <c r="I82" s="222"/>
      <c r="J82" s="222"/>
      <c r="K82" s="222"/>
      <c r="L82" s="222"/>
      <c r="M82" s="222"/>
      <c r="N82" s="221"/>
      <c r="O82" s="221"/>
      <c r="P82" s="221"/>
      <c r="Q82" s="221"/>
      <c r="R82" s="222"/>
      <c r="S82" s="222"/>
      <c r="T82" s="222"/>
      <c r="U82" s="222"/>
      <c r="V82" s="222"/>
      <c r="W82" s="222"/>
      <c r="X82" s="222"/>
      <c r="Y82" s="222"/>
      <c r="Z82" s="212"/>
      <c r="AA82" s="212"/>
      <c r="AB82" s="212"/>
      <c r="AC82" s="212"/>
      <c r="AD82" s="212"/>
      <c r="AE82" s="212"/>
      <c r="AF82" s="212"/>
      <c r="AG82" s="212" t="s">
        <v>308</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ht="22.5" outlineLevel="2" x14ac:dyDescent="0.2">
      <c r="A83" s="219"/>
      <c r="B83" s="220"/>
      <c r="C83" s="263" t="s">
        <v>574</v>
      </c>
      <c r="D83" s="259"/>
      <c r="E83" s="260">
        <v>5.0782499999999997</v>
      </c>
      <c r="F83" s="222"/>
      <c r="G83" s="222"/>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310</v>
      </c>
      <c r="AH83" s="212">
        <v>0</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x14ac:dyDescent="0.2">
      <c r="A84" s="227" t="s">
        <v>226</v>
      </c>
      <c r="B84" s="228" t="s">
        <v>173</v>
      </c>
      <c r="C84" s="251" t="s">
        <v>174</v>
      </c>
      <c r="D84" s="229"/>
      <c r="E84" s="230"/>
      <c r="F84" s="231"/>
      <c r="G84" s="231">
        <f>SUMIF(AG85:AG95,"&lt;&gt;NOR",G85:G95)</f>
        <v>0</v>
      </c>
      <c r="H84" s="231"/>
      <c r="I84" s="231">
        <f>SUM(I85:I95)</f>
        <v>0</v>
      </c>
      <c r="J84" s="231"/>
      <c r="K84" s="231">
        <f>SUM(K85:K95)</f>
        <v>0</v>
      </c>
      <c r="L84" s="231"/>
      <c r="M84" s="231">
        <f>SUM(M85:M95)</f>
        <v>0</v>
      </c>
      <c r="N84" s="230"/>
      <c r="O84" s="230">
        <f>SUM(O85:O95)</f>
        <v>0.06</v>
      </c>
      <c r="P84" s="230"/>
      <c r="Q84" s="230">
        <f>SUM(Q85:Q95)</f>
        <v>265.44</v>
      </c>
      <c r="R84" s="231"/>
      <c r="S84" s="231"/>
      <c r="T84" s="232"/>
      <c r="U84" s="226"/>
      <c r="V84" s="226">
        <f>SUM(V85:V95)</f>
        <v>337.39</v>
      </c>
      <c r="W84" s="226"/>
      <c r="X84" s="226"/>
      <c r="Y84" s="226"/>
      <c r="AG84" t="s">
        <v>227</v>
      </c>
    </row>
    <row r="85" spans="1:60" ht="33.75" outlineLevel="1" x14ac:dyDescent="0.2">
      <c r="A85" s="234">
        <v>24</v>
      </c>
      <c r="B85" s="235" t="s">
        <v>433</v>
      </c>
      <c r="C85" s="253" t="s">
        <v>434</v>
      </c>
      <c r="D85" s="236" t="s">
        <v>331</v>
      </c>
      <c r="E85" s="237">
        <v>72</v>
      </c>
      <c r="F85" s="238"/>
      <c r="G85" s="239">
        <f>ROUND(E85*F85,2)</f>
        <v>0</v>
      </c>
      <c r="H85" s="238"/>
      <c r="I85" s="239">
        <f>ROUND(E85*H85,2)</f>
        <v>0</v>
      </c>
      <c r="J85" s="238"/>
      <c r="K85" s="239">
        <f>ROUND(E85*J85,2)</f>
        <v>0</v>
      </c>
      <c r="L85" s="239">
        <v>21</v>
      </c>
      <c r="M85" s="239">
        <f>G85*(1+L85/100)</f>
        <v>0</v>
      </c>
      <c r="N85" s="237">
        <v>8.8000000000000003E-4</v>
      </c>
      <c r="O85" s="237">
        <f>ROUND(E85*N85,2)</f>
        <v>0.06</v>
      </c>
      <c r="P85" s="237">
        <v>0.56999999999999995</v>
      </c>
      <c r="Q85" s="237">
        <f>ROUND(E85*P85,2)</f>
        <v>41.04</v>
      </c>
      <c r="R85" s="239" t="s">
        <v>435</v>
      </c>
      <c r="S85" s="239" t="s">
        <v>231</v>
      </c>
      <c r="T85" s="240" t="s">
        <v>304</v>
      </c>
      <c r="U85" s="222">
        <v>1.923</v>
      </c>
      <c r="V85" s="222">
        <f>ROUND(E85*U85,2)</f>
        <v>138.46</v>
      </c>
      <c r="W85" s="222"/>
      <c r="X85" s="222" t="s">
        <v>305</v>
      </c>
      <c r="Y85" s="222" t="s">
        <v>234</v>
      </c>
      <c r="Z85" s="212"/>
      <c r="AA85" s="212"/>
      <c r="AB85" s="212"/>
      <c r="AC85" s="212"/>
      <c r="AD85" s="212"/>
      <c r="AE85" s="212"/>
      <c r="AF85" s="212"/>
      <c r="AG85" s="212" t="s">
        <v>306</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2" x14ac:dyDescent="0.2">
      <c r="A86" s="219"/>
      <c r="B86" s="220"/>
      <c r="C86" s="254" t="s">
        <v>436</v>
      </c>
      <c r="D86" s="249"/>
      <c r="E86" s="249"/>
      <c r="F86" s="249"/>
      <c r="G86" s="249"/>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239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55" t="s">
        <v>437</v>
      </c>
      <c r="D87" s="250"/>
      <c r="E87" s="250"/>
      <c r="F87" s="250"/>
      <c r="G87" s="250"/>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239</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3" x14ac:dyDescent="0.2">
      <c r="A88" s="219"/>
      <c r="B88" s="220"/>
      <c r="C88" s="255" t="s">
        <v>438</v>
      </c>
      <c r="D88" s="250"/>
      <c r="E88" s="250"/>
      <c r="F88" s="250"/>
      <c r="G88" s="250"/>
      <c r="H88" s="222"/>
      <c r="I88" s="222"/>
      <c r="J88" s="222"/>
      <c r="K88" s="222"/>
      <c r="L88" s="222"/>
      <c r="M88" s="222"/>
      <c r="N88" s="221"/>
      <c r="O88" s="221"/>
      <c r="P88" s="221"/>
      <c r="Q88" s="221"/>
      <c r="R88" s="222"/>
      <c r="S88" s="222"/>
      <c r="T88" s="222"/>
      <c r="U88" s="222"/>
      <c r="V88" s="222"/>
      <c r="W88" s="222"/>
      <c r="X88" s="222"/>
      <c r="Y88" s="222"/>
      <c r="Z88" s="212"/>
      <c r="AA88" s="212"/>
      <c r="AB88" s="212"/>
      <c r="AC88" s="212"/>
      <c r="AD88" s="212"/>
      <c r="AE88" s="212"/>
      <c r="AF88" s="212"/>
      <c r="AG88" s="212" t="s">
        <v>239</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ht="22.5" outlineLevel="2" x14ac:dyDescent="0.2">
      <c r="A89" s="219"/>
      <c r="B89" s="220"/>
      <c r="C89" s="263" t="s">
        <v>575</v>
      </c>
      <c r="D89" s="259"/>
      <c r="E89" s="260">
        <v>72</v>
      </c>
      <c r="F89" s="222"/>
      <c r="G89" s="222"/>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310</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ht="33.75" outlineLevel="1" x14ac:dyDescent="0.2">
      <c r="A90" s="234">
        <v>25</v>
      </c>
      <c r="B90" s="235" t="s">
        <v>440</v>
      </c>
      <c r="C90" s="253" t="s">
        <v>441</v>
      </c>
      <c r="D90" s="236" t="s">
        <v>331</v>
      </c>
      <c r="E90" s="237">
        <v>408</v>
      </c>
      <c r="F90" s="238"/>
      <c r="G90" s="239">
        <f>ROUND(E90*F90,2)</f>
        <v>0</v>
      </c>
      <c r="H90" s="238"/>
      <c r="I90" s="239">
        <f>ROUND(E90*H90,2)</f>
        <v>0</v>
      </c>
      <c r="J90" s="238"/>
      <c r="K90" s="239">
        <f>ROUND(E90*J90,2)</f>
        <v>0</v>
      </c>
      <c r="L90" s="239">
        <v>21</v>
      </c>
      <c r="M90" s="239">
        <f>G90*(1+L90/100)</f>
        <v>0</v>
      </c>
      <c r="N90" s="237">
        <v>0</v>
      </c>
      <c r="O90" s="237">
        <f>ROUND(E90*N90,2)</f>
        <v>0</v>
      </c>
      <c r="P90" s="237">
        <v>0.55000000000000004</v>
      </c>
      <c r="Q90" s="237">
        <f>ROUND(E90*P90,2)</f>
        <v>224.4</v>
      </c>
      <c r="R90" s="239" t="s">
        <v>435</v>
      </c>
      <c r="S90" s="239" t="s">
        <v>231</v>
      </c>
      <c r="T90" s="240" t="s">
        <v>304</v>
      </c>
      <c r="U90" s="222">
        <v>0.48757</v>
      </c>
      <c r="V90" s="222">
        <f>ROUND(E90*U90,2)</f>
        <v>198.93</v>
      </c>
      <c r="W90" s="222"/>
      <c r="X90" s="222" t="s">
        <v>305</v>
      </c>
      <c r="Y90" s="222" t="s">
        <v>234</v>
      </c>
      <c r="Z90" s="212"/>
      <c r="AA90" s="212"/>
      <c r="AB90" s="212"/>
      <c r="AC90" s="212"/>
      <c r="AD90" s="212"/>
      <c r="AE90" s="212"/>
      <c r="AF90" s="212"/>
      <c r="AG90" s="212" t="s">
        <v>306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62" t="s">
        <v>442</v>
      </c>
      <c r="D91" s="261"/>
      <c r="E91" s="261"/>
      <c r="F91" s="261"/>
      <c r="G91" s="261"/>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308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2" x14ac:dyDescent="0.2">
      <c r="A92" s="219"/>
      <c r="B92" s="220"/>
      <c r="C92" s="255" t="s">
        <v>436</v>
      </c>
      <c r="D92" s="250"/>
      <c r="E92" s="250"/>
      <c r="F92" s="250"/>
      <c r="G92" s="250"/>
      <c r="H92" s="222"/>
      <c r="I92" s="222"/>
      <c r="J92" s="222"/>
      <c r="K92" s="222"/>
      <c r="L92" s="222"/>
      <c r="M92" s="222"/>
      <c r="N92" s="221"/>
      <c r="O92" s="221"/>
      <c r="P92" s="221"/>
      <c r="Q92" s="221"/>
      <c r="R92" s="222"/>
      <c r="S92" s="222"/>
      <c r="T92" s="222"/>
      <c r="U92" s="222"/>
      <c r="V92" s="222"/>
      <c r="W92" s="222"/>
      <c r="X92" s="222"/>
      <c r="Y92" s="222"/>
      <c r="Z92" s="212"/>
      <c r="AA92" s="212"/>
      <c r="AB92" s="212"/>
      <c r="AC92" s="212"/>
      <c r="AD92" s="212"/>
      <c r="AE92" s="212"/>
      <c r="AF92" s="212"/>
      <c r="AG92" s="212" t="s">
        <v>239</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3" x14ac:dyDescent="0.2">
      <c r="A93" s="219"/>
      <c r="B93" s="220"/>
      <c r="C93" s="255" t="s">
        <v>437</v>
      </c>
      <c r="D93" s="250"/>
      <c r="E93" s="250"/>
      <c r="F93" s="250"/>
      <c r="G93" s="250"/>
      <c r="H93" s="222"/>
      <c r="I93" s="222"/>
      <c r="J93" s="222"/>
      <c r="K93" s="222"/>
      <c r="L93" s="222"/>
      <c r="M93" s="222"/>
      <c r="N93" s="221"/>
      <c r="O93" s="221"/>
      <c r="P93" s="221"/>
      <c r="Q93" s="221"/>
      <c r="R93" s="222"/>
      <c r="S93" s="222"/>
      <c r="T93" s="222"/>
      <c r="U93" s="222"/>
      <c r="V93" s="222"/>
      <c r="W93" s="222"/>
      <c r="X93" s="222"/>
      <c r="Y93" s="222"/>
      <c r="Z93" s="212"/>
      <c r="AA93" s="212"/>
      <c r="AB93" s="212"/>
      <c r="AC93" s="212"/>
      <c r="AD93" s="212"/>
      <c r="AE93" s="212"/>
      <c r="AF93" s="212"/>
      <c r="AG93" s="212" t="s">
        <v>239</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3" x14ac:dyDescent="0.2">
      <c r="A94" s="219"/>
      <c r="B94" s="220"/>
      <c r="C94" s="255" t="s">
        <v>438</v>
      </c>
      <c r="D94" s="250"/>
      <c r="E94" s="250"/>
      <c r="F94" s="250"/>
      <c r="G94" s="250"/>
      <c r="H94" s="222"/>
      <c r="I94" s="222"/>
      <c r="J94" s="222"/>
      <c r="K94" s="222"/>
      <c r="L94" s="222"/>
      <c r="M94" s="222"/>
      <c r="N94" s="221"/>
      <c r="O94" s="221"/>
      <c r="P94" s="221"/>
      <c r="Q94" s="221"/>
      <c r="R94" s="222"/>
      <c r="S94" s="222"/>
      <c r="T94" s="222"/>
      <c r="U94" s="222"/>
      <c r="V94" s="222"/>
      <c r="W94" s="222"/>
      <c r="X94" s="222"/>
      <c r="Y94" s="222"/>
      <c r="Z94" s="212"/>
      <c r="AA94" s="212"/>
      <c r="AB94" s="212"/>
      <c r="AC94" s="212"/>
      <c r="AD94" s="212"/>
      <c r="AE94" s="212"/>
      <c r="AF94" s="212"/>
      <c r="AG94" s="212" t="s">
        <v>239</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2" x14ac:dyDescent="0.2">
      <c r="A95" s="219"/>
      <c r="B95" s="220"/>
      <c r="C95" s="263" t="s">
        <v>576</v>
      </c>
      <c r="D95" s="259"/>
      <c r="E95" s="260">
        <v>408</v>
      </c>
      <c r="F95" s="222"/>
      <c r="G95" s="222"/>
      <c r="H95" s="222"/>
      <c r="I95" s="222"/>
      <c r="J95" s="222"/>
      <c r="K95" s="222"/>
      <c r="L95" s="222"/>
      <c r="M95" s="222"/>
      <c r="N95" s="221"/>
      <c r="O95" s="221"/>
      <c r="P95" s="221"/>
      <c r="Q95" s="221"/>
      <c r="R95" s="222"/>
      <c r="S95" s="222"/>
      <c r="T95" s="222"/>
      <c r="U95" s="222"/>
      <c r="V95" s="222"/>
      <c r="W95" s="222"/>
      <c r="X95" s="222"/>
      <c r="Y95" s="222"/>
      <c r="Z95" s="212"/>
      <c r="AA95" s="212"/>
      <c r="AB95" s="212"/>
      <c r="AC95" s="212"/>
      <c r="AD95" s="212"/>
      <c r="AE95" s="212"/>
      <c r="AF95" s="212"/>
      <c r="AG95" s="212" t="s">
        <v>310</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x14ac:dyDescent="0.2">
      <c r="A96" s="227" t="s">
        <v>226</v>
      </c>
      <c r="B96" s="228" t="s">
        <v>175</v>
      </c>
      <c r="C96" s="251" t="s">
        <v>176</v>
      </c>
      <c r="D96" s="229"/>
      <c r="E96" s="230"/>
      <c r="F96" s="231"/>
      <c r="G96" s="231">
        <f>SUMIF(AG97:AG101,"&lt;&gt;NOR",G97:G101)</f>
        <v>0</v>
      </c>
      <c r="H96" s="231"/>
      <c r="I96" s="231">
        <f>SUM(I97:I101)</f>
        <v>0</v>
      </c>
      <c r="J96" s="231"/>
      <c r="K96" s="231">
        <f>SUM(K97:K101)</f>
        <v>0</v>
      </c>
      <c r="L96" s="231"/>
      <c r="M96" s="231">
        <f>SUM(M97:M101)</f>
        <v>0</v>
      </c>
      <c r="N96" s="230"/>
      <c r="O96" s="230">
        <f>SUM(O97:O101)</f>
        <v>0</v>
      </c>
      <c r="P96" s="230"/>
      <c r="Q96" s="230">
        <f>SUM(Q97:Q101)</f>
        <v>0</v>
      </c>
      <c r="R96" s="231"/>
      <c r="S96" s="231"/>
      <c r="T96" s="232"/>
      <c r="U96" s="226"/>
      <c r="V96" s="226">
        <f>SUM(V97:V101)</f>
        <v>1.83</v>
      </c>
      <c r="W96" s="226"/>
      <c r="X96" s="226"/>
      <c r="Y96" s="226"/>
      <c r="AG96" t="s">
        <v>227</v>
      </c>
    </row>
    <row r="97" spans="1:60" outlineLevel="1" x14ac:dyDescent="0.2">
      <c r="A97" s="234">
        <v>26</v>
      </c>
      <c r="B97" s="235" t="s">
        <v>444</v>
      </c>
      <c r="C97" s="253" t="s">
        <v>445</v>
      </c>
      <c r="D97" s="236" t="s">
        <v>360</v>
      </c>
      <c r="E97" s="237">
        <v>91.373419999999996</v>
      </c>
      <c r="F97" s="238"/>
      <c r="G97" s="239">
        <f>ROUND(E97*F97,2)</f>
        <v>0</v>
      </c>
      <c r="H97" s="238"/>
      <c r="I97" s="239">
        <f>ROUND(E97*H97,2)</f>
        <v>0</v>
      </c>
      <c r="J97" s="238"/>
      <c r="K97" s="239">
        <f>ROUND(E97*J97,2)</f>
        <v>0</v>
      </c>
      <c r="L97" s="239">
        <v>21</v>
      </c>
      <c r="M97" s="239">
        <f>G97*(1+L97/100)</f>
        <v>0</v>
      </c>
      <c r="N97" s="237">
        <v>0</v>
      </c>
      <c r="O97" s="237">
        <f>ROUND(E97*N97,2)</f>
        <v>0</v>
      </c>
      <c r="P97" s="237">
        <v>0</v>
      </c>
      <c r="Q97" s="237">
        <f>ROUND(E97*P97,2)</f>
        <v>0</v>
      </c>
      <c r="R97" s="239" t="s">
        <v>314</v>
      </c>
      <c r="S97" s="239" t="s">
        <v>231</v>
      </c>
      <c r="T97" s="240" t="s">
        <v>304</v>
      </c>
      <c r="U97" s="222">
        <v>0.02</v>
      </c>
      <c r="V97" s="222">
        <f>ROUND(E97*U97,2)</f>
        <v>1.83</v>
      </c>
      <c r="W97" s="222"/>
      <c r="X97" s="222" t="s">
        <v>446</v>
      </c>
      <c r="Y97" s="222" t="s">
        <v>234</v>
      </c>
      <c r="Z97" s="212"/>
      <c r="AA97" s="212"/>
      <c r="AB97" s="212"/>
      <c r="AC97" s="212"/>
      <c r="AD97" s="212"/>
      <c r="AE97" s="212"/>
      <c r="AF97" s="212"/>
      <c r="AG97" s="212" t="s">
        <v>447</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outlineLevel="2" x14ac:dyDescent="0.2">
      <c r="A98" s="219"/>
      <c r="B98" s="220"/>
      <c r="C98" s="262" t="s">
        <v>448</v>
      </c>
      <c r="D98" s="261"/>
      <c r="E98" s="261"/>
      <c r="F98" s="261"/>
      <c r="G98" s="261"/>
      <c r="H98" s="222"/>
      <c r="I98" s="222"/>
      <c r="J98" s="222"/>
      <c r="K98" s="222"/>
      <c r="L98" s="222"/>
      <c r="M98" s="222"/>
      <c r="N98" s="221"/>
      <c r="O98" s="221"/>
      <c r="P98" s="221"/>
      <c r="Q98" s="221"/>
      <c r="R98" s="222"/>
      <c r="S98" s="222"/>
      <c r="T98" s="222"/>
      <c r="U98" s="222"/>
      <c r="V98" s="222"/>
      <c r="W98" s="222"/>
      <c r="X98" s="222"/>
      <c r="Y98" s="222"/>
      <c r="Z98" s="212"/>
      <c r="AA98" s="212"/>
      <c r="AB98" s="212"/>
      <c r="AC98" s="212"/>
      <c r="AD98" s="212"/>
      <c r="AE98" s="212"/>
      <c r="AF98" s="212"/>
      <c r="AG98" s="212" t="s">
        <v>308</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63" t="s">
        <v>449</v>
      </c>
      <c r="D99" s="259"/>
      <c r="E99" s="260"/>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310</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3" x14ac:dyDescent="0.2">
      <c r="A100" s="219"/>
      <c r="B100" s="220"/>
      <c r="C100" s="263" t="s">
        <v>577</v>
      </c>
      <c r="D100" s="259"/>
      <c r="E100" s="260"/>
      <c r="F100" s="222"/>
      <c r="G100" s="222"/>
      <c r="H100" s="222"/>
      <c r="I100" s="222"/>
      <c r="J100" s="222"/>
      <c r="K100" s="222"/>
      <c r="L100" s="222"/>
      <c r="M100" s="222"/>
      <c r="N100" s="221"/>
      <c r="O100" s="221"/>
      <c r="P100" s="221"/>
      <c r="Q100" s="221"/>
      <c r="R100" s="222"/>
      <c r="S100" s="222"/>
      <c r="T100" s="222"/>
      <c r="U100" s="222"/>
      <c r="V100" s="222"/>
      <c r="W100" s="222"/>
      <c r="X100" s="222"/>
      <c r="Y100" s="222"/>
      <c r="Z100" s="212"/>
      <c r="AA100" s="212"/>
      <c r="AB100" s="212"/>
      <c r="AC100" s="212"/>
      <c r="AD100" s="212"/>
      <c r="AE100" s="212"/>
      <c r="AF100" s="212"/>
      <c r="AG100" s="212" t="s">
        <v>310</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3" x14ac:dyDescent="0.2">
      <c r="A101" s="219"/>
      <c r="B101" s="220"/>
      <c r="C101" s="263" t="s">
        <v>578</v>
      </c>
      <c r="D101" s="259"/>
      <c r="E101" s="260">
        <v>91.373419999999996</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310</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x14ac:dyDescent="0.2">
      <c r="A102" s="227" t="s">
        <v>226</v>
      </c>
      <c r="B102" s="228" t="s">
        <v>193</v>
      </c>
      <c r="C102" s="251" t="s">
        <v>194</v>
      </c>
      <c r="D102" s="229"/>
      <c r="E102" s="230"/>
      <c r="F102" s="231"/>
      <c r="G102" s="231">
        <f>SUMIF(AG103:AG189,"&lt;&gt;NOR",G103:G189)</f>
        <v>0</v>
      </c>
      <c r="H102" s="231"/>
      <c r="I102" s="231">
        <f>SUM(I103:I189)</f>
        <v>0</v>
      </c>
      <c r="J102" s="231"/>
      <c r="K102" s="231">
        <f>SUM(K103:K189)</f>
        <v>0</v>
      </c>
      <c r="L102" s="231"/>
      <c r="M102" s="231">
        <f>SUM(M103:M189)</f>
        <v>0</v>
      </c>
      <c r="N102" s="230"/>
      <c r="O102" s="230">
        <f>SUM(O103:O189)</f>
        <v>0</v>
      </c>
      <c r="P102" s="230"/>
      <c r="Q102" s="230">
        <f>SUM(Q103:Q189)</f>
        <v>0</v>
      </c>
      <c r="R102" s="231"/>
      <c r="S102" s="231"/>
      <c r="T102" s="232"/>
      <c r="U102" s="226"/>
      <c r="V102" s="226">
        <f>SUM(V103:V189)</f>
        <v>686.78</v>
      </c>
      <c r="W102" s="226"/>
      <c r="X102" s="226"/>
      <c r="Y102" s="226"/>
      <c r="AG102" t="s">
        <v>227</v>
      </c>
    </row>
    <row r="103" spans="1:60" ht="22.5" outlineLevel="1" x14ac:dyDescent="0.2">
      <c r="A103" s="234">
        <v>27</v>
      </c>
      <c r="B103" s="235" t="s">
        <v>452</v>
      </c>
      <c r="C103" s="253" t="s">
        <v>453</v>
      </c>
      <c r="D103" s="236" t="s">
        <v>360</v>
      </c>
      <c r="E103" s="237">
        <v>355.8417</v>
      </c>
      <c r="F103" s="238"/>
      <c r="G103" s="239">
        <f>ROUND(E103*F103,2)</f>
        <v>0</v>
      </c>
      <c r="H103" s="238"/>
      <c r="I103" s="239">
        <f>ROUND(E103*H103,2)</f>
        <v>0</v>
      </c>
      <c r="J103" s="238"/>
      <c r="K103" s="239">
        <f>ROUND(E103*J103,2)</f>
        <v>0</v>
      </c>
      <c r="L103" s="239">
        <v>21</v>
      </c>
      <c r="M103" s="239">
        <f>G103*(1+L103/100)</f>
        <v>0</v>
      </c>
      <c r="N103" s="237">
        <v>0</v>
      </c>
      <c r="O103" s="237">
        <f>ROUND(E103*N103,2)</f>
        <v>0</v>
      </c>
      <c r="P103" s="237">
        <v>0</v>
      </c>
      <c r="Q103" s="237">
        <f>ROUND(E103*P103,2)</f>
        <v>0</v>
      </c>
      <c r="R103" s="239" t="s">
        <v>454</v>
      </c>
      <c r="S103" s="239" t="s">
        <v>231</v>
      </c>
      <c r="T103" s="240" t="s">
        <v>304</v>
      </c>
      <c r="U103" s="222">
        <v>0.28000000000000003</v>
      </c>
      <c r="V103" s="222">
        <f>ROUND(E103*U103,2)</f>
        <v>99.64</v>
      </c>
      <c r="W103" s="222"/>
      <c r="X103" s="222" t="s">
        <v>455</v>
      </c>
      <c r="Y103" s="222" t="s">
        <v>234</v>
      </c>
      <c r="Z103" s="212"/>
      <c r="AA103" s="212"/>
      <c r="AB103" s="212"/>
      <c r="AC103" s="212"/>
      <c r="AD103" s="212"/>
      <c r="AE103" s="212"/>
      <c r="AF103" s="212"/>
      <c r="AG103" s="212" t="s">
        <v>456</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2" x14ac:dyDescent="0.2">
      <c r="A104" s="219"/>
      <c r="B104" s="220"/>
      <c r="C104" s="262" t="s">
        <v>457</v>
      </c>
      <c r="D104" s="261"/>
      <c r="E104" s="261"/>
      <c r="F104" s="261"/>
      <c r="G104" s="261"/>
      <c r="H104" s="222"/>
      <c r="I104" s="222"/>
      <c r="J104" s="222"/>
      <c r="K104" s="222"/>
      <c r="L104" s="222"/>
      <c r="M104" s="222"/>
      <c r="N104" s="221"/>
      <c r="O104" s="221"/>
      <c r="P104" s="221"/>
      <c r="Q104" s="221"/>
      <c r="R104" s="222"/>
      <c r="S104" s="222"/>
      <c r="T104" s="222"/>
      <c r="U104" s="222"/>
      <c r="V104" s="222"/>
      <c r="W104" s="222"/>
      <c r="X104" s="222"/>
      <c r="Y104" s="222"/>
      <c r="Z104" s="212"/>
      <c r="AA104" s="212"/>
      <c r="AB104" s="212"/>
      <c r="AC104" s="212"/>
      <c r="AD104" s="212"/>
      <c r="AE104" s="212"/>
      <c r="AF104" s="212"/>
      <c r="AG104" s="212" t="s">
        <v>308</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55" t="s">
        <v>458</v>
      </c>
      <c r="D105" s="250"/>
      <c r="E105" s="250"/>
      <c r="F105" s="250"/>
      <c r="G105" s="250"/>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239</v>
      </c>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3" x14ac:dyDescent="0.2">
      <c r="A106" s="219"/>
      <c r="B106" s="220"/>
      <c r="C106" s="255" t="s">
        <v>459</v>
      </c>
      <c r="D106" s="250"/>
      <c r="E106" s="250"/>
      <c r="F106" s="250"/>
      <c r="G106" s="250"/>
      <c r="H106" s="222"/>
      <c r="I106" s="222"/>
      <c r="J106" s="222"/>
      <c r="K106" s="222"/>
      <c r="L106" s="222"/>
      <c r="M106" s="222"/>
      <c r="N106" s="221"/>
      <c r="O106" s="221"/>
      <c r="P106" s="221"/>
      <c r="Q106" s="221"/>
      <c r="R106" s="222"/>
      <c r="S106" s="222"/>
      <c r="T106" s="222"/>
      <c r="U106" s="222"/>
      <c r="V106" s="222"/>
      <c r="W106" s="222"/>
      <c r="X106" s="222"/>
      <c r="Y106" s="222"/>
      <c r="Z106" s="212"/>
      <c r="AA106" s="212"/>
      <c r="AB106" s="212"/>
      <c r="AC106" s="212"/>
      <c r="AD106" s="212"/>
      <c r="AE106" s="212"/>
      <c r="AF106" s="212"/>
      <c r="AG106" s="212" t="s">
        <v>239</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ht="22.5" outlineLevel="3" x14ac:dyDescent="0.2">
      <c r="A107" s="219"/>
      <c r="B107" s="220"/>
      <c r="C107" s="255" t="s">
        <v>460</v>
      </c>
      <c r="D107" s="250"/>
      <c r="E107" s="250"/>
      <c r="F107" s="250"/>
      <c r="G107" s="250"/>
      <c r="H107" s="222"/>
      <c r="I107" s="222"/>
      <c r="J107" s="222"/>
      <c r="K107" s="222"/>
      <c r="L107" s="222"/>
      <c r="M107" s="222"/>
      <c r="N107" s="221"/>
      <c r="O107" s="221"/>
      <c r="P107" s="221"/>
      <c r="Q107" s="221"/>
      <c r="R107" s="222"/>
      <c r="S107" s="222"/>
      <c r="T107" s="222"/>
      <c r="U107" s="222"/>
      <c r="V107" s="222"/>
      <c r="W107" s="222"/>
      <c r="X107" s="222"/>
      <c r="Y107" s="222"/>
      <c r="Z107" s="212"/>
      <c r="AA107" s="212"/>
      <c r="AB107" s="212"/>
      <c r="AC107" s="212"/>
      <c r="AD107" s="212"/>
      <c r="AE107" s="212"/>
      <c r="AF107" s="212"/>
      <c r="AG107" s="212" t="s">
        <v>239</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48" t="str">
        <f>C107</f>
        <v>- při vodorovné dopravě po vodě : vyložení na hromady na suchu nebo na přeložení na dopravní prostředek na suchu do 15 m vodorovně a současně do 4 m svisle,</v>
      </c>
      <c r="BB107" s="212"/>
      <c r="BC107" s="212"/>
      <c r="BD107" s="212"/>
      <c r="BE107" s="212"/>
      <c r="BF107" s="212"/>
      <c r="BG107" s="212"/>
      <c r="BH107" s="212"/>
    </row>
    <row r="108" spans="1:60" outlineLevel="3" x14ac:dyDescent="0.2">
      <c r="A108" s="219"/>
      <c r="B108" s="220"/>
      <c r="C108" s="255" t="s">
        <v>461</v>
      </c>
      <c r="D108" s="250"/>
      <c r="E108" s="250"/>
      <c r="F108" s="250"/>
      <c r="G108" s="250"/>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239</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3" x14ac:dyDescent="0.2">
      <c r="A109" s="219"/>
      <c r="B109" s="220"/>
      <c r="C109" s="255" t="s">
        <v>437</v>
      </c>
      <c r="D109" s="250"/>
      <c r="E109" s="250"/>
      <c r="F109" s="250"/>
      <c r="G109" s="250"/>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239</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55" t="s">
        <v>438</v>
      </c>
      <c r="D110" s="250"/>
      <c r="E110" s="250"/>
      <c r="F110" s="250"/>
      <c r="G110" s="250"/>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239</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2" x14ac:dyDescent="0.2">
      <c r="A111" s="219"/>
      <c r="B111" s="220"/>
      <c r="C111" s="263" t="s">
        <v>462</v>
      </c>
      <c r="D111" s="259"/>
      <c r="E111" s="260"/>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310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3" x14ac:dyDescent="0.2">
      <c r="A112" s="219"/>
      <c r="B112" s="220"/>
      <c r="C112" s="263" t="s">
        <v>579</v>
      </c>
      <c r="D112" s="259"/>
      <c r="E112" s="260"/>
      <c r="F112" s="222"/>
      <c r="G112" s="222"/>
      <c r="H112" s="222"/>
      <c r="I112" s="222"/>
      <c r="J112" s="222"/>
      <c r="K112" s="222"/>
      <c r="L112" s="222"/>
      <c r="M112" s="222"/>
      <c r="N112" s="221"/>
      <c r="O112" s="221"/>
      <c r="P112" s="221"/>
      <c r="Q112" s="221"/>
      <c r="R112" s="222"/>
      <c r="S112" s="222"/>
      <c r="T112" s="222"/>
      <c r="U112" s="222"/>
      <c r="V112" s="222"/>
      <c r="W112" s="222"/>
      <c r="X112" s="222"/>
      <c r="Y112" s="222"/>
      <c r="Z112" s="212"/>
      <c r="AA112" s="212"/>
      <c r="AB112" s="212"/>
      <c r="AC112" s="212"/>
      <c r="AD112" s="212"/>
      <c r="AE112" s="212"/>
      <c r="AF112" s="212"/>
      <c r="AG112" s="212" t="s">
        <v>310</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3" x14ac:dyDescent="0.2">
      <c r="A113" s="219"/>
      <c r="B113" s="220"/>
      <c r="C113" s="263" t="s">
        <v>580</v>
      </c>
      <c r="D113" s="259"/>
      <c r="E113" s="260">
        <v>355.8417</v>
      </c>
      <c r="F113" s="222"/>
      <c r="G113" s="222"/>
      <c r="H113" s="222"/>
      <c r="I113" s="222"/>
      <c r="J113" s="222"/>
      <c r="K113" s="222"/>
      <c r="L113" s="222"/>
      <c r="M113" s="222"/>
      <c r="N113" s="221"/>
      <c r="O113" s="221"/>
      <c r="P113" s="221"/>
      <c r="Q113" s="221"/>
      <c r="R113" s="222"/>
      <c r="S113" s="222"/>
      <c r="T113" s="222"/>
      <c r="U113" s="222"/>
      <c r="V113" s="222"/>
      <c r="W113" s="222"/>
      <c r="X113" s="222"/>
      <c r="Y113" s="222"/>
      <c r="Z113" s="212"/>
      <c r="AA113" s="212"/>
      <c r="AB113" s="212"/>
      <c r="AC113" s="212"/>
      <c r="AD113" s="212"/>
      <c r="AE113" s="212"/>
      <c r="AF113" s="212"/>
      <c r="AG113" s="212" t="s">
        <v>310</v>
      </c>
      <c r="AH113" s="212">
        <v>0</v>
      </c>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
      <c r="A114" s="234">
        <v>28</v>
      </c>
      <c r="B114" s="235" t="s">
        <v>465</v>
      </c>
      <c r="C114" s="253" t="s">
        <v>466</v>
      </c>
      <c r="D114" s="236" t="s">
        <v>360</v>
      </c>
      <c r="E114" s="237">
        <v>0.24909000000000001</v>
      </c>
      <c r="F114" s="238"/>
      <c r="G114" s="239">
        <f>ROUND(E114*F114,2)</f>
        <v>0</v>
      </c>
      <c r="H114" s="238"/>
      <c r="I114" s="239">
        <f>ROUND(E114*H114,2)</f>
        <v>0</v>
      </c>
      <c r="J114" s="238"/>
      <c r="K114" s="239">
        <f>ROUND(E114*J114,2)</f>
        <v>0</v>
      </c>
      <c r="L114" s="239">
        <v>21</v>
      </c>
      <c r="M114" s="239">
        <f>G114*(1+L114/100)</f>
        <v>0</v>
      </c>
      <c r="N114" s="237">
        <v>0</v>
      </c>
      <c r="O114" s="237">
        <f>ROUND(E114*N114,2)</f>
        <v>0</v>
      </c>
      <c r="P114" s="237">
        <v>0</v>
      </c>
      <c r="Q114" s="237">
        <f>ROUND(E114*P114,2)</f>
        <v>0</v>
      </c>
      <c r="R114" s="239" t="s">
        <v>423</v>
      </c>
      <c r="S114" s="239" t="s">
        <v>231</v>
      </c>
      <c r="T114" s="240" t="s">
        <v>304</v>
      </c>
      <c r="U114" s="222">
        <v>0</v>
      </c>
      <c r="V114" s="222">
        <f>ROUND(E114*U114,2)</f>
        <v>0</v>
      </c>
      <c r="W114" s="222"/>
      <c r="X114" s="222" t="s">
        <v>455</v>
      </c>
      <c r="Y114" s="222" t="s">
        <v>234</v>
      </c>
      <c r="Z114" s="212"/>
      <c r="AA114" s="212"/>
      <c r="AB114" s="212"/>
      <c r="AC114" s="212"/>
      <c r="AD114" s="212"/>
      <c r="AE114" s="212"/>
      <c r="AF114" s="212"/>
      <c r="AG114" s="212" t="s">
        <v>456</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2.5" outlineLevel="2" x14ac:dyDescent="0.2">
      <c r="A115" s="219"/>
      <c r="B115" s="220"/>
      <c r="C115" s="254" t="s">
        <v>467</v>
      </c>
      <c r="D115" s="249"/>
      <c r="E115" s="249"/>
      <c r="F115" s="249"/>
      <c r="G115" s="249"/>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239</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48" t="str">
        <f>C115</f>
        <v>Pro vyjádření výnosu ve prospěch zhotovitele je nutné jednotkovou cenu uvést se záporným znaménkem. (Získaná částka ponižuje náklad stavby.)</v>
      </c>
      <c r="BB115" s="212"/>
      <c r="BC115" s="212"/>
      <c r="BD115" s="212"/>
      <c r="BE115" s="212"/>
      <c r="BF115" s="212"/>
      <c r="BG115" s="212"/>
      <c r="BH115" s="212"/>
    </row>
    <row r="116" spans="1:60" outlineLevel="2" x14ac:dyDescent="0.2">
      <c r="A116" s="219"/>
      <c r="B116" s="220"/>
      <c r="C116" s="263" t="s">
        <v>462</v>
      </c>
      <c r="D116" s="259"/>
      <c r="E116" s="260"/>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310</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3" x14ac:dyDescent="0.2">
      <c r="A117" s="219"/>
      <c r="B117" s="220"/>
      <c r="C117" s="263" t="s">
        <v>579</v>
      </c>
      <c r="D117" s="259"/>
      <c r="E117" s="260"/>
      <c r="F117" s="222"/>
      <c r="G117" s="222"/>
      <c r="H117" s="222"/>
      <c r="I117" s="222"/>
      <c r="J117" s="222"/>
      <c r="K117" s="222"/>
      <c r="L117" s="222"/>
      <c r="M117" s="222"/>
      <c r="N117" s="221"/>
      <c r="O117" s="221"/>
      <c r="P117" s="221"/>
      <c r="Q117" s="221"/>
      <c r="R117" s="222"/>
      <c r="S117" s="222"/>
      <c r="T117" s="222"/>
      <c r="U117" s="222"/>
      <c r="V117" s="222"/>
      <c r="W117" s="222"/>
      <c r="X117" s="222"/>
      <c r="Y117" s="222"/>
      <c r="Z117" s="212"/>
      <c r="AA117" s="212"/>
      <c r="AB117" s="212"/>
      <c r="AC117" s="212"/>
      <c r="AD117" s="212"/>
      <c r="AE117" s="212"/>
      <c r="AF117" s="212"/>
      <c r="AG117" s="212" t="s">
        <v>310</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3" x14ac:dyDescent="0.2">
      <c r="A118" s="219"/>
      <c r="B118" s="220"/>
      <c r="C118" s="263" t="s">
        <v>581</v>
      </c>
      <c r="D118" s="259"/>
      <c r="E118" s="260">
        <v>0.24909000000000001</v>
      </c>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310</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
      <c r="A119" s="234">
        <v>29</v>
      </c>
      <c r="B119" s="235" t="s">
        <v>469</v>
      </c>
      <c r="C119" s="253" t="s">
        <v>470</v>
      </c>
      <c r="D119" s="236" t="s">
        <v>360</v>
      </c>
      <c r="E119" s="237">
        <v>0.24909000000000001</v>
      </c>
      <c r="F119" s="238"/>
      <c r="G119" s="239">
        <f>ROUND(E119*F119,2)</f>
        <v>0</v>
      </c>
      <c r="H119" s="238"/>
      <c r="I119" s="239">
        <f>ROUND(E119*H119,2)</f>
        <v>0</v>
      </c>
      <c r="J119" s="238"/>
      <c r="K119" s="239">
        <f>ROUND(E119*J119,2)</f>
        <v>0</v>
      </c>
      <c r="L119" s="239">
        <v>21</v>
      </c>
      <c r="M119" s="239">
        <f>G119*(1+L119/100)</f>
        <v>0</v>
      </c>
      <c r="N119" s="237">
        <v>0</v>
      </c>
      <c r="O119" s="237">
        <f>ROUND(E119*N119,2)</f>
        <v>0</v>
      </c>
      <c r="P119" s="237">
        <v>0</v>
      </c>
      <c r="Q119" s="237">
        <f>ROUND(E119*P119,2)</f>
        <v>0</v>
      </c>
      <c r="R119" s="239" t="s">
        <v>423</v>
      </c>
      <c r="S119" s="239" t="s">
        <v>231</v>
      </c>
      <c r="T119" s="240" t="s">
        <v>304</v>
      </c>
      <c r="U119" s="222">
        <v>0</v>
      </c>
      <c r="V119" s="222">
        <f>ROUND(E119*U119,2)</f>
        <v>0</v>
      </c>
      <c r="W119" s="222"/>
      <c r="X119" s="222" t="s">
        <v>455</v>
      </c>
      <c r="Y119" s="222" t="s">
        <v>234</v>
      </c>
      <c r="Z119" s="212"/>
      <c r="AA119" s="212"/>
      <c r="AB119" s="212"/>
      <c r="AC119" s="212"/>
      <c r="AD119" s="212"/>
      <c r="AE119" s="212"/>
      <c r="AF119" s="212"/>
      <c r="AG119" s="212" t="s">
        <v>456</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ht="22.5" outlineLevel="2" x14ac:dyDescent="0.2">
      <c r="A120" s="219"/>
      <c r="B120" s="220"/>
      <c r="C120" s="254" t="s">
        <v>467</v>
      </c>
      <c r="D120" s="249"/>
      <c r="E120" s="249"/>
      <c r="F120" s="249"/>
      <c r="G120" s="249"/>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239</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48" t="str">
        <f>C120</f>
        <v>Pro vyjádření výnosu ve prospěch zhotovitele je nutné jednotkovou cenu uvést se záporným znaménkem. (Získaná částka ponižuje náklad stavby.)</v>
      </c>
      <c r="BB120" s="212"/>
      <c r="BC120" s="212"/>
      <c r="BD120" s="212"/>
      <c r="BE120" s="212"/>
      <c r="BF120" s="212"/>
      <c r="BG120" s="212"/>
      <c r="BH120" s="212"/>
    </row>
    <row r="121" spans="1:60" outlineLevel="2" x14ac:dyDescent="0.2">
      <c r="A121" s="219"/>
      <c r="B121" s="220"/>
      <c r="C121" s="263" t="s">
        <v>462</v>
      </c>
      <c r="D121" s="259"/>
      <c r="E121" s="260"/>
      <c r="F121" s="222"/>
      <c r="G121" s="222"/>
      <c r="H121" s="222"/>
      <c r="I121" s="222"/>
      <c r="J121" s="222"/>
      <c r="K121" s="222"/>
      <c r="L121" s="222"/>
      <c r="M121" s="222"/>
      <c r="N121" s="221"/>
      <c r="O121" s="221"/>
      <c r="P121" s="221"/>
      <c r="Q121" s="221"/>
      <c r="R121" s="222"/>
      <c r="S121" s="222"/>
      <c r="T121" s="222"/>
      <c r="U121" s="222"/>
      <c r="V121" s="222"/>
      <c r="W121" s="222"/>
      <c r="X121" s="222"/>
      <c r="Y121" s="222"/>
      <c r="Z121" s="212"/>
      <c r="AA121" s="212"/>
      <c r="AB121" s="212"/>
      <c r="AC121" s="212"/>
      <c r="AD121" s="212"/>
      <c r="AE121" s="212"/>
      <c r="AF121" s="212"/>
      <c r="AG121" s="212" t="s">
        <v>310</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3" x14ac:dyDescent="0.2">
      <c r="A122" s="219"/>
      <c r="B122" s="220"/>
      <c r="C122" s="263" t="s">
        <v>579</v>
      </c>
      <c r="D122" s="259"/>
      <c r="E122" s="260"/>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310</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3" t="s">
        <v>581</v>
      </c>
      <c r="D123" s="259"/>
      <c r="E123" s="260">
        <v>0.24909000000000001</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310</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
      <c r="A124" s="234">
        <v>30</v>
      </c>
      <c r="B124" s="235" t="s">
        <v>471</v>
      </c>
      <c r="C124" s="253" t="s">
        <v>472</v>
      </c>
      <c r="D124" s="236" t="s">
        <v>360</v>
      </c>
      <c r="E124" s="237">
        <v>355.8417</v>
      </c>
      <c r="F124" s="238"/>
      <c r="G124" s="239">
        <f>ROUND(E124*F124,2)</f>
        <v>0</v>
      </c>
      <c r="H124" s="238"/>
      <c r="I124" s="239">
        <f>ROUND(E124*H124,2)</f>
        <v>0</v>
      </c>
      <c r="J124" s="238"/>
      <c r="K124" s="239">
        <f>ROUND(E124*J124,2)</f>
        <v>0</v>
      </c>
      <c r="L124" s="239">
        <v>21</v>
      </c>
      <c r="M124" s="239">
        <f>G124*(1+L124/100)</f>
        <v>0</v>
      </c>
      <c r="N124" s="237">
        <v>0</v>
      </c>
      <c r="O124" s="237">
        <f>ROUND(E124*N124,2)</f>
        <v>0</v>
      </c>
      <c r="P124" s="237">
        <v>0</v>
      </c>
      <c r="Q124" s="237">
        <f>ROUND(E124*P124,2)</f>
        <v>0</v>
      </c>
      <c r="R124" s="239" t="s">
        <v>423</v>
      </c>
      <c r="S124" s="239" t="s">
        <v>231</v>
      </c>
      <c r="T124" s="240" t="s">
        <v>304</v>
      </c>
      <c r="U124" s="222">
        <v>0.49</v>
      </c>
      <c r="V124" s="222">
        <f>ROUND(E124*U124,2)</f>
        <v>174.36</v>
      </c>
      <c r="W124" s="222"/>
      <c r="X124" s="222" t="s">
        <v>455</v>
      </c>
      <c r="Y124" s="222" t="s">
        <v>234</v>
      </c>
      <c r="Z124" s="212"/>
      <c r="AA124" s="212"/>
      <c r="AB124" s="212"/>
      <c r="AC124" s="212"/>
      <c r="AD124" s="212"/>
      <c r="AE124" s="212"/>
      <c r="AF124" s="212"/>
      <c r="AG124" s="212" t="s">
        <v>456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2" x14ac:dyDescent="0.2">
      <c r="A125" s="219"/>
      <c r="B125" s="220"/>
      <c r="C125" s="254" t="s">
        <v>473</v>
      </c>
      <c r="D125" s="249"/>
      <c r="E125" s="249"/>
      <c r="F125" s="249"/>
      <c r="G125" s="249"/>
      <c r="H125" s="222"/>
      <c r="I125" s="222"/>
      <c r="J125" s="222"/>
      <c r="K125" s="222"/>
      <c r="L125" s="222"/>
      <c r="M125" s="222"/>
      <c r="N125" s="221"/>
      <c r="O125" s="221"/>
      <c r="P125" s="221"/>
      <c r="Q125" s="221"/>
      <c r="R125" s="222"/>
      <c r="S125" s="222"/>
      <c r="T125" s="222"/>
      <c r="U125" s="222"/>
      <c r="V125" s="222"/>
      <c r="W125" s="222"/>
      <c r="X125" s="222"/>
      <c r="Y125" s="222"/>
      <c r="Z125" s="212"/>
      <c r="AA125" s="212"/>
      <c r="AB125" s="212"/>
      <c r="AC125" s="212"/>
      <c r="AD125" s="212"/>
      <c r="AE125" s="212"/>
      <c r="AF125" s="212"/>
      <c r="AG125" s="212" t="s">
        <v>239</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3" t="s">
        <v>462</v>
      </c>
      <c r="D126" s="259"/>
      <c r="E126" s="260"/>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310</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63" t="s">
        <v>579</v>
      </c>
      <c r="D127" s="259"/>
      <c r="E127" s="260"/>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310</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63" t="s">
        <v>580</v>
      </c>
      <c r="D128" s="259"/>
      <c r="E128" s="260">
        <v>355.8417</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310</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60" outlineLevel="1" x14ac:dyDescent="0.2">
      <c r="A129" s="234">
        <v>31</v>
      </c>
      <c r="B129" s="235" t="s">
        <v>474</v>
      </c>
      <c r="C129" s="253" t="s">
        <v>475</v>
      </c>
      <c r="D129" s="236" t="s">
        <v>360</v>
      </c>
      <c r="E129" s="237">
        <v>10319.409299999999</v>
      </c>
      <c r="F129" s="238"/>
      <c r="G129" s="239">
        <f>ROUND(E129*F129,2)</f>
        <v>0</v>
      </c>
      <c r="H129" s="238"/>
      <c r="I129" s="239">
        <f>ROUND(E129*H129,2)</f>
        <v>0</v>
      </c>
      <c r="J129" s="238"/>
      <c r="K129" s="239">
        <f>ROUND(E129*J129,2)</f>
        <v>0</v>
      </c>
      <c r="L129" s="239">
        <v>21</v>
      </c>
      <c r="M129" s="239">
        <f>G129*(1+L129/100)</f>
        <v>0</v>
      </c>
      <c r="N129" s="237">
        <v>0</v>
      </c>
      <c r="O129" s="237">
        <f>ROUND(E129*N129,2)</f>
        <v>0</v>
      </c>
      <c r="P129" s="237">
        <v>0</v>
      </c>
      <c r="Q129" s="237">
        <f>ROUND(E129*P129,2)</f>
        <v>0</v>
      </c>
      <c r="R129" s="239" t="s">
        <v>423</v>
      </c>
      <c r="S129" s="239" t="s">
        <v>231</v>
      </c>
      <c r="T129" s="240" t="s">
        <v>304</v>
      </c>
      <c r="U129" s="222">
        <v>0</v>
      </c>
      <c r="V129" s="222">
        <f>ROUND(E129*U129,2)</f>
        <v>0</v>
      </c>
      <c r="W129" s="222"/>
      <c r="X129" s="222" t="s">
        <v>455</v>
      </c>
      <c r="Y129" s="222" t="s">
        <v>234</v>
      </c>
      <c r="Z129" s="212"/>
      <c r="AA129" s="212"/>
      <c r="AB129" s="212"/>
      <c r="AC129" s="212"/>
      <c r="AD129" s="212"/>
      <c r="AE129" s="212"/>
      <c r="AF129" s="212"/>
      <c r="AG129" s="212" t="s">
        <v>456</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2" x14ac:dyDescent="0.2">
      <c r="A130" s="219"/>
      <c r="B130" s="220"/>
      <c r="C130" s="263" t="s">
        <v>462</v>
      </c>
      <c r="D130" s="259"/>
      <c r="E130" s="260"/>
      <c r="F130" s="222"/>
      <c r="G130" s="222"/>
      <c r="H130" s="222"/>
      <c r="I130" s="222"/>
      <c r="J130" s="222"/>
      <c r="K130" s="222"/>
      <c r="L130" s="222"/>
      <c r="M130" s="222"/>
      <c r="N130" s="221"/>
      <c r="O130" s="221"/>
      <c r="P130" s="221"/>
      <c r="Q130" s="221"/>
      <c r="R130" s="222"/>
      <c r="S130" s="222"/>
      <c r="T130" s="222"/>
      <c r="U130" s="222"/>
      <c r="V130" s="222"/>
      <c r="W130" s="222"/>
      <c r="X130" s="222"/>
      <c r="Y130" s="222"/>
      <c r="Z130" s="212"/>
      <c r="AA130" s="212"/>
      <c r="AB130" s="212"/>
      <c r="AC130" s="212"/>
      <c r="AD130" s="212"/>
      <c r="AE130" s="212"/>
      <c r="AF130" s="212"/>
      <c r="AG130" s="212" t="s">
        <v>310</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3" x14ac:dyDescent="0.2">
      <c r="A131" s="219"/>
      <c r="B131" s="220"/>
      <c r="C131" s="263" t="s">
        <v>579</v>
      </c>
      <c r="D131" s="259"/>
      <c r="E131" s="260"/>
      <c r="F131" s="222"/>
      <c r="G131" s="222"/>
      <c r="H131" s="222"/>
      <c r="I131" s="222"/>
      <c r="J131" s="222"/>
      <c r="K131" s="222"/>
      <c r="L131" s="222"/>
      <c r="M131" s="222"/>
      <c r="N131" s="221"/>
      <c r="O131" s="221"/>
      <c r="P131" s="221"/>
      <c r="Q131" s="221"/>
      <c r="R131" s="222"/>
      <c r="S131" s="222"/>
      <c r="T131" s="222"/>
      <c r="U131" s="222"/>
      <c r="V131" s="222"/>
      <c r="W131" s="222"/>
      <c r="X131" s="222"/>
      <c r="Y131" s="222"/>
      <c r="Z131" s="212"/>
      <c r="AA131" s="212"/>
      <c r="AB131" s="212"/>
      <c r="AC131" s="212"/>
      <c r="AD131" s="212"/>
      <c r="AE131" s="212"/>
      <c r="AF131" s="212"/>
      <c r="AG131" s="212" t="s">
        <v>310</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outlineLevel="3" x14ac:dyDescent="0.2">
      <c r="A132" s="219"/>
      <c r="B132" s="220"/>
      <c r="C132" s="263" t="s">
        <v>582</v>
      </c>
      <c r="D132" s="259"/>
      <c r="E132" s="260">
        <v>10319.409299999999</v>
      </c>
      <c r="F132" s="222"/>
      <c r="G132" s="222"/>
      <c r="H132" s="222"/>
      <c r="I132" s="222"/>
      <c r="J132" s="222"/>
      <c r="K132" s="222"/>
      <c r="L132" s="222"/>
      <c r="M132" s="222"/>
      <c r="N132" s="221"/>
      <c r="O132" s="221"/>
      <c r="P132" s="221"/>
      <c r="Q132" s="221"/>
      <c r="R132" s="222"/>
      <c r="S132" s="222"/>
      <c r="T132" s="222"/>
      <c r="U132" s="222"/>
      <c r="V132" s="222"/>
      <c r="W132" s="222"/>
      <c r="X132" s="222"/>
      <c r="Y132" s="222"/>
      <c r="Z132" s="212"/>
      <c r="AA132" s="212"/>
      <c r="AB132" s="212"/>
      <c r="AC132" s="212"/>
      <c r="AD132" s="212"/>
      <c r="AE132" s="212"/>
      <c r="AF132" s="212"/>
      <c r="AG132" s="212" t="s">
        <v>310</v>
      </c>
      <c r="AH132" s="212">
        <v>0</v>
      </c>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
      <c r="A133" s="234">
        <v>32</v>
      </c>
      <c r="B133" s="235" t="s">
        <v>477</v>
      </c>
      <c r="C133" s="253" t="s">
        <v>478</v>
      </c>
      <c r="D133" s="236" t="s">
        <v>360</v>
      </c>
      <c r="E133" s="237">
        <v>355.8417</v>
      </c>
      <c r="F133" s="238"/>
      <c r="G133" s="239">
        <f>ROUND(E133*F133,2)</f>
        <v>0</v>
      </c>
      <c r="H133" s="238"/>
      <c r="I133" s="239">
        <f>ROUND(E133*H133,2)</f>
        <v>0</v>
      </c>
      <c r="J133" s="238"/>
      <c r="K133" s="239">
        <f>ROUND(E133*J133,2)</f>
        <v>0</v>
      </c>
      <c r="L133" s="239">
        <v>21</v>
      </c>
      <c r="M133" s="239">
        <f>G133*(1+L133/100)</f>
        <v>0</v>
      </c>
      <c r="N133" s="237">
        <v>0</v>
      </c>
      <c r="O133" s="237">
        <f>ROUND(E133*N133,2)</f>
        <v>0</v>
      </c>
      <c r="P133" s="237">
        <v>0</v>
      </c>
      <c r="Q133" s="237">
        <f>ROUND(E133*P133,2)</f>
        <v>0</v>
      </c>
      <c r="R133" s="239" t="s">
        <v>423</v>
      </c>
      <c r="S133" s="239" t="s">
        <v>231</v>
      </c>
      <c r="T133" s="240" t="s">
        <v>304</v>
      </c>
      <c r="U133" s="222">
        <v>0.94</v>
      </c>
      <c r="V133" s="222">
        <f>ROUND(E133*U133,2)</f>
        <v>334.49</v>
      </c>
      <c r="W133" s="222"/>
      <c r="X133" s="222" t="s">
        <v>455</v>
      </c>
      <c r="Y133" s="222" t="s">
        <v>234</v>
      </c>
      <c r="Z133" s="212"/>
      <c r="AA133" s="212"/>
      <c r="AB133" s="212"/>
      <c r="AC133" s="212"/>
      <c r="AD133" s="212"/>
      <c r="AE133" s="212"/>
      <c r="AF133" s="212"/>
      <c r="AG133" s="212" t="s">
        <v>456</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2" x14ac:dyDescent="0.2">
      <c r="A134" s="219"/>
      <c r="B134" s="220"/>
      <c r="C134" s="254" t="s">
        <v>437</v>
      </c>
      <c r="D134" s="249"/>
      <c r="E134" s="249"/>
      <c r="F134" s="249"/>
      <c r="G134" s="249"/>
      <c r="H134" s="222"/>
      <c r="I134" s="222"/>
      <c r="J134" s="222"/>
      <c r="K134" s="222"/>
      <c r="L134" s="222"/>
      <c r="M134" s="222"/>
      <c r="N134" s="221"/>
      <c r="O134" s="221"/>
      <c r="P134" s="221"/>
      <c r="Q134" s="221"/>
      <c r="R134" s="222"/>
      <c r="S134" s="222"/>
      <c r="T134" s="222"/>
      <c r="U134" s="222"/>
      <c r="V134" s="222"/>
      <c r="W134" s="222"/>
      <c r="X134" s="222"/>
      <c r="Y134" s="222"/>
      <c r="Z134" s="212"/>
      <c r="AA134" s="212"/>
      <c r="AB134" s="212"/>
      <c r="AC134" s="212"/>
      <c r="AD134" s="212"/>
      <c r="AE134" s="212"/>
      <c r="AF134" s="212"/>
      <c r="AG134" s="212" t="s">
        <v>239</v>
      </c>
      <c r="AH134" s="212"/>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3" x14ac:dyDescent="0.2">
      <c r="A135" s="219"/>
      <c r="B135" s="220"/>
      <c r="C135" s="255" t="s">
        <v>438</v>
      </c>
      <c r="D135" s="250"/>
      <c r="E135" s="250"/>
      <c r="F135" s="250"/>
      <c r="G135" s="250"/>
      <c r="H135" s="222"/>
      <c r="I135" s="222"/>
      <c r="J135" s="222"/>
      <c r="K135" s="222"/>
      <c r="L135" s="222"/>
      <c r="M135" s="222"/>
      <c r="N135" s="221"/>
      <c r="O135" s="221"/>
      <c r="P135" s="221"/>
      <c r="Q135" s="221"/>
      <c r="R135" s="222"/>
      <c r="S135" s="222"/>
      <c r="T135" s="222"/>
      <c r="U135" s="222"/>
      <c r="V135" s="222"/>
      <c r="W135" s="222"/>
      <c r="X135" s="222"/>
      <c r="Y135" s="222"/>
      <c r="Z135" s="212"/>
      <c r="AA135" s="212"/>
      <c r="AB135" s="212"/>
      <c r="AC135" s="212"/>
      <c r="AD135" s="212"/>
      <c r="AE135" s="212"/>
      <c r="AF135" s="212"/>
      <c r="AG135" s="212" t="s">
        <v>239</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2" x14ac:dyDescent="0.2">
      <c r="A136" s="219"/>
      <c r="B136" s="220"/>
      <c r="C136" s="263" t="s">
        <v>462</v>
      </c>
      <c r="D136" s="259"/>
      <c r="E136" s="260"/>
      <c r="F136" s="222"/>
      <c r="G136" s="222"/>
      <c r="H136" s="222"/>
      <c r="I136" s="222"/>
      <c r="J136" s="222"/>
      <c r="K136" s="222"/>
      <c r="L136" s="222"/>
      <c r="M136" s="222"/>
      <c r="N136" s="221"/>
      <c r="O136" s="221"/>
      <c r="P136" s="221"/>
      <c r="Q136" s="221"/>
      <c r="R136" s="222"/>
      <c r="S136" s="222"/>
      <c r="T136" s="222"/>
      <c r="U136" s="222"/>
      <c r="V136" s="222"/>
      <c r="W136" s="222"/>
      <c r="X136" s="222"/>
      <c r="Y136" s="222"/>
      <c r="Z136" s="212"/>
      <c r="AA136" s="212"/>
      <c r="AB136" s="212"/>
      <c r="AC136" s="212"/>
      <c r="AD136" s="212"/>
      <c r="AE136" s="212"/>
      <c r="AF136" s="212"/>
      <c r="AG136" s="212" t="s">
        <v>310</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3" x14ac:dyDescent="0.2">
      <c r="A137" s="219"/>
      <c r="B137" s="220"/>
      <c r="C137" s="263" t="s">
        <v>579</v>
      </c>
      <c r="D137" s="259"/>
      <c r="E137" s="260"/>
      <c r="F137" s="222"/>
      <c r="G137" s="222"/>
      <c r="H137" s="222"/>
      <c r="I137" s="222"/>
      <c r="J137" s="222"/>
      <c r="K137" s="222"/>
      <c r="L137" s="222"/>
      <c r="M137" s="222"/>
      <c r="N137" s="221"/>
      <c r="O137" s="221"/>
      <c r="P137" s="221"/>
      <c r="Q137" s="221"/>
      <c r="R137" s="222"/>
      <c r="S137" s="222"/>
      <c r="T137" s="222"/>
      <c r="U137" s="222"/>
      <c r="V137" s="222"/>
      <c r="W137" s="222"/>
      <c r="X137" s="222"/>
      <c r="Y137" s="222"/>
      <c r="Z137" s="212"/>
      <c r="AA137" s="212"/>
      <c r="AB137" s="212"/>
      <c r="AC137" s="212"/>
      <c r="AD137" s="212"/>
      <c r="AE137" s="212"/>
      <c r="AF137" s="212"/>
      <c r="AG137" s="212" t="s">
        <v>310</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3" x14ac:dyDescent="0.2">
      <c r="A138" s="219"/>
      <c r="B138" s="220"/>
      <c r="C138" s="263" t="s">
        <v>580</v>
      </c>
      <c r="D138" s="259"/>
      <c r="E138" s="260">
        <v>355.8417</v>
      </c>
      <c r="F138" s="222"/>
      <c r="G138" s="222"/>
      <c r="H138" s="222"/>
      <c r="I138" s="222"/>
      <c r="J138" s="222"/>
      <c r="K138" s="222"/>
      <c r="L138" s="222"/>
      <c r="M138" s="222"/>
      <c r="N138" s="221"/>
      <c r="O138" s="221"/>
      <c r="P138" s="221"/>
      <c r="Q138" s="221"/>
      <c r="R138" s="222"/>
      <c r="S138" s="222"/>
      <c r="T138" s="222"/>
      <c r="U138" s="222"/>
      <c r="V138" s="222"/>
      <c r="W138" s="222"/>
      <c r="X138" s="222"/>
      <c r="Y138" s="222"/>
      <c r="Z138" s="212"/>
      <c r="AA138" s="212"/>
      <c r="AB138" s="212"/>
      <c r="AC138" s="212"/>
      <c r="AD138" s="212"/>
      <c r="AE138" s="212"/>
      <c r="AF138" s="212"/>
      <c r="AG138" s="212" t="s">
        <v>310</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ht="22.5" outlineLevel="1" x14ac:dyDescent="0.2">
      <c r="A139" s="234">
        <v>33</v>
      </c>
      <c r="B139" s="235" t="s">
        <v>479</v>
      </c>
      <c r="C139" s="253" t="s">
        <v>480</v>
      </c>
      <c r="D139" s="236" t="s">
        <v>360</v>
      </c>
      <c r="E139" s="237">
        <v>711.68340000000001</v>
      </c>
      <c r="F139" s="238"/>
      <c r="G139" s="239">
        <f>ROUND(E139*F139,2)</f>
        <v>0</v>
      </c>
      <c r="H139" s="238"/>
      <c r="I139" s="239">
        <f>ROUND(E139*H139,2)</f>
        <v>0</v>
      </c>
      <c r="J139" s="238"/>
      <c r="K139" s="239">
        <f>ROUND(E139*J139,2)</f>
        <v>0</v>
      </c>
      <c r="L139" s="239">
        <v>21</v>
      </c>
      <c r="M139" s="239">
        <f>G139*(1+L139/100)</f>
        <v>0</v>
      </c>
      <c r="N139" s="237">
        <v>0</v>
      </c>
      <c r="O139" s="237">
        <f>ROUND(E139*N139,2)</f>
        <v>0</v>
      </c>
      <c r="P139" s="237">
        <v>0</v>
      </c>
      <c r="Q139" s="237">
        <f>ROUND(E139*P139,2)</f>
        <v>0</v>
      </c>
      <c r="R139" s="239" t="s">
        <v>423</v>
      </c>
      <c r="S139" s="239" t="s">
        <v>231</v>
      </c>
      <c r="T139" s="240" t="s">
        <v>304</v>
      </c>
      <c r="U139" s="222">
        <v>0.11</v>
      </c>
      <c r="V139" s="222">
        <f>ROUND(E139*U139,2)</f>
        <v>78.290000000000006</v>
      </c>
      <c r="W139" s="222"/>
      <c r="X139" s="222" t="s">
        <v>455</v>
      </c>
      <c r="Y139" s="222" t="s">
        <v>234</v>
      </c>
      <c r="Z139" s="212"/>
      <c r="AA139" s="212"/>
      <c r="AB139" s="212"/>
      <c r="AC139" s="212"/>
      <c r="AD139" s="212"/>
      <c r="AE139" s="212"/>
      <c r="AF139" s="212"/>
      <c r="AG139" s="212" t="s">
        <v>456</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2" x14ac:dyDescent="0.2">
      <c r="A140" s="219"/>
      <c r="B140" s="220"/>
      <c r="C140" s="263" t="s">
        <v>462</v>
      </c>
      <c r="D140" s="259"/>
      <c r="E140" s="260"/>
      <c r="F140" s="222"/>
      <c r="G140" s="222"/>
      <c r="H140" s="222"/>
      <c r="I140" s="222"/>
      <c r="J140" s="222"/>
      <c r="K140" s="222"/>
      <c r="L140" s="222"/>
      <c r="M140" s="222"/>
      <c r="N140" s="221"/>
      <c r="O140" s="221"/>
      <c r="P140" s="221"/>
      <c r="Q140" s="221"/>
      <c r="R140" s="222"/>
      <c r="S140" s="222"/>
      <c r="T140" s="222"/>
      <c r="U140" s="222"/>
      <c r="V140" s="222"/>
      <c r="W140" s="222"/>
      <c r="X140" s="222"/>
      <c r="Y140" s="222"/>
      <c r="Z140" s="212"/>
      <c r="AA140" s="212"/>
      <c r="AB140" s="212"/>
      <c r="AC140" s="212"/>
      <c r="AD140" s="212"/>
      <c r="AE140" s="212"/>
      <c r="AF140" s="212"/>
      <c r="AG140" s="212" t="s">
        <v>310</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3" x14ac:dyDescent="0.2">
      <c r="A141" s="219"/>
      <c r="B141" s="220"/>
      <c r="C141" s="263" t="s">
        <v>579</v>
      </c>
      <c r="D141" s="259"/>
      <c r="E141" s="260"/>
      <c r="F141" s="222"/>
      <c r="G141" s="222"/>
      <c r="H141" s="222"/>
      <c r="I141" s="222"/>
      <c r="J141" s="222"/>
      <c r="K141" s="222"/>
      <c r="L141" s="222"/>
      <c r="M141" s="222"/>
      <c r="N141" s="221"/>
      <c r="O141" s="221"/>
      <c r="P141" s="221"/>
      <c r="Q141" s="221"/>
      <c r="R141" s="222"/>
      <c r="S141" s="222"/>
      <c r="T141" s="222"/>
      <c r="U141" s="222"/>
      <c r="V141" s="222"/>
      <c r="W141" s="222"/>
      <c r="X141" s="222"/>
      <c r="Y141" s="222"/>
      <c r="Z141" s="212"/>
      <c r="AA141" s="212"/>
      <c r="AB141" s="212"/>
      <c r="AC141" s="212"/>
      <c r="AD141" s="212"/>
      <c r="AE141" s="212"/>
      <c r="AF141" s="212"/>
      <c r="AG141" s="212" t="s">
        <v>310</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3" x14ac:dyDescent="0.2">
      <c r="A142" s="219"/>
      <c r="B142" s="220"/>
      <c r="C142" s="263" t="s">
        <v>583</v>
      </c>
      <c r="D142" s="259"/>
      <c r="E142" s="260">
        <v>711.68340000000001</v>
      </c>
      <c r="F142" s="222"/>
      <c r="G142" s="222"/>
      <c r="H142" s="222"/>
      <c r="I142" s="222"/>
      <c r="J142" s="222"/>
      <c r="K142" s="222"/>
      <c r="L142" s="222"/>
      <c r="M142" s="222"/>
      <c r="N142" s="221"/>
      <c r="O142" s="221"/>
      <c r="P142" s="221"/>
      <c r="Q142" s="221"/>
      <c r="R142" s="222"/>
      <c r="S142" s="222"/>
      <c r="T142" s="222"/>
      <c r="U142" s="222"/>
      <c r="V142" s="222"/>
      <c r="W142" s="222"/>
      <c r="X142" s="222"/>
      <c r="Y142" s="222"/>
      <c r="Z142" s="212"/>
      <c r="AA142" s="212"/>
      <c r="AB142" s="212"/>
      <c r="AC142" s="212"/>
      <c r="AD142" s="212"/>
      <c r="AE142" s="212"/>
      <c r="AF142" s="212"/>
      <c r="AG142" s="212" t="s">
        <v>310</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
      <c r="A143" s="234">
        <v>34</v>
      </c>
      <c r="B143" s="235" t="s">
        <v>482</v>
      </c>
      <c r="C143" s="253" t="s">
        <v>483</v>
      </c>
      <c r="D143" s="236" t="s">
        <v>360</v>
      </c>
      <c r="E143" s="237">
        <v>88.960430000000002</v>
      </c>
      <c r="F143" s="238"/>
      <c r="G143" s="239">
        <f>ROUND(E143*F143,2)</f>
        <v>0</v>
      </c>
      <c r="H143" s="238"/>
      <c r="I143" s="239">
        <f>ROUND(E143*H143,2)</f>
        <v>0</v>
      </c>
      <c r="J143" s="238"/>
      <c r="K143" s="239">
        <f>ROUND(E143*J143,2)</f>
        <v>0</v>
      </c>
      <c r="L143" s="239">
        <v>21</v>
      </c>
      <c r="M143" s="239">
        <f>G143*(1+L143/100)</f>
        <v>0</v>
      </c>
      <c r="N143" s="237">
        <v>0</v>
      </c>
      <c r="O143" s="237">
        <f>ROUND(E143*N143,2)</f>
        <v>0</v>
      </c>
      <c r="P143" s="237">
        <v>0</v>
      </c>
      <c r="Q143" s="237">
        <f>ROUND(E143*P143,2)</f>
        <v>0</v>
      </c>
      <c r="R143" s="239" t="s">
        <v>423</v>
      </c>
      <c r="S143" s="239" t="s">
        <v>231</v>
      </c>
      <c r="T143" s="240" t="s">
        <v>304</v>
      </c>
      <c r="U143" s="222">
        <v>0</v>
      </c>
      <c r="V143" s="222">
        <f>ROUND(E143*U143,2)</f>
        <v>0</v>
      </c>
      <c r="W143" s="222"/>
      <c r="X143" s="222" t="s">
        <v>455</v>
      </c>
      <c r="Y143" s="222" t="s">
        <v>234</v>
      </c>
      <c r="Z143" s="212"/>
      <c r="AA143" s="212"/>
      <c r="AB143" s="212"/>
      <c r="AC143" s="212"/>
      <c r="AD143" s="212"/>
      <c r="AE143" s="212"/>
      <c r="AF143" s="212"/>
      <c r="AG143" s="212" t="s">
        <v>456</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2" x14ac:dyDescent="0.2">
      <c r="A144" s="219"/>
      <c r="B144" s="220"/>
      <c r="C144" s="254" t="s">
        <v>484</v>
      </c>
      <c r="D144" s="249"/>
      <c r="E144" s="249"/>
      <c r="F144" s="249"/>
      <c r="G144" s="249"/>
      <c r="H144" s="222"/>
      <c r="I144" s="222"/>
      <c r="J144" s="222"/>
      <c r="K144" s="222"/>
      <c r="L144" s="222"/>
      <c r="M144" s="222"/>
      <c r="N144" s="221"/>
      <c r="O144" s="221"/>
      <c r="P144" s="221"/>
      <c r="Q144" s="221"/>
      <c r="R144" s="222"/>
      <c r="S144" s="222"/>
      <c r="T144" s="222"/>
      <c r="U144" s="222"/>
      <c r="V144" s="222"/>
      <c r="W144" s="222"/>
      <c r="X144" s="222"/>
      <c r="Y144" s="222"/>
      <c r="Z144" s="212"/>
      <c r="AA144" s="212"/>
      <c r="AB144" s="212"/>
      <c r="AC144" s="212"/>
      <c r="AD144" s="212"/>
      <c r="AE144" s="212"/>
      <c r="AF144" s="212"/>
      <c r="AG144" s="212" t="s">
        <v>239</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2" x14ac:dyDescent="0.2">
      <c r="A145" s="219"/>
      <c r="B145" s="220"/>
      <c r="C145" s="263" t="s">
        <v>462</v>
      </c>
      <c r="D145" s="259"/>
      <c r="E145" s="260"/>
      <c r="F145" s="222"/>
      <c r="G145" s="222"/>
      <c r="H145" s="222"/>
      <c r="I145" s="222"/>
      <c r="J145" s="222"/>
      <c r="K145" s="222"/>
      <c r="L145" s="222"/>
      <c r="M145" s="222"/>
      <c r="N145" s="221"/>
      <c r="O145" s="221"/>
      <c r="P145" s="221"/>
      <c r="Q145" s="221"/>
      <c r="R145" s="222"/>
      <c r="S145" s="222"/>
      <c r="T145" s="222"/>
      <c r="U145" s="222"/>
      <c r="V145" s="222"/>
      <c r="W145" s="222"/>
      <c r="X145" s="222"/>
      <c r="Y145" s="222"/>
      <c r="Z145" s="212"/>
      <c r="AA145" s="212"/>
      <c r="AB145" s="212"/>
      <c r="AC145" s="212"/>
      <c r="AD145" s="212"/>
      <c r="AE145" s="212"/>
      <c r="AF145" s="212"/>
      <c r="AG145" s="212" t="s">
        <v>310</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3" x14ac:dyDescent="0.2">
      <c r="A146" s="219"/>
      <c r="B146" s="220"/>
      <c r="C146" s="263" t="s">
        <v>579</v>
      </c>
      <c r="D146" s="259"/>
      <c r="E146" s="260"/>
      <c r="F146" s="222"/>
      <c r="G146" s="222"/>
      <c r="H146" s="222"/>
      <c r="I146" s="222"/>
      <c r="J146" s="222"/>
      <c r="K146" s="222"/>
      <c r="L146" s="222"/>
      <c r="M146" s="222"/>
      <c r="N146" s="221"/>
      <c r="O146" s="221"/>
      <c r="P146" s="221"/>
      <c r="Q146" s="221"/>
      <c r="R146" s="222"/>
      <c r="S146" s="222"/>
      <c r="T146" s="222"/>
      <c r="U146" s="222"/>
      <c r="V146" s="222"/>
      <c r="W146" s="222"/>
      <c r="X146" s="222"/>
      <c r="Y146" s="222"/>
      <c r="Z146" s="212"/>
      <c r="AA146" s="212"/>
      <c r="AB146" s="212"/>
      <c r="AC146" s="212"/>
      <c r="AD146" s="212"/>
      <c r="AE146" s="212"/>
      <c r="AF146" s="212"/>
      <c r="AG146" s="212" t="s">
        <v>310</v>
      </c>
      <c r="AH146" s="212">
        <v>0</v>
      </c>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3" x14ac:dyDescent="0.2">
      <c r="A147" s="219"/>
      <c r="B147" s="220"/>
      <c r="C147" s="263" t="s">
        <v>584</v>
      </c>
      <c r="D147" s="259"/>
      <c r="E147" s="260">
        <v>88.960430000000002</v>
      </c>
      <c r="F147" s="222"/>
      <c r="G147" s="222"/>
      <c r="H147" s="222"/>
      <c r="I147" s="222"/>
      <c r="J147" s="222"/>
      <c r="K147" s="222"/>
      <c r="L147" s="222"/>
      <c r="M147" s="222"/>
      <c r="N147" s="221"/>
      <c r="O147" s="221"/>
      <c r="P147" s="221"/>
      <c r="Q147" s="221"/>
      <c r="R147" s="222"/>
      <c r="S147" s="222"/>
      <c r="T147" s="222"/>
      <c r="U147" s="222"/>
      <c r="V147" s="222"/>
      <c r="W147" s="222"/>
      <c r="X147" s="222"/>
      <c r="Y147" s="222"/>
      <c r="Z147" s="212"/>
      <c r="AA147" s="212"/>
      <c r="AB147" s="212"/>
      <c r="AC147" s="212"/>
      <c r="AD147" s="212"/>
      <c r="AE147" s="212"/>
      <c r="AF147" s="212"/>
      <c r="AG147" s="212" t="s">
        <v>310</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
      <c r="A148" s="234">
        <v>35</v>
      </c>
      <c r="B148" s="235" t="s">
        <v>490</v>
      </c>
      <c r="C148" s="253" t="s">
        <v>491</v>
      </c>
      <c r="D148" s="236" t="s">
        <v>360</v>
      </c>
      <c r="E148" s="237">
        <v>0.50173999999999996</v>
      </c>
      <c r="F148" s="238"/>
      <c r="G148" s="239">
        <f>ROUND(E148*F148,2)</f>
        <v>0</v>
      </c>
      <c r="H148" s="238"/>
      <c r="I148" s="239">
        <f>ROUND(E148*H148,2)</f>
        <v>0</v>
      </c>
      <c r="J148" s="238"/>
      <c r="K148" s="239">
        <f>ROUND(E148*J148,2)</f>
        <v>0</v>
      </c>
      <c r="L148" s="239">
        <v>21</v>
      </c>
      <c r="M148" s="239">
        <f>G148*(1+L148/100)</f>
        <v>0</v>
      </c>
      <c r="N148" s="237">
        <v>0</v>
      </c>
      <c r="O148" s="237">
        <f>ROUND(E148*N148,2)</f>
        <v>0</v>
      </c>
      <c r="P148" s="237">
        <v>0</v>
      </c>
      <c r="Q148" s="237">
        <f>ROUND(E148*P148,2)</f>
        <v>0</v>
      </c>
      <c r="R148" s="239" t="s">
        <v>423</v>
      </c>
      <c r="S148" s="239" t="s">
        <v>231</v>
      </c>
      <c r="T148" s="240" t="s">
        <v>304</v>
      </c>
      <c r="U148" s="222">
        <v>0</v>
      </c>
      <c r="V148" s="222">
        <f>ROUND(E148*U148,2)</f>
        <v>0</v>
      </c>
      <c r="W148" s="222"/>
      <c r="X148" s="222" t="s">
        <v>455</v>
      </c>
      <c r="Y148" s="222" t="s">
        <v>234</v>
      </c>
      <c r="Z148" s="212"/>
      <c r="AA148" s="212"/>
      <c r="AB148" s="212"/>
      <c r="AC148" s="212"/>
      <c r="AD148" s="212"/>
      <c r="AE148" s="212"/>
      <c r="AF148" s="212"/>
      <c r="AG148" s="212" t="s">
        <v>456</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2" x14ac:dyDescent="0.2">
      <c r="A149" s="219"/>
      <c r="B149" s="220"/>
      <c r="C149" s="254" t="s">
        <v>492</v>
      </c>
      <c r="D149" s="249"/>
      <c r="E149" s="249"/>
      <c r="F149" s="249"/>
      <c r="G149" s="249"/>
      <c r="H149" s="222"/>
      <c r="I149" s="222"/>
      <c r="J149" s="222"/>
      <c r="K149" s="222"/>
      <c r="L149" s="222"/>
      <c r="M149" s="222"/>
      <c r="N149" s="221"/>
      <c r="O149" s="221"/>
      <c r="P149" s="221"/>
      <c r="Q149" s="221"/>
      <c r="R149" s="222"/>
      <c r="S149" s="222"/>
      <c r="T149" s="222"/>
      <c r="U149" s="222"/>
      <c r="V149" s="222"/>
      <c r="W149" s="222"/>
      <c r="X149" s="222"/>
      <c r="Y149" s="222"/>
      <c r="Z149" s="212"/>
      <c r="AA149" s="212"/>
      <c r="AB149" s="212"/>
      <c r="AC149" s="212"/>
      <c r="AD149" s="212"/>
      <c r="AE149" s="212"/>
      <c r="AF149" s="212"/>
      <c r="AG149" s="212" t="s">
        <v>239</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2" x14ac:dyDescent="0.2">
      <c r="A150" s="219"/>
      <c r="B150" s="220"/>
      <c r="C150" s="263" t="s">
        <v>462</v>
      </c>
      <c r="D150" s="259"/>
      <c r="E150" s="260"/>
      <c r="F150" s="222"/>
      <c r="G150" s="222"/>
      <c r="H150" s="222"/>
      <c r="I150" s="222"/>
      <c r="J150" s="222"/>
      <c r="K150" s="222"/>
      <c r="L150" s="222"/>
      <c r="M150" s="222"/>
      <c r="N150" s="221"/>
      <c r="O150" s="221"/>
      <c r="P150" s="221"/>
      <c r="Q150" s="221"/>
      <c r="R150" s="222"/>
      <c r="S150" s="222"/>
      <c r="T150" s="222"/>
      <c r="U150" s="222"/>
      <c r="V150" s="222"/>
      <c r="W150" s="222"/>
      <c r="X150" s="222"/>
      <c r="Y150" s="222"/>
      <c r="Z150" s="212"/>
      <c r="AA150" s="212"/>
      <c r="AB150" s="212"/>
      <c r="AC150" s="212"/>
      <c r="AD150" s="212"/>
      <c r="AE150" s="212"/>
      <c r="AF150" s="212"/>
      <c r="AG150" s="212" t="s">
        <v>310</v>
      </c>
      <c r="AH150" s="212">
        <v>0</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3" x14ac:dyDescent="0.2">
      <c r="A151" s="219"/>
      <c r="B151" s="220"/>
      <c r="C151" s="263" t="s">
        <v>579</v>
      </c>
      <c r="D151" s="259"/>
      <c r="E151" s="260"/>
      <c r="F151" s="222"/>
      <c r="G151" s="222"/>
      <c r="H151" s="222"/>
      <c r="I151" s="222"/>
      <c r="J151" s="222"/>
      <c r="K151" s="222"/>
      <c r="L151" s="222"/>
      <c r="M151" s="222"/>
      <c r="N151" s="221"/>
      <c r="O151" s="221"/>
      <c r="P151" s="221"/>
      <c r="Q151" s="221"/>
      <c r="R151" s="222"/>
      <c r="S151" s="222"/>
      <c r="T151" s="222"/>
      <c r="U151" s="222"/>
      <c r="V151" s="222"/>
      <c r="W151" s="222"/>
      <c r="X151" s="222"/>
      <c r="Y151" s="222"/>
      <c r="Z151" s="212"/>
      <c r="AA151" s="212"/>
      <c r="AB151" s="212"/>
      <c r="AC151" s="212"/>
      <c r="AD151" s="212"/>
      <c r="AE151" s="212"/>
      <c r="AF151" s="212"/>
      <c r="AG151" s="212" t="s">
        <v>310</v>
      </c>
      <c r="AH151" s="212">
        <v>0</v>
      </c>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3" x14ac:dyDescent="0.2">
      <c r="A152" s="219"/>
      <c r="B152" s="220"/>
      <c r="C152" s="263" t="s">
        <v>585</v>
      </c>
      <c r="D152" s="259"/>
      <c r="E152" s="260">
        <v>0.50173999999999996</v>
      </c>
      <c r="F152" s="222"/>
      <c r="G152" s="222"/>
      <c r="H152" s="222"/>
      <c r="I152" s="222"/>
      <c r="J152" s="222"/>
      <c r="K152" s="222"/>
      <c r="L152" s="222"/>
      <c r="M152" s="222"/>
      <c r="N152" s="221"/>
      <c r="O152" s="221"/>
      <c r="P152" s="221"/>
      <c r="Q152" s="221"/>
      <c r="R152" s="222"/>
      <c r="S152" s="222"/>
      <c r="T152" s="222"/>
      <c r="U152" s="222"/>
      <c r="V152" s="222"/>
      <c r="W152" s="222"/>
      <c r="X152" s="222"/>
      <c r="Y152" s="222"/>
      <c r="Z152" s="212"/>
      <c r="AA152" s="212"/>
      <c r="AB152" s="212"/>
      <c r="AC152" s="212"/>
      <c r="AD152" s="212"/>
      <c r="AE152" s="212"/>
      <c r="AF152" s="212"/>
      <c r="AG152" s="212" t="s">
        <v>310</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
      <c r="A153" s="234">
        <v>36</v>
      </c>
      <c r="B153" s="235" t="s">
        <v>496</v>
      </c>
      <c r="C153" s="253" t="s">
        <v>497</v>
      </c>
      <c r="D153" s="236" t="s">
        <v>360</v>
      </c>
      <c r="E153" s="237">
        <v>2.9997500000000001</v>
      </c>
      <c r="F153" s="238"/>
      <c r="G153" s="239">
        <f>ROUND(E153*F153,2)</f>
        <v>0</v>
      </c>
      <c r="H153" s="238"/>
      <c r="I153" s="239">
        <f>ROUND(E153*H153,2)</f>
        <v>0</v>
      </c>
      <c r="J153" s="238"/>
      <c r="K153" s="239">
        <f>ROUND(E153*J153,2)</f>
        <v>0</v>
      </c>
      <c r="L153" s="239">
        <v>21</v>
      </c>
      <c r="M153" s="239">
        <f>G153*(1+L153/100)</f>
        <v>0</v>
      </c>
      <c r="N153" s="237">
        <v>0</v>
      </c>
      <c r="O153" s="237">
        <f>ROUND(E153*N153,2)</f>
        <v>0</v>
      </c>
      <c r="P153" s="237">
        <v>0</v>
      </c>
      <c r="Q153" s="237">
        <f>ROUND(E153*P153,2)</f>
        <v>0</v>
      </c>
      <c r="R153" s="239" t="s">
        <v>423</v>
      </c>
      <c r="S153" s="239" t="s">
        <v>231</v>
      </c>
      <c r="T153" s="240" t="s">
        <v>304</v>
      </c>
      <c r="U153" s="222">
        <v>0</v>
      </c>
      <c r="V153" s="222">
        <f>ROUND(E153*U153,2)</f>
        <v>0</v>
      </c>
      <c r="W153" s="222"/>
      <c r="X153" s="222" t="s">
        <v>455</v>
      </c>
      <c r="Y153" s="222" t="s">
        <v>234</v>
      </c>
      <c r="Z153" s="212"/>
      <c r="AA153" s="212"/>
      <c r="AB153" s="212"/>
      <c r="AC153" s="212"/>
      <c r="AD153" s="212"/>
      <c r="AE153" s="212"/>
      <c r="AF153" s="212"/>
      <c r="AG153" s="212" t="s">
        <v>456</v>
      </c>
      <c r="AH153" s="212"/>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2" x14ac:dyDescent="0.2">
      <c r="A154" s="219"/>
      <c r="B154" s="220"/>
      <c r="C154" s="254" t="s">
        <v>498</v>
      </c>
      <c r="D154" s="249"/>
      <c r="E154" s="249"/>
      <c r="F154" s="249"/>
      <c r="G154" s="249"/>
      <c r="H154" s="222"/>
      <c r="I154" s="222"/>
      <c r="J154" s="222"/>
      <c r="K154" s="222"/>
      <c r="L154" s="222"/>
      <c r="M154" s="222"/>
      <c r="N154" s="221"/>
      <c r="O154" s="221"/>
      <c r="P154" s="221"/>
      <c r="Q154" s="221"/>
      <c r="R154" s="222"/>
      <c r="S154" s="222"/>
      <c r="T154" s="222"/>
      <c r="U154" s="222"/>
      <c r="V154" s="222"/>
      <c r="W154" s="222"/>
      <c r="X154" s="222"/>
      <c r="Y154" s="222"/>
      <c r="Z154" s="212"/>
      <c r="AA154" s="212"/>
      <c r="AB154" s="212"/>
      <c r="AC154" s="212"/>
      <c r="AD154" s="212"/>
      <c r="AE154" s="212"/>
      <c r="AF154" s="212"/>
      <c r="AG154" s="212" t="s">
        <v>239</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2" x14ac:dyDescent="0.2">
      <c r="A155" s="219"/>
      <c r="B155" s="220"/>
      <c r="C155" s="263" t="s">
        <v>462</v>
      </c>
      <c r="D155" s="259"/>
      <c r="E155" s="260"/>
      <c r="F155" s="222"/>
      <c r="G155" s="222"/>
      <c r="H155" s="222"/>
      <c r="I155" s="222"/>
      <c r="J155" s="222"/>
      <c r="K155" s="222"/>
      <c r="L155" s="222"/>
      <c r="M155" s="222"/>
      <c r="N155" s="221"/>
      <c r="O155" s="221"/>
      <c r="P155" s="221"/>
      <c r="Q155" s="221"/>
      <c r="R155" s="222"/>
      <c r="S155" s="222"/>
      <c r="T155" s="222"/>
      <c r="U155" s="222"/>
      <c r="V155" s="222"/>
      <c r="W155" s="222"/>
      <c r="X155" s="222"/>
      <c r="Y155" s="222"/>
      <c r="Z155" s="212"/>
      <c r="AA155" s="212"/>
      <c r="AB155" s="212"/>
      <c r="AC155" s="212"/>
      <c r="AD155" s="212"/>
      <c r="AE155" s="212"/>
      <c r="AF155" s="212"/>
      <c r="AG155" s="212" t="s">
        <v>310</v>
      </c>
      <c r="AH155" s="212">
        <v>0</v>
      </c>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3" x14ac:dyDescent="0.2">
      <c r="A156" s="219"/>
      <c r="B156" s="220"/>
      <c r="C156" s="263" t="s">
        <v>579</v>
      </c>
      <c r="D156" s="259"/>
      <c r="E156" s="260"/>
      <c r="F156" s="222"/>
      <c r="G156" s="222"/>
      <c r="H156" s="222"/>
      <c r="I156" s="222"/>
      <c r="J156" s="222"/>
      <c r="K156" s="222"/>
      <c r="L156" s="222"/>
      <c r="M156" s="222"/>
      <c r="N156" s="221"/>
      <c r="O156" s="221"/>
      <c r="P156" s="221"/>
      <c r="Q156" s="221"/>
      <c r="R156" s="222"/>
      <c r="S156" s="222"/>
      <c r="T156" s="222"/>
      <c r="U156" s="222"/>
      <c r="V156" s="222"/>
      <c r="W156" s="222"/>
      <c r="X156" s="222"/>
      <c r="Y156" s="222"/>
      <c r="Z156" s="212"/>
      <c r="AA156" s="212"/>
      <c r="AB156" s="212"/>
      <c r="AC156" s="212"/>
      <c r="AD156" s="212"/>
      <c r="AE156" s="212"/>
      <c r="AF156" s="212"/>
      <c r="AG156" s="212" t="s">
        <v>310</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3" x14ac:dyDescent="0.2">
      <c r="A157" s="219"/>
      <c r="B157" s="220"/>
      <c r="C157" s="263" t="s">
        <v>586</v>
      </c>
      <c r="D157" s="259"/>
      <c r="E157" s="260">
        <v>2.9997500000000001</v>
      </c>
      <c r="F157" s="222"/>
      <c r="G157" s="222"/>
      <c r="H157" s="222"/>
      <c r="I157" s="222"/>
      <c r="J157" s="222"/>
      <c r="K157" s="222"/>
      <c r="L157" s="222"/>
      <c r="M157" s="222"/>
      <c r="N157" s="221"/>
      <c r="O157" s="221"/>
      <c r="P157" s="221"/>
      <c r="Q157" s="221"/>
      <c r="R157" s="222"/>
      <c r="S157" s="222"/>
      <c r="T157" s="222"/>
      <c r="U157" s="222"/>
      <c r="V157" s="222"/>
      <c r="W157" s="222"/>
      <c r="X157" s="222"/>
      <c r="Y157" s="222"/>
      <c r="Z157" s="212"/>
      <c r="AA157" s="212"/>
      <c r="AB157" s="212"/>
      <c r="AC157" s="212"/>
      <c r="AD157" s="212"/>
      <c r="AE157" s="212"/>
      <c r="AF157" s="212"/>
      <c r="AG157" s="212" t="s">
        <v>310</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
      <c r="A158" s="234">
        <v>37</v>
      </c>
      <c r="B158" s="235" t="s">
        <v>506</v>
      </c>
      <c r="C158" s="253" t="s">
        <v>507</v>
      </c>
      <c r="D158" s="236" t="s">
        <v>360</v>
      </c>
      <c r="E158" s="237">
        <v>3.5580000000000001E-2</v>
      </c>
      <c r="F158" s="238"/>
      <c r="G158" s="239">
        <f>ROUND(E158*F158,2)</f>
        <v>0</v>
      </c>
      <c r="H158" s="238"/>
      <c r="I158" s="239">
        <f>ROUND(E158*H158,2)</f>
        <v>0</v>
      </c>
      <c r="J158" s="238"/>
      <c r="K158" s="239">
        <f>ROUND(E158*J158,2)</f>
        <v>0</v>
      </c>
      <c r="L158" s="239">
        <v>21</v>
      </c>
      <c r="M158" s="239">
        <f>G158*(1+L158/100)</f>
        <v>0</v>
      </c>
      <c r="N158" s="237">
        <v>0</v>
      </c>
      <c r="O158" s="237">
        <f>ROUND(E158*N158,2)</f>
        <v>0</v>
      </c>
      <c r="P158" s="237">
        <v>0</v>
      </c>
      <c r="Q158" s="237">
        <f>ROUND(E158*P158,2)</f>
        <v>0</v>
      </c>
      <c r="R158" s="239" t="s">
        <v>423</v>
      </c>
      <c r="S158" s="239" t="s">
        <v>231</v>
      </c>
      <c r="T158" s="240" t="s">
        <v>304</v>
      </c>
      <c r="U158" s="222">
        <v>0</v>
      </c>
      <c r="V158" s="222">
        <f>ROUND(E158*U158,2)</f>
        <v>0</v>
      </c>
      <c r="W158" s="222"/>
      <c r="X158" s="222" t="s">
        <v>455</v>
      </c>
      <c r="Y158" s="222" t="s">
        <v>234</v>
      </c>
      <c r="Z158" s="212"/>
      <c r="AA158" s="212"/>
      <c r="AB158" s="212"/>
      <c r="AC158" s="212"/>
      <c r="AD158" s="212"/>
      <c r="AE158" s="212"/>
      <c r="AF158" s="212"/>
      <c r="AG158" s="212" t="s">
        <v>456</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2" x14ac:dyDescent="0.2">
      <c r="A159" s="219"/>
      <c r="B159" s="220"/>
      <c r="C159" s="254" t="s">
        <v>504</v>
      </c>
      <c r="D159" s="249"/>
      <c r="E159" s="249"/>
      <c r="F159" s="249"/>
      <c r="G159" s="249"/>
      <c r="H159" s="222"/>
      <c r="I159" s="222"/>
      <c r="J159" s="222"/>
      <c r="K159" s="222"/>
      <c r="L159" s="222"/>
      <c r="M159" s="222"/>
      <c r="N159" s="221"/>
      <c r="O159" s="221"/>
      <c r="P159" s="221"/>
      <c r="Q159" s="221"/>
      <c r="R159" s="222"/>
      <c r="S159" s="222"/>
      <c r="T159" s="222"/>
      <c r="U159" s="222"/>
      <c r="V159" s="222"/>
      <c r="W159" s="222"/>
      <c r="X159" s="222"/>
      <c r="Y159" s="222"/>
      <c r="Z159" s="212"/>
      <c r="AA159" s="212"/>
      <c r="AB159" s="212"/>
      <c r="AC159" s="212"/>
      <c r="AD159" s="212"/>
      <c r="AE159" s="212"/>
      <c r="AF159" s="212"/>
      <c r="AG159" s="212" t="s">
        <v>239</v>
      </c>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2" x14ac:dyDescent="0.2">
      <c r="A160" s="219"/>
      <c r="B160" s="220"/>
      <c r="C160" s="263" t="s">
        <v>462</v>
      </c>
      <c r="D160" s="259"/>
      <c r="E160" s="260"/>
      <c r="F160" s="222"/>
      <c r="G160" s="222"/>
      <c r="H160" s="222"/>
      <c r="I160" s="222"/>
      <c r="J160" s="222"/>
      <c r="K160" s="222"/>
      <c r="L160" s="222"/>
      <c r="M160" s="222"/>
      <c r="N160" s="221"/>
      <c r="O160" s="221"/>
      <c r="P160" s="221"/>
      <c r="Q160" s="221"/>
      <c r="R160" s="222"/>
      <c r="S160" s="222"/>
      <c r="T160" s="222"/>
      <c r="U160" s="222"/>
      <c r="V160" s="222"/>
      <c r="W160" s="222"/>
      <c r="X160" s="222"/>
      <c r="Y160" s="222"/>
      <c r="Z160" s="212"/>
      <c r="AA160" s="212"/>
      <c r="AB160" s="212"/>
      <c r="AC160" s="212"/>
      <c r="AD160" s="212"/>
      <c r="AE160" s="212"/>
      <c r="AF160" s="212"/>
      <c r="AG160" s="212" t="s">
        <v>310</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3" x14ac:dyDescent="0.2">
      <c r="A161" s="219"/>
      <c r="B161" s="220"/>
      <c r="C161" s="263" t="s">
        <v>579</v>
      </c>
      <c r="D161" s="259"/>
      <c r="E161" s="260"/>
      <c r="F161" s="222"/>
      <c r="G161" s="222"/>
      <c r="H161" s="222"/>
      <c r="I161" s="222"/>
      <c r="J161" s="222"/>
      <c r="K161" s="222"/>
      <c r="L161" s="222"/>
      <c r="M161" s="222"/>
      <c r="N161" s="221"/>
      <c r="O161" s="221"/>
      <c r="P161" s="221"/>
      <c r="Q161" s="221"/>
      <c r="R161" s="222"/>
      <c r="S161" s="222"/>
      <c r="T161" s="222"/>
      <c r="U161" s="222"/>
      <c r="V161" s="222"/>
      <c r="W161" s="222"/>
      <c r="X161" s="222"/>
      <c r="Y161" s="222"/>
      <c r="Z161" s="212"/>
      <c r="AA161" s="212"/>
      <c r="AB161" s="212"/>
      <c r="AC161" s="212"/>
      <c r="AD161" s="212"/>
      <c r="AE161" s="212"/>
      <c r="AF161" s="212"/>
      <c r="AG161" s="212" t="s">
        <v>310</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3" x14ac:dyDescent="0.2">
      <c r="A162" s="219"/>
      <c r="B162" s="220"/>
      <c r="C162" s="263" t="s">
        <v>587</v>
      </c>
      <c r="D162" s="259"/>
      <c r="E162" s="260">
        <v>3.5580000000000001E-2</v>
      </c>
      <c r="F162" s="222"/>
      <c r="G162" s="222"/>
      <c r="H162" s="222"/>
      <c r="I162" s="222"/>
      <c r="J162" s="222"/>
      <c r="K162" s="222"/>
      <c r="L162" s="222"/>
      <c r="M162" s="222"/>
      <c r="N162" s="221"/>
      <c r="O162" s="221"/>
      <c r="P162" s="221"/>
      <c r="Q162" s="221"/>
      <c r="R162" s="222"/>
      <c r="S162" s="222"/>
      <c r="T162" s="222"/>
      <c r="U162" s="222"/>
      <c r="V162" s="222"/>
      <c r="W162" s="222"/>
      <c r="X162" s="222"/>
      <c r="Y162" s="222"/>
      <c r="Z162" s="212"/>
      <c r="AA162" s="212"/>
      <c r="AB162" s="212"/>
      <c r="AC162" s="212"/>
      <c r="AD162" s="212"/>
      <c r="AE162" s="212"/>
      <c r="AF162" s="212"/>
      <c r="AG162" s="212" t="s">
        <v>310</v>
      </c>
      <c r="AH162" s="212">
        <v>0</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ht="22.5" outlineLevel="1" x14ac:dyDescent="0.2">
      <c r="A163" s="234">
        <v>38</v>
      </c>
      <c r="B163" s="235" t="s">
        <v>512</v>
      </c>
      <c r="C163" s="253" t="s">
        <v>513</v>
      </c>
      <c r="D163" s="236" t="s">
        <v>360</v>
      </c>
      <c r="E163" s="237">
        <v>40.000169999999997</v>
      </c>
      <c r="F163" s="238"/>
      <c r="G163" s="239">
        <f>ROUND(E163*F163,2)</f>
        <v>0</v>
      </c>
      <c r="H163" s="238"/>
      <c r="I163" s="239">
        <f>ROUND(E163*H163,2)</f>
        <v>0</v>
      </c>
      <c r="J163" s="238"/>
      <c r="K163" s="239">
        <f>ROUND(E163*J163,2)</f>
        <v>0</v>
      </c>
      <c r="L163" s="239">
        <v>21</v>
      </c>
      <c r="M163" s="239">
        <f>G163*(1+L163/100)</f>
        <v>0</v>
      </c>
      <c r="N163" s="237">
        <v>0</v>
      </c>
      <c r="O163" s="237">
        <f>ROUND(E163*N163,2)</f>
        <v>0</v>
      </c>
      <c r="P163" s="237">
        <v>0</v>
      </c>
      <c r="Q163" s="237">
        <f>ROUND(E163*P163,2)</f>
        <v>0</v>
      </c>
      <c r="R163" s="239" t="s">
        <v>423</v>
      </c>
      <c r="S163" s="239" t="s">
        <v>231</v>
      </c>
      <c r="T163" s="240" t="s">
        <v>304</v>
      </c>
      <c r="U163" s="222">
        <v>0</v>
      </c>
      <c r="V163" s="222">
        <f>ROUND(E163*U163,2)</f>
        <v>0</v>
      </c>
      <c r="W163" s="222"/>
      <c r="X163" s="222" t="s">
        <v>455</v>
      </c>
      <c r="Y163" s="222" t="s">
        <v>234</v>
      </c>
      <c r="Z163" s="212"/>
      <c r="AA163" s="212"/>
      <c r="AB163" s="212"/>
      <c r="AC163" s="212"/>
      <c r="AD163" s="212"/>
      <c r="AE163" s="212"/>
      <c r="AF163" s="212"/>
      <c r="AG163" s="212" t="s">
        <v>456</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2" x14ac:dyDescent="0.2">
      <c r="A164" s="219"/>
      <c r="B164" s="220"/>
      <c r="C164" s="263" t="s">
        <v>462</v>
      </c>
      <c r="D164" s="259"/>
      <c r="E164" s="260"/>
      <c r="F164" s="222"/>
      <c r="G164" s="222"/>
      <c r="H164" s="222"/>
      <c r="I164" s="222"/>
      <c r="J164" s="222"/>
      <c r="K164" s="222"/>
      <c r="L164" s="222"/>
      <c r="M164" s="222"/>
      <c r="N164" s="221"/>
      <c r="O164" s="221"/>
      <c r="P164" s="221"/>
      <c r="Q164" s="221"/>
      <c r="R164" s="222"/>
      <c r="S164" s="222"/>
      <c r="T164" s="222"/>
      <c r="U164" s="222"/>
      <c r="V164" s="222"/>
      <c r="W164" s="222"/>
      <c r="X164" s="222"/>
      <c r="Y164" s="222"/>
      <c r="Z164" s="212"/>
      <c r="AA164" s="212"/>
      <c r="AB164" s="212"/>
      <c r="AC164" s="212"/>
      <c r="AD164" s="212"/>
      <c r="AE164" s="212"/>
      <c r="AF164" s="212"/>
      <c r="AG164" s="212" t="s">
        <v>310</v>
      </c>
      <c r="AH164" s="212">
        <v>0</v>
      </c>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3" x14ac:dyDescent="0.2">
      <c r="A165" s="219"/>
      <c r="B165" s="220"/>
      <c r="C165" s="263" t="s">
        <v>579</v>
      </c>
      <c r="D165" s="259"/>
      <c r="E165" s="260"/>
      <c r="F165" s="222"/>
      <c r="G165" s="222"/>
      <c r="H165" s="222"/>
      <c r="I165" s="222"/>
      <c r="J165" s="222"/>
      <c r="K165" s="222"/>
      <c r="L165" s="222"/>
      <c r="M165" s="222"/>
      <c r="N165" s="221"/>
      <c r="O165" s="221"/>
      <c r="P165" s="221"/>
      <c r="Q165" s="221"/>
      <c r="R165" s="222"/>
      <c r="S165" s="222"/>
      <c r="T165" s="222"/>
      <c r="U165" s="222"/>
      <c r="V165" s="222"/>
      <c r="W165" s="222"/>
      <c r="X165" s="222"/>
      <c r="Y165" s="222"/>
      <c r="Z165" s="212"/>
      <c r="AA165" s="212"/>
      <c r="AB165" s="212"/>
      <c r="AC165" s="212"/>
      <c r="AD165" s="212"/>
      <c r="AE165" s="212"/>
      <c r="AF165" s="212"/>
      <c r="AG165" s="212" t="s">
        <v>310</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3" x14ac:dyDescent="0.2">
      <c r="A166" s="219"/>
      <c r="B166" s="220"/>
      <c r="C166" s="263" t="s">
        <v>588</v>
      </c>
      <c r="D166" s="259"/>
      <c r="E166" s="260">
        <v>40.000169999999997</v>
      </c>
      <c r="F166" s="222"/>
      <c r="G166" s="222"/>
      <c r="H166" s="222"/>
      <c r="I166" s="222"/>
      <c r="J166" s="222"/>
      <c r="K166" s="222"/>
      <c r="L166" s="222"/>
      <c r="M166" s="222"/>
      <c r="N166" s="221"/>
      <c r="O166" s="221"/>
      <c r="P166" s="221"/>
      <c r="Q166" s="221"/>
      <c r="R166" s="222"/>
      <c r="S166" s="222"/>
      <c r="T166" s="222"/>
      <c r="U166" s="222"/>
      <c r="V166" s="222"/>
      <c r="W166" s="222"/>
      <c r="X166" s="222"/>
      <c r="Y166" s="222"/>
      <c r="Z166" s="212"/>
      <c r="AA166" s="212"/>
      <c r="AB166" s="212"/>
      <c r="AC166" s="212"/>
      <c r="AD166" s="212"/>
      <c r="AE166" s="212"/>
      <c r="AF166" s="212"/>
      <c r="AG166" s="212" t="s">
        <v>310</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ht="22.5" outlineLevel="1" x14ac:dyDescent="0.2">
      <c r="A167" s="234">
        <v>39</v>
      </c>
      <c r="B167" s="235" t="s">
        <v>515</v>
      </c>
      <c r="C167" s="253" t="s">
        <v>516</v>
      </c>
      <c r="D167" s="236" t="s">
        <v>360</v>
      </c>
      <c r="E167" s="237">
        <v>187.26168999999999</v>
      </c>
      <c r="F167" s="238"/>
      <c r="G167" s="239">
        <f>ROUND(E167*F167,2)</f>
        <v>0</v>
      </c>
      <c r="H167" s="238"/>
      <c r="I167" s="239">
        <f>ROUND(E167*H167,2)</f>
        <v>0</v>
      </c>
      <c r="J167" s="238"/>
      <c r="K167" s="239">
        <f>ROUND(E167*J167,2)</f>
        <v>0</v>
      </c>
      <c r="L167" s="239">
        <v>21</v>
      </c>
      <c r="M167" s="239">
        <f>G167*(1+L167/100)</f>
        <v>0</v>
      </c>
      <c r="N167" s="237">
        <v>0</v>
      </c>
      <c r="O167" s="237">
        <f>ROUND(E167*N167,2)</f>
        <v>0</v>
      </c>
      <c r="P167" s="237">
        <v>0</v>
      </c>
      <c r="Q167" s="237">
        <f>ROUND(E167*P167,2)</f>
        <v>0</v>
      </c>
      <c r="R167" s="239" t="s">
        <v>423</v>
      </c>
      <c r="S167" s="239" t="s">
        <v>231</v>
      </c>
      <c r="T167" s="240" t="s">
        <v>304</v>
      </c>
      <c r="U167" s="222">
        <v>0</v>
      </c>
      <c r="V167" s="222">
        <f>ROUND(E167*U167,2)</f>
        <v>0</v>
      </c>
      <c r="W167" s="222"/>
      <c r="X167" s="222" t="s">
        <v>455</v>
      </c>
      <c r="Y167" s="222" t="s">
        <v>234</v>
      </c>
      <c r="Z167" s="212"/>
      <c r="AA167" s="212"/>
      <c r="AB167" s="212"/>
      <c r="AC167" s="212"/>
      <c r="AD167" s="212"/>
      <c r="AE167" s="212"/>
      <c r="AF167" s="212"/>
      <c r="AG167" s="212" t="s">
        <v>456</v>
      </c>
      <c r="AH167" s="212"/>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2" x14ac:dyDescent="0.2">
      <c r="A168" s="219"/>
      <c r="B168" s="220"/>
      <c r="C168" s="263" t="s">
        <v>462</v>
      </c>
      <c r="D168" s="259"/>
      <c r="E168" s="260"/>
      <c r="F168" s="222"/>
      <c r="G168" s="222"/>
      <c r="H168" s="222"/>
      <c r="I168" s="222"/>
      <c r="J168" s="222"/>
      <c r="K168" s="222"/>
      <c r="L168" s="222"/>
      <c r="M168" s="222"/>
      <c r="N168" s="221"/>
      <c r="O168" s="221"/>
      <c r="P168" s="221"/>
      <c r="Q168" s="221"/>
      <c r="R168" s="222"/>
      <c r="S168" s="222"/>
      <c r="T168" s="222"/>
      <c r="U168" s="222"/>
      <c r="V168" s="222"/>
      <c r="W168" s="222"/>
      <c r="X168" s="222"/>
      <c r="Y168" s="222"/>
      <c r="Z168" s="212"/>
      <c r="AA168" s="212"/>
      <c r="AB168" s="212"/>
      <c r="AC168" s="212"/>
      <c r="AD168" s="212"/>
      <c r="AE168" s="212"/>
      <c r="AF168" s="212"/>
      <c r="AG168" s="212" t="s">
        <v>310</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3" x14ac:dyDescent="0.2">
      <c r="A169" s="219"/>
      <c r="B169" s="220"/>
      <c r="C169" s="263" t="s">
        <v>579</v>
      </c>
      <c r="D169" s="259"/>
      <c r="E169" s="260"/>
      <c r="F169" s="222"/>
      <c r="G169" s="222"/>
      <c r="H169" s="222"/>
      <c r="I169" s="222"/>
      <c r="J169" s="222"/>
      <c r="K169" s="222"/>
      <c r="L169" s="222"/>
      <c r="M169" s="222"/>
      <c r="N169" s="221"/>
      <c r="O169" s="221"/>
      <c r="P169" s="221"/>
      <c r="Q169" s="221"/>
      <c r="R169" s="222"/>
      <c r="S169" s="222"/>
      <c r="T169" s="222"/>
      <c r="U169" s="222"/>
      <c r="V169" s="222"/>
      <c r="W169" s="222"/>
      <c r="X169" s="222"/>
      <c r="Y169" s="222"/>
      <c r="Z169" s="212"/>
      <c r="AA169" s="212"/>
      <c r="AB169" s="212"/>
      <c r="AC169" s="212"/>
      <c r="AD169" s="212"/>
      <c r="AE169" s="212"/>
      <c r="AF169" s="212"/>
      <c r="AG169" s="212" t="s">
        <v>310</v>
      </c>
      <c r="AH169" s="212">
        <v>0</v>
      </c>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3" x14ac:dyDescent="0.2">
      <c r="A170" s="219"/>
      <c r="B170" s="220"/>
      <c r="C170" s="263" t="s">
        <v>589</v>
      </c>
      <c r="D170" s="259"/>
      <c r="E170" s="260">
        <v>187.26168999999999</v>
      </c>
      <c r="F170" s="222"/>
      <c r="G170" s="222"/>
      <c r="H170" s="222"/>
      <c r="I170" s="222"/>
      <c r="J170" s="222"/>
      <c r="K170" s="222"/>
      <c r="L170" s="222"/>
      <c r="M170" s="222"/>
      <c r="N170" s="221"/>
      <c r="O170" s="221"/>
      <c r="P170" s="221"/>
      <c r="Q170" s="221"/>
      <c r="R170" s="222"/>
      <c r="S170" s="222"/>
      <c r="T170" s="222"/>
      <c r="U170" s="222"/>
      <c r="V170" s="222"/>
      <c r="W170" s="222"/>
      <c r="X170" s="222"/>
      <c r="Y170" s="222"/>
      <c r="Z170" s="212"/>
      <c r="AA170" s="212"/>
      <c r="AB170" s="212"/>
      <c r="AC170" s="212"/>
      <c r="AD170" s="212"/>
      <c r="AE170" s="212"/>
      <c r="AF170" s="212"/>
      <c r="AG170" s="212" t="s">
        <v>310</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ht="22.5" outlineLevel="1" x14ac:dyDescent="0.2">
      <c r="A171" s="234">
        <v>40</v>
      </c>
      <c r="B171" s="235" t="s">
        <v>518</v>
      </c>
      <c r="C171" s="253" t="s">
        <v>519</v>
      </c>
      <c r="D171" s="236" t="s">
        <v>360</v>
      </c>
      <c r="E171" s="237">
        <v>17.792090000000002</v>
      </c>
      <c r="F171" s="238"/>
      <c r="G171" s="239">
        <f>ROUND(E171*F171,2)</f>
        <v>0</v>
      </c>
      <c r="H171" s="238"/>
      <c r="I171" s="239">
        <f>ROUND(E171*H171,2)</f>
        <v>0</v>
      </c>
      <c r="J171" s="238"/>
      <c r="K171" s="239">
        <f>ROUND(E171*J171,2)</f>
        <v>0</v>
      </c>
      <c r="L171" s="239">
        <v>21</v>
      </c>
      <c r="M171" s="239">
        <f>G171*(1+L171/100)</f>
        <v>0</v>
      </c>
      <c r="N171" s="237">
        <v>0</v>
      </c>
      <c r="O171" s="237">
        <f>ROUND(E171*N171,2)</f>
        <v>0</v>
      </c>
      <c r="P171" s="237">
        <v>0</v>
      </c>
      <c r="Q171" s="237">
        <f>ROUND(E171*P171,2)</f>
        <v>0</v>
      </c>
      <c r="R171" s="239" t="s">
        <v>423</v>
      </c>
      <c r="S171" s="239" t="s">
        <v>231</v>
      </c>
      <c r="T171" s="240" t="s">
        <v>304</v>
      </c>
      <c r="U171" s="222">
        <v>0</v>
      </c>
      <c r="V171" s="222">
        <f>ROUND(E171*U171,2)</f>
        <v>0</v>
      </c>
      <c r="W171" s="222"/>
      <c r="X171" s="222" t="s">
        <v>455</v>
      </c>
      <c r="Y171" s="222" t="s">
        <v>234</v>
      </c>
      <c r="Z171" s="212"/>
      <c r="AA171" s="212"/>
      <c r="AB171" s="212"/>
      <c r="AC171" s="212"/>
      <c r="AD171" s="212"/>
      <c r="AE171" s="212"/>
      <c r="AF171" s="212"/>
      <c r="AG171" s="212" t="s">
        <v>456</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2" x14ac:dyDescent="0.2">
      <c r="A172" s="219"/>
      <c r="B172" s="220"/>
      <c r="C172" s="263" t="s">
        <v>462</v>
      </c>
      <c r="D172" s="259"/>
      <c r="E172" s="260"/>
      <c r="F172" s="222"/>
      <c r="G172" s="222"/>
      <c r="H172" s="222"/>
      <c r="I172" s="222"/>
      <c r="J172" s="222"/>
      <c r="K172" s="222"/>
      <c r="L172" s="222"/>
      <c r="M172" s="222"/>
      <c r="N172" s="221"/>
      <c r="O172" s="221"/>
      <c r="P172" s="221"/>
      <c r="Q172" s="221"/>
      <c r="R172" s="222"/>
      <c r="S172" s="222"/>
      <c r="T172" s="222"/>
      <c r="U172" s="222"/>
      <c r="V172" s="222"/>
      <c r="W172" s="222"/>
      <c r="X172" s="222"/>
      <c r="Y172" s="222"/>
      <c r="Z172" s="212"/>
      <c r="AA172" s="212"/>
      <c r="AB172" s="212"/>
      <c r="AC172" s="212"/>
      <c r="AD172" s="212"/>
      <c r="AE172" s="212"/>
      <c r="AF172" s="212"/>
      <c r="AG172" s="212" t="s">
        <v>310</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3" x14ac:dyDescent="0.2">
      <c r="A173" s="219"/>
      <c r="B173" s="220"/>
      <c r="C173" s="263" t="s">
        <v>579</v>
      </c>
      <c r="D173" s="259"/>
      <c r="E173" s="260"/>
      <c r="F173" s="222"/>
      <c r="G173" s="222"/>
      <c r="H173" s="222"/>
      <c r="I173" s="222"/>
      <c r="J173" s="222"/>
      <c r="K173" s="222"/>
      <c r="L173" s="222"/>
      <c r="M173" s="222"/>
      <c r="N173" s="221"/>
      <c r="O173" s="221"/>
      <c r="P173" s="221"/>
      <c r="Q173" s="221"/>
      <c r="R173" s="222"/>
      <c r="S173" s="222"/>
      <c r="T173" s="222"/>
      <c r="U173" s="222"/>
      <c r="V173" s="222"/>
      <c r="W173" s="222"/>
      <c r="X173" s="222"/>
      <c r="Y173" s="222"/>
      <c r="Z173" s="212"/>
      <c r="AA173" s="212"/>
      <c r="AB173" s="212"/>
      <c r="AC173" s="212"/>
      <c r="AD173" s="212"/>
      <c r="AE173" s="212"/>
      <c r="AF173" s="212"/>
      <c r="AG173" s="212" t="s">
        <v>310</v>
      </c>
      <c r="AH173" s="212">
        <v>0</v>
      </c>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3" x14ac:dyDescent="0.2">
      <c r="A174" s="219"/>
      <c r="B174" s="220"/>
      <c r="C174" s="263" t="s">
        <v>590</v>
      </c>
      <c r="D174" s="259"/>
      <c r="E174" s="260">
        <v>17.792090000000002</v>
      </c>
      <c r="F174" s="222"/>
      <c r="G174" s="222"/>
      <c r="H174" s="222"/>
      <c r="I174" s="222"/>
      <c r="J174" s="222"/>
      <c r="K174" s="222"/>
      <c r="L174" s="222"/>
      <c r="M174" s="222"/>
      <c r="N174" s="221"/>
      <c r="O174" s="221"/>
      <c r="P174" s="221"/>
      <c r="Q174" s="221"/>
      <c r="R174" s="222"/>
      <c r="S174" s="222"/>
      <c r="T174" s="222"/>
      <c r="U174" s="222"/>
      <c r="V174" s="222"/>
      <c r="W174" s="222"/>
      <c r="X174" s="222"/>
      <c r="Y174" s="222"/>
      <c r="Z174" s="212"/>
      <c r="AA174" s="212"/>
      <c r="AB174" s="212"/>
      <c r="AC174" s="212"/>
      <c r="AD174" s="212"/>
      <c r="AE174" s="212"/>
      <c r="AF174" s="212"/>
      <c r="AG174" s="212" t="s">
        <v>310</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2.5" outlineLevel="1" x14ac:dyDescent="0.2">
      <c r="A175" s="234">
        <v>41</v>
      </c>
      <c r="B175" s="235" t="s">
        <v>521</v>
      </c>
      <c r="C175" s="253" t="s">
        <v>522</v>
      </c>
      <c r="D175" s="236" t="s">
        <v>360</v>
      </c>
      <c r="E175" s="237">
        <v>17.792090000000002</v>
      </c>
      <c r="F175" s="238"/>
      <c r="G175" s="239">
        <f>ROUND(E175*F175,2)</f>
        <v>0</v>
      </c>
      <c r="H175" s="238"/>
      <c r="I175" s="239">
        <f>ROUND(E175*H175,2)</f>
        <v>0</v>
      </c>
      <c r="J175" s="238"/>
      <c r="K175" s="239">
        <f>ROUND(E175*J175,2)</f>
        <v>0</v>
      </c>
      <c r="L175" s="239">
        <v>21</v>
      </c>
      <c r="M175" s="239">
        <f>G175*(1+L175/100)</f>
        <v>0</v>
      </c>
      <c r="N175" s="237">
        <v>0</v>
      </c>
      <c r="O175" s="237">
        <f>ROUND(E175*N175,2)</f>
        <v>0</v>
      </c>
      <c r="P175" s="237">
        <v>0</v>
      </c>
      <c r="Q175" s="237">
        <f>ROUND(E175*P175,2)</f>
        <v>0</v>
      </c>
      <c r="R175" s="239" t="s">
        <v>423</v>
      </c>
      <c r="S175" s="239" t="s">
        <v>231</v>
      </c>
      <c r="T175" s="240" t="s">
        <v>304</v>
      </c>
      <c r="U175" s="222">
        <v>0</v>
      </c>
      <c r="V175" s="222">
        <f>ROUND(E175*U175,2)</f>
        <v>0</v>
      </c>
      <c r="W175" s="222"/>
      <c r="X175" s="222" t="s">
        <v>455</v>
      </c>
      <c r="Y175" s="222" t="s">
        <v>234</v>
      </c>
      <c r="Z175" s="212"/>
      <c r="AA175" s="212"/>
      <c r="AB175" s="212"/>
      <c r="AC175" s="212"/>
      <c r="AD175" s="212"/>
      <c r="AE175" s="212"/>
      <c r="AF175" s="212"/>
      <c r="AG175" s="212" t="s">
        <v>456</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2" x14ac:dyDescent="0.2">
      <c r="A176" s="219"/>
      <c r="B176" s="220"/>
      <c r="C176" s="254" t="s">
        <v>523</v>
      </c>
      <c r="D176" s="249"/>
      <c r="E176" s="249"/>
      <c r="F176" s="249"/>
      <c r="G176" s="249"/>
      <c r="H176" s="222"/>
      <c r="I176" s="222"/>
      <c r="J176" s="222"/>
      <c r="K176" s="222"/>
      <c r="L176" s="222"/>
      <c r="M176" s="222"/>
      <c r="N176" s="221"/>
      <c r="O176" s="221"/>
      <c r="P176" s="221"/>
      <c r="Q176" s="221"/>
      <c r="R176" s="222"/>
      <c r="S176" s="222"/>
      <c r="T176" s="222"/>
      <c r="U176" s="222"/>
      <c r="V176" s="222"/>
      <c r="W176" s="222"/>
      <c r="X176" s="222"/>
      <c r="Y176" s="222"/>
      <c r="Z176" s="212"/>
      <c r="AA176" s="212"/>
      <c r="AB176" s="212"/>
      <c r="AC176" s="212"/>
      <c r="AD176" s="212"/>
      <c r="AE176" s="212"/>
      <c r="AF176" s="212"/>
      <c r="AG176" s="212" t="s">
        <v>239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2" x14ac:dyDescent="0.2">
      <c r="A177" s="219"/>
      <c r="B177" s="220"/>
      <c r="C177" s="263" t="s">
        <v>462</v>
      </c>
      <c r="D177" s="259"/>
      <c r="E177" s="260"/>
      <c r="F177" s="222"/>
      <c r="G177" s="222"/>
      <c r="H177" s="222"/>
      <c r="I177" s="222"/>
      <c r="J177" s="222"/>
      <c r="K177" s="222"/>
      <c r="L177" s="222"/>
      <c r="M177" s="222"/>
      <c r="N177" s="221"/>
      <c r="O177" s="221"/>
      <c r="P177" s="221"/>
      <c r="Q177" s="221"/>
      <c r="R177" s="222"/>
      <c r="S177" s="222"/>
      <c r="T177" s="222"/>
      <c r="U177" s="222"/>
      <c r="V177" s="222"/>
      <c r="W177" s="222"/>
      <c r="X177" s="222"/>
      <c r="Y177" s="222"/>
      <c r="Z177" s="212"/>
      <c r="AA177" s="212"/>
      <c r="AB177" s="212"/>
      <c r="AC177" s="212"/>
      <c r="AD177" s="212"/>
      <c r="AE177" s="212"/>
      <c r="AF177" s="212"/>
      <c r="AG177" s="212" t="s">
        <v>310</v>
      </c>
      <c r="AH177" s="212">
        <v>0</v>
      </c>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3" x14ac:dyDescent="0.2">
      <c r="A178" s="219"/>
      <c r="B178" s="220"/>
      <c r="C178" s="263" t="s">
        <v>579</v>
      </c>
      <c r="D178" s="259"/>
      <c r="E178" s="260"/>
      <c r="F178" s="222"/>
      <c r="G178" s="222"/>
      <c r="H178" s="222"/>
      <c r="I178" s="222"/>
      <c r="J178" s="222"/>
      <c r="K178" s="222"/>
      <c r="L178" s="222"/>
      <c r="M178" s="222"/>
      <c r="N178" s="221"/>
      <c r="O178" s="221"/>
      <c r="P178" s="221"/>
      <c r="Q178" s="221"/>
      <c r="R178" s="222"/>
      <c r="S178" s="222"/>
      <c r="T178" s="222"/>
      <c r="U178" s="222"/>
      <c r="V178" s="222"/>
      <c r="W178" s="222"/>
      <c r="X178" s="222"/>
      <c r="Y178" s="222"/>
      <c r="Z178" s="212"/>
      <c r="AA178" s="212"/>
      <c r="AB178" s="212"/>
      <c r="AC178" s="212"/>
      <c r="AD178" s="212"/>
      <c r="AE178" s="212"/>
      <c r="AF178" s="212"/>
      <c r="AG178" s="212" t="s">
        <v>310</v>
      </c>
      <c r="AH178" s="212">
        <v>0</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3" x14ac:dyDescent="0.2">
      <c r="A179" s="219"/>
      <c r="B179" s="220"/>
      <c r="C179" s="263" t="s">
        <v>590</v>
      </c>
      <c r="D179" s="259"/>
      <c r="E179" s="260">
        <v>17.792090000000002</v>
      </c>
      <c r="F179" s="222"/>
      <c r="G179" s="222"/>
      <c r="H179" s="222"/>
      <c r="I179" s="222"/>
      <c r="J179" s="222"/>
      <c r="K179" s="222"/>
      <c r="L179" s="222"/>
      <c r="M179" s="222"/>
      <c r="N179" s="221"/>
      <c r="O179" s="221"/>
      <c r="P179" s="221"/>
      <c r="Q179" s="221"/>
      <c r="R179" s="222"/>
      <c r="S179" s="222"/>
      <c r="T179" s="222"/>
      <c r="U179" s="222"/>
      <c r="V179" s="222"/>
      <c r="W179" s="222"/>
      <c r="X179" s="222"/>
      <c r="Y179" s="222"/>
      <c r="Z179" s="212"/>
      <c r="AA179" s="212"/>
      <c r="AB179" s="212"/>
      <c r="AC179" s="212"/>
      <c r="AD179" s="212"/>
      <c r="AE179" s="212"/>
      <c r="AF179" s="212"/>
      <c r="AG179" s="212" t="s">
        <v>310</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
      <c r="A180" s="234">
        <v>42</v>
      </c>
      <c r="B180" s="235" t="s">
        <v>524</v>
      </c>
      <c r="C180" s="253" t="s">
        <v>525</v>
      </c>
      <c r="D180" s="236" t="s">
        <v>360</v>
      </c>
      <c r="E180" s="237">
        <v>355.8417</v>
      </c>
      <c r="F180" s="238"/>
      <c r="G180" s="239">
        <f>ROUND(E180*F180,2)</f>
        <v>0</v>
      </c>
      <c r="H180" s="238"/>
      <c r="I180" s="239">
        <f>ROUND(E180*H180,2)</f>
        <v>0</v>
      </c>
      <c r="J180" s="238"/>
      <c r="K180" s="239">
        <f>ROUND(E180*J180,2)</f>
        <v>0</v>
      </c>
      <c r="L180" s="239">
        <v>21</v>
      </c>
      <c r="M180" s="239">
        <f>G180*(1+L180/100)</f>
        <v>0</v>
      </c>
      <c r="N180" s="237">
        <v>0</v>
      </c>
      <c r="O180" s="237">
        <f>ROUND(E180*N180,2)</f>
        <v>0</v>
      </c>
      <c r="P180" s="237">
        <v>0</v>
      </c>
      <c r="Q180" s="237">
        <f>ROUND(E180*P180,2)</f>
        <v>0</v>
      </c>
      <c r="R180" s="239"/>
      <c r="S180" s="239" t="s">
        <v>285</v>
      </c>
      <c r="T180" s="240" t="s">
        <v>232</v>
      </c>
      <c r="U180" s="222">
        <v>0</v>
      </c>
      <c r="V180" s="222">
        <f>ROUND(E180*U180,2)</f>
        <v>0</v>
      </c>
      <c r="W180" s="222"/>
      <c r="X180" s="222" t="s">
        <v>455</v>
      </c>
      <c r="Y180" s="222" t="s">
        <v>234</v>
      </c>
      <c r="Z180" s="212"/>
      <c r="AA180" s="212"/>
      <c r="AB180" s="212"/>
      <c r="AC180" s="212"/>
      <c r="AD180" s="212"/>
      <c r="AE180" s="212"/>
      <c r="AF180" s="212"/>
      <c r="AG180" s="212" t="s">
        <v>456</v>
      </c>
      <c r="AH180" s="212"/>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2" x14ac:dyDescent="0.2">
      <c r="A181" s="219"/>
      <c r="B181" s="220"/>
      <c r="C181" s="254" t="s">
        <v>293</v>
      </c>
      <c r="D181" s="249"/>
      <c r="E181" s="249"/>
      <c r="F181" s="249"/>
      <c r="G181" s="249"/>
      <c r="H181" s="222"/>
      <c r="I181" s="222"/>
      <c r="J181" s="222"/>
      <c r="K181" s="222"/>
      <c r="L181" s="222"/>
      <c r="M181" s="222"/>
      <c r="N181" s="221"/>
      <c r="O181" s="221"/>
      <c r="P181" s="221"/>
      <c r="Q181" s="221"/>
      <c r="R181" s="222"/>
      <c r="S181" s="222"/>
      <c r="T181" s="222"/>
      <c r="U181" s="222"/>
      <c r="V181" s="222"/>
      <c r="W181" s="222"/>
      <c r="X181" s="222"/>
      <c r="Y181" s="222"/>
      <c r="Z181" s="212"/>
      <c r="AA181" s="212"/>
      <c r="AB181" s="212"/>
      <c r="AC181" s="212"/>
      <c r="AD181" s="212"/>
      <c r="AE181" s="212"/>
      <c r="AF181" s="212"/>
      <c r="AG181" s="212" t="s">
        <v>239</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3" x14ac:dyDescent="0.2">
      <c r="A182" s="219"/>
      <c r="B182" s="220"/>
      <c r="C182" s="255" t="s">
        <v>525</v>
      </c>
      <c r="D182" s="250"/>
      <c r="E182" s="250"/>
      <c r="F182" s="250"/>
      <c r="G182" s="250"/>
      <c r="H182" s="222"/>
      <c r="I182" s="222"/>
      <c r="J182" s="222"/>
      <c r="K182" s="222"/>
      <c r="L182" s="222"/>
      <c r="M182" s="222"/>
      <c r="N182" s="221"/>
      <c r="O182" s="221"/>
      <c r="P182" s="221"/>
      <c r="Q182" s="221"/>
      <c r="R182" s="222"/>
      <c r="S182" s="222"/>
      <c r="T182" s="222"/>
      <c r="U182" s="222"/>
      <c r="V182" s="222"/>
      <c r="W182" s="222"/>
      <c r="X182" s="222"/>
      <c r="Y182" s="222"/>
      <c r="Z182" s="212"/>
      <c r="AA182" s="212"/>
      <c r="AB182" s="212"/>
      <c r="AC182" s="212"/>
      <c r="AD182" s="212"/>
      <c r="AE182" s="212"/>
      <c r="AF182" s="212"/>
      <c r="AG182" s="212" t="s">
        <v>239</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45" outlineLevel="3" x14ac:dyDescent="0.2">
      <c r="A183" s="219"/>
      <c r="B183" s="220"/>
      <c r="C183" s="255" t="s">
        <v>526</v>
      </c>
      <c r="D183" s="250"/>
      <c r="E183" s="250"/>
      <c r="F183" s="250"/>
      <c r="G183" s="250"/>
      <c r="H183" s="222"/>
      <c r="I183" s="222"/>
      <c r="J183" s="222"/>
      <c r="K183" s="222"/>
      <c r="L183" s="222"/>
      <c r="M183" s="222"/>
      <c r="N183" s="221"/>
      <c r="O183" s="221"/>
      <c r="P183" s="221"/>
      <c r="Q183" s="221"/>
      <c r="R183" s="222"/>
      <c r="S183" s="222"/>
      <c r="T183" s="222"/>
      <c r="U183" s="222"/>
      <c r="V183" s="222"/>
      <c r="W183" s="222"/>
      <c r="X183" s="222"/>
      <c r="Y183" s="222"/>
      <c r="Z183" s="212"/>
      <c r="AA183" s="212"/>
      <c r="AB183" s="212"/>
      <c r="AC183" s="212"/>
      <c r="AD183" s="212"/>
      <c r="AE183" s="212"/>
      <c r="AF183" s="212"/>
      <c r="AG183" s="212" t="s">
        <v>239</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48" t="str">
        <f>C183</f>
        <v>Vybourané materiály a odpad budou na staveništi tříděny, budou ukládány buď přímo na transportní vozidla, nebo do kontejnerů umístěných na ploše hlavního staveniště pro následný odvoz. Přednostně budou odpady druhotně využity (stavební recykláž, dřevní hmota, železo). Materiálové využití bude mít přednost před jejich uložením na skládku nebo jiným využitím odpadů. Odpady budou předány pouze osobám, které jsou dle zákona o odpadech k jejich převzetí oprávněny.</v>
      </c>
      <c r="BB183" s="212"/>
      <c r="BC183" s="212"/>
      <c r="BD183" s="212"/>
      <c r="BE183" s="212"/>
      <c r="BF183" s="212"/>
      <c r="BG183" s="212"/>
      <c r="BH183" s="212"/>
    </row>
    <row r="184" spans="1:60" outlineLevel="3" x14ac:dyDescent="0.2">
      <c r="A184" s="219"/>
      <c r="B184" s="220"/>
      <c r="C184" s="255" t="s">
        <v>528</v>
      </c>
      <c r="D184" s="250"/>
      <c r="E184" s="250"/>
      <c r="F184" s="250"/>
      <c r="G184" s="250"/>
      <c r="H184" s="222"/>
      <c r="I184" s="222"/>
      <c r="J184" s="222"/>
      <c r="K184" s="222"/>
      <c r="L184" s="222"/>
      <c r="M184" s="222"/>
      <c r="N184" s="221"/>
      <c r="O184" s="221"/>
      <c r="P184" s="221"/>
      <c r="Q184" s="221"/>
      <c r="R184" s="222"/>
      <c r="S184" s="222"/>
      <c r="T184" s="222"/>
      <c r="U184" s="222"/>
      <c r="V184" s="222"/>
      <c r="W184" s="222"/>
      <c r="X184" s="222"/>
      <c r="Y184" s="222"/>
      <c r="Z184" s="212"/>
      <c r="AA184" s="212"/>
      <c r="AB184" s="212"/>
      <c r="AC184" s="212"/>
      <c r="AD184" s="212"/>
      <c r="AE184" s="212"/>
      <c r="AF184" s="212"/>
      <c r="AG184" s="212" t="s">
        <v>239</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48" t="str">
        <f>C184</f>
        <v>Kompletní provedení dle veškerých informací obsažených v PD (textová i výkresová část, technologické postupy atd.).</v>
      </c>
      <c r="BB184" s="212"/>
      <c r="BC184" s="212"/>
      <c r="BD184" s="212"/>
      <c r="BE184" s="212"/>
      <c r="BF184" s="212"/>
      <c r="BG184" s="212"/>
      <c r="BH184" s="212"/>
    </row>
    <row r="185" spans="1:60" ht="22.5" outlineLevel="3" x14ac:dyDescent="0.2">
      <c r="A185" s="219"/>
      <c r="B185" s="220"/>
      <c r="C185" s="255" t="s">
        <v>529</v>
      </c>
      <c r="D185" s="250"/>
      <c r="E185" s="250"/>
      <c r="F185" s="250"/>
      <c r="G185" s="250"/>
      <c r="H185" s="222"/>
      <c r="I185" s="222"/>
      <c r="J185" s="222"/>
      <c r="K185" s="222"/>
      <c r="L185" s="222"/>
      <c r="M185" s="222"/>
      <c r="N185" s="221"/>
      <c r="O185" s="221"/>
      <c r="P185" s="221"/>
      <c r="Q185" s="221"/>
      <c r="R185" s="222"/>
      <c r="S185" s="222"/>
      <c r="T185" s="222"/>
      <c r="U185" s="222"/>
      <c r="V185" s="222"/>
      <c r="W185" s="222"/>
      <c r="X185" s="222"/>
      <c r="Y185" s="222"/>
      <c r="Z185" s="212"/>
      <c r="AA185" s="212"/>
      <c r="AB185" s="212"/>
      <c r="AC185" s="212"/>
      <c r="AD185" s="212"/>
      <c r="AE185" s="212"/>
      <c r="AF185" s="212"/>
      <c r="AG185" s="212" t="s">
        <v>239</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48" t="str">
        <f>C185</f>
        <v>Provedení je včetně montáže, demontáže původních konstrukcí, dodávky, přesunu hmot, přesunu a likvidace suti, povrchové úpravy, repasí, dílenských dokumentací,</v>
      </c>
      <c r="BB185" s="212"/>
      <c r="BC185" s="212"/>
      <c r="BD185" s="212"/>
      <c r="BE185" s="212"/>
      <c r="BF185" s="212"/>
      <c r="BG185" s="212"/>
      <c r="BH185" s="212"/>
    </row>
    <row r="186" spans="1:60" outlineLevel="3" x14ac:dyDescent="0.2">
      <c r="A186" s="219"/>
      <c r="B186" s="220"/>
      <c r="C186" s="255" t="s">
        <v>527</v>
      </c>
      <c r="D186" s="250"/>
      <c r="E186" s="250"/>
      <c r="F186" s="250"/>
      <c r="G186" s="250"/>
      <c r="H186" s="222"/>
      <c r="I186" s="222"/>
      <c r="J186" s="222"/>
      <c r="K186" s="222"/>
      <c r="L186" s="222"/>
      <c r="M186" s="222"/>
      <c r="N186" s="221"/>
      <c r="O186" s="221"/>
      <c r="P186" s="221"/>
      <c r="Q186" s="221"/>
      <c r="R186" s="222"/>
      <c r="S186" s="222"/>
      <c r="T186" s="222"/>
      <c r="U186" s="222"/>
      <c r="V186" s="222"/>
      <c r="W186" s="222"/>
      <c r="X186" s="222"/>
      <c r="Y186" s="222"/>
      <c r="Z186" s="212"/>
      <c r="AA186" s="212"/>
      <c r="AB186" s="212"/>
      <c r="AC186" s="212"/>
      <c r="AD186" s="212"/>
      <c r="AE186" s="212"/>
      <c r="AF186" s="212"/>
      <c r="AG186" s="212" t="s">
        <v>239</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2" x14ac:dyDescent="0.2">
      <c r="A187" s="219"/>
      <c r="B187" s="220"/>
      <c r="C187" s="263" t="s">
        <v>462</v>
      </c>
      <c r="D187" s="259"/>
      <c r="E187" s="260"/>
      <c r="F187" s="222"/>
      <c r="G187" s="222"/>
      <c r="H187" s="222"/>
      <c r="I187" s="222"/>
      <c r="J187" s="222"/>
      <c r="K187" s="222"/>
      <c r="L187" s="222"/>
      <c r="M187" s="222"/>
      <c r="N187" s="221"/>
      <c r="O187" s="221"/>
      <c r="P187" s="221"/>
      <c r="Q187" s="221"/>
      <c r="R187" s="222"/>
      <c r="S187" s="222"/>
      <c r="T187" s="222"/>
      <c r="U187" s="222"/>
      <c r="V187" s="222"/>
      <c r="W187" s="222"/>
      <c r="X187" s="222"/>
      <c r="Y187" s="222"/>
      <c r="Z187" s="212"/>
      <c r="AA187" s="212"/>
      <c r="AB187" s="212"/>
      <c r="AC187" s="212"/>
      <c r="AD187" s="212"/>
      <c r="AE187" s="212"/>
      <c r="AF187" s="212"/>
      <c r="AG187" s="212" t="s">
        <v>310</v>
      </c>
      <c r="AH187" s="212">
        <v>0</v>
      </c>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3" x14ac:dyDescent="0.2">
      <c r="A188" s="219"/>
      <c r="B188" s="220"/>
      <c r="C188" s="263" t="s">
        <v>579</v>
      </c>
      <c r="D188" s="259"/>
      <c r="E188" s="260"/>
      <c r="F188" s="222"/>
      <c r="G188" s="222"/>
      <c r="H188" s="222"/>
      <c r="I188" s="222"/>
      <c r="J188" s="222"/>
      <c r="K188" s="222"/>
      <c r="L188" s="222"/>
      <c r="M188" s="222"/>
      <c r="N188" s="221"/>
      <c r="O188" s="221"/>
      <c r="P188" s="221"/>
      <c r="Q188" s="221"/>
      <c r="R188" s="222"/>
      <c r="S188" s="222"/>
      <c r="T188" s="222"/>
      <c r="U188" s="222"/>
      <c r="V188" s="222"/>
      <c r="W188" s="222"/>
      <c r="X188" s="222"/>
      <c r="Y188" s="222"/>
      <c r="Z188" s="212"/>
      <c r="AA188" s="212"/>
      <c r="AB188" s="212"/>
      <c r="AC188" s="212"/>
      <c r="AD188" s="212"/>
      <c r="AE188" s="212"/>
      <c r="AF188" s="212"/>
      <c r="AG188" s="212" t="s">
        <v>310</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3" x14ac:dyDescent="0.2">
      <c r="A189" s="219"/>
      <c r="B189" s="220"/>
      <c r="C189" s="263" t="s">
        <v>580</v>
      </c>
      <c r="D189" s="259"/>
      <c r="E189" s="260">
        <v>355.8417</v>
      </c>
      <c r="F189" s="222"/>
      <c r="G189" s="222"/>
      <c r="H189" s="222"/>
      <c r="I189" s="222"/>
      <c r="J189" s="222"/>
      <c r="K189" s="222"/>
      <c r="L189" s="222"/>
      <c r="M189" s="222"/>
      <c r="N189" s="221"/>
      <c r="O189" s="221"/>
      <c r="P189" s="221"/>
      <c r="Q189" s="221"/>
      <c r="R189" s="222"/>
      <c r="S189" s="222"/>
      <c r="T189" s="222"/>
      <c r="U189" s="222"/>
      <c r="V189" s="222"/>
      <c r="W189" s="222"/>
      <c r="X189" s="222"/>
      <c r="Y189" s="222"/>
      <c r="Z189" s="212"/>
      <c r="AA189" s="212"/>
      <c r="AB189" s="212"/>
      <c r="AC189" s="212"/>
      <c r="AD189" s="212"/>
      <c r="AE189" s="212"/>
      <c r="AF189" s="212"/>
      <c r="AG189" s="212" t="s">
        <v>310</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x14ac:dyDescent="0.2">
      <c r="A190" s="3"/>
      <c r="B190" s="4"/>
      <c r="C190" s="256"/>
      <c r="D190" s="6"/>
      <c r="E190" s="3"/>
      <c r="F190" s="3"/>
      <c r="G190" s="3"/>
      <c r="H190" s="3"/>
      <c r="I190" s="3"/>
      <c r="J190" s="3"/>
      <c r="K190" s="3"/>
      <c r="L190" s="3"/>
      <c r="M190" s="3"/>
      <c r="N190" s="3"/>
      <c r="O190" s="3"/>
      <c r="P190" s="3"/>
      <c r="Q190" s="3"/>
      <c r="R190" s="3"/>
      <c r="S190" s="3"/>
      <c r="T190" s="3"/>
      <c r="U190" s="3"/>
      <c r="V190" s="3"/>
      <c r="W190" s="3"/>
      <c r="X190" s="3"/>
      <c r="Y190" s="3"/>
      <c r="AE190">
        <v>12</v>
      </c>
      <c r="AF190">
        <v>21</v>
      </c>
      <c r="AG190" t="s">
        <v>212</v>
      </c>
    </row>
    <row r="191" spans="1:60" x14ac:dyDescent="0.2">
      <c r="A191" s="215"/>
      <c r="B191" s="216" t="s">
        <v>29</v>
      </c>
      <c r="C191" s="257"/>
      <c r="D191" s="217"/>
      <c r="E191" s="218"/>
      <c r="F191" s="218"/>
      <c r="G191" s="233">
        <f>G8+G47+G64+G67+G74+G84+G96+G102</f>
        <v>0</v>
      </c>
      <c r="H191" s="3"/>
      <c r="I191" s="3"/>
      <c r="J191" s="3"/>
      <c r="K191" s="3"/>
      <c r="L191" s="3"/>
      <c r="M191" s="3"/>
      <c r="N191" s="3"/>
      <c r="O191" s="3"/>
      <c r="P191" s="3"/>
      <c r="Q191" s="3"/>
      <c r="R191" s="3"/>
      <c r="S191" s="3"/>
      <c r="T191" s="3"/>
      <c r="U191" s="3"/>
      <c r="V191" s="3"/>
      <c r="W191" s="3"/>
      <c r="X191" s="3"/>
      <c r="Y191" s="3"/>
      <c r="AE191">
        <f>SUMIF(L7:L189,AE190,G7:G189)</f>
        <v>0</v>
      </c>
      <c r="AF191">
        <f>SUMIF(L7:L189,AF190,G7:G189)</f>
        <v>0</v>
      </c>
      <c r="AG191" t="s">
        <v>297</v>
      </c>
    </row>
    <row r="192" spans="1:60" x14ac:dyDescent="0.2">
      <c r="C192" s="258"/>
      <c r="D192" s="10"/>
      <c r="AG192" t="s">
        <v>298</v>
      </c>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YVl19v7TFmsm0wCFc80+jes4LJx60S0YGRhiX7NjzyEjrlbDkjMuIaZdBR5qPN44VAmHXcfeWVk1q46rCR5SQ==" saltValue="ALyggwCYJJlzNtR3tf5u2A==" spinCount="100000" sheet="1" formatRows="0"/>
  <mergeCells count="71">
    <mergeCell ref="C182:G182"/>
    <mergeCell ref="C183:G183"/>
    <mergeCell ref="C184:G184"/>
    <mergeCell ref="C185:G185"/>
    <mergeCell ref="C186:G186"/>
    <mergeCell ref="C144:G144"/>
    <mergeCell ref="C149:G149"/>
    <mergeCell ref="C154:G154"/>
    <mergeCell ref="C159:G159"/>
    <mergeCell ref="C176:G176"/>
    <mergeCell ref="C181:G181"/>
    <mergeCell ref="C110:G110"/>
    <mergeCell ref="C115:G115"/>
    <mergeCell ref="C120:G120"/>
    <mergeCell ref="C125:G125"/>
    <mergeCell ref="C134:G134"/>
    <mergeCell ref="C135:G135"/>
    <mergeCell ref="C104:G104"/>
    <mergeCell ref="C105:G105"/>
    <mergeCell ref="C106:G106"/>
    <mergeCell ref="C107:G107"/>
    <mergeCell ref="C108:G108"/>
    <mergeCell ref="C109:G109"/>
    <mergeCell ref="C88:G88"/>
    <mergeCell ref="C91:G91"/>
    <mergeCell ref="C92:G92"/>
    <mergeCell ref="C93:G93"/>
    <mergeCell ref="C94:G94"/>
    <mergeCell ref="C98:G98"/>
    <mergeCell ref="C72:G72"/>
    <mergeCell ref="C76:G76"/>
    <mergeCell ref="C79:G79"/>
    <mergeCell ref="C82:G82"/>
    <mergeCell ref="C86:G86"/>
    <mergeCell ref="C87:G87"/>
    <mergeCell ref="C58:G58"/>
    <mergeCell ref="C59:G59"/>
    <mergeCell ref="C60:G60"/>
    <mergeCell ref="C62:G62"/>
    <mergeCell ref="C63:G63"/>
    <mergeCell ref="C69:G69"/>
    <mergeCell ref="C52:G52"/>
    <mergeCell ref="C53:G53"/>
    <mergeCell ref="C54:G54"/>
    <mergeCell ref="C55:G55"/>
    <mergeCell ref="C56:G56"/>
    <mergeCell ref="C57:G57"/>
    <mergeCell ref="C42:G42"/>
    <mergeCell ref="C43:G43"/>
    <mergeCell ref="C44:G44"/>
    <mergeCell ref="C49:G49"/>
    <mergeCell ref="C50:G50"/>
    <mergeCell ref="C51:G51"/>
    <mergeCell ref="C32:G32"/>
    <mergeCell ref="C34:G34"/>
    <mergeCell ref="C35:G35"/>
    <mergeCell ref="C38:G38"/>
    <mergeCell ref="C39:G39"/>
    <mergeCell ref="C40:G40"/>
    <mergeCell ref="C14:G14"/>
    <mergeCell ref="C16:G16"/>
    <mergeCell ref="C18:G18"/>
    <mergeCell ref="C20:G20"/>
    <mergeCell ref="C27:G27"/>
    <mergeCell ref="C30:G30"/>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DBAAE-00E8-4DD7-91B1-A34B7724FC58}">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299</v>
      </c>
      <c r="B1" s="197"/>
      <c r="C1" s="197"/>
      <c r="D1" s="197"/>
      <c r="E1" s="197"/>
      <c r="F1" s="197"/>
      <c r="G1" s="197"/>
      <c r="AG1" t="s">
        <v>199</v>
      </c>
    </row>
    <row r="2" spans="1:60" ht="24.95" customHeight="1" x14ac:dyDescent="0.2">
      <c r="A2" s="198" t="s">
        <v>7</v>
      </c>
      <c r="B2" s="48" t="s">
        <v>43</v>
      </c>
      <c r="C2" s="201" t="s">
        <v>44</v>
      </c>
      <c r="D2" s="199"/>
      <c r="E2" s="199"/>
      <c r="F2" s="199"/>
      <c r="G2" s="200"/>
      <c r="AG2" t="s">
        <v>200</v>
      </c>
    </row>
    <row r="3" spans="1:60" ht="24.95" customHeight="1" x14ac:dyDescent="0.2">
      <c r="A3" s="198" t="s">
        <v>8</v>
      </c>
      <c r="B3" s="48" t="s">
        <v>67</v>
      </c>
      <c r="C3" s="201" t="s">
        <v>68</v>
      </c>
      <c r="D3" s="199"/>
      <c r="E3" s="199"/>
      <c r="F3" s="199"/>
      <c r="G3" s="200"/>
      <c r="AC3" s="176" t="s">
        <v>200</v>
      </c>
      <c r="AG3" t="s">
        <v>202</v>
      </c>
    </row>
    <row r="4" spans="1:60" ht="24.95" customHeight="1" x14ac:dyDescent="0.2">
      <c r="A4" s="202" t="s">
        <v>9</v>
      </c>
      <c r="B4" s="203" t="s">
        <v>69</v>
      </c>
      <c r="C4" s="204" t="s">
        <v>70</v>
      </c>
      <c r="D4" s="205"/>
      <c r="E4" s="205"/>
      <c r="F4" s="205"/>
      <c r="G4" s="206"/>
      <c r="AG4" t="s">
        <v>203</v>
      </c>
    </row>
    <row r="5" spans="1:60" x14ac:dyDescent="0.2">
      <c r="D5" s="10"/>
    </row>
    <row r="6" spans="1:60" ht="38.25" x14ac:dyDescent="0.2">
      <c r="A6" s="208" t="s">
        <v>204</v>
      </c>
      <c r="B6" s="210" t="s">
        <v>205</v>
      </c>
      <c r="C6" s="210" t="s">
        <v>206</v>
      </c>
      <c r="D6" s="209" t="s">
        <v>207</v>
      </c>
      <c r="E6" s="208" t="s">
        <v>208</v>
      </c>
      <c r="F6" s="207" t="s">
        <v>209</v>
      </c>
      <c r="G6" s="208" t="s">
        <v>29</v>
      </c>
      <c r="H6" s="211" t="s">
        <v>30</v>
      </c>
      <c r="I6" s="211" t="s">
        <v>210</v>
      </c>
      <c r="J6" s="211" t="s">
        <v>31</v>
      </c>
      <c r="K6" s="211" t="s">
        <v>211</v>
      </c>
      <c r="L6" s="211" t="s">
        <v>212</v>
      </c>
      <c r="M6" s="211" t="s">
        <v>213</v>
      </c>
      <c r="N6" s="211" t="s">
        <v>214</v>
      </c>
      <c r="O6" s="211" t="s">
        <v>215</v>
      </c>
      <c r="P6" s="211" t="s">
        <v>216</v>
      </c>
      <c r="Q6" s="211" t="s">
        <v>217</v>
      </c>
      <c r="R6" s="211" t="s">
        <v>218</v>
      </c>
      <c r="S6" s="211" t="s">
        <v>219</v>
      </c>
      <c r="T6" s="211" t="s">
        <v>220</v>
      </c>
      <c r="U6" s="211" t="s">
        <v>221</v>
      </c>
      <c r="V6" s="211" t="s">
        <v>222</v>
      </c>
      <c r="W6" s="211" t="s">
        <v>223</v>
      </c>
      <c r="X6" s="211" t="s">
        <v>224</v>
      </c>
      <c r="Y6" s="211" t="s">
        <v>225</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226</v>
      </c>
      <c r="B8" s="228" t="s">
        <v>149</v>
      </c>
      <c r="C8" s="251" t="s">
        <v>150</v>
      </c>
      <c r="D8" s="229"/>
      <c r="E8" s="230"/>
      <c r="F8" s="231"/>
      <c r="G8" s="231">
        <f>SUMIF(AG9:AG13,"&lt;&gt;NOR",G9:G13)</f>
        <v>0</v>
      </c>
      <c r="H8" s="231"/>
      <c r="I8" s="231">
        <f>SUM(I9:I13)</f>
        <v>0</v>
      </c>
      <c r="J8" s="231"/>
      <c r="K8" s="231">
        <f>SUM(K9:K13)</f>
        <v>0</v>
      </c>
      <c r="L8" s="231"/>
      <c r="M8" s="231">
        <f>SUM(M9:M13)</f>
        <v>0</v>
      </c>
      <c r="N8" s="230"/>
      <c r="O8" s="230">
        <f>SUM(O9:O13)</f>
        <v>0</v>
      </c>
      <c r="P8" s="230"/>
      <c r="Q8" s="230">
        <f>SUM(Q9:Q13)</f>
        <v>0</v>
      </c>
      <c r="R8" s="231"/>
      <c r="S8" s="231"/>
      <c r="T8" s="232"/>
      <c r="U8" s="226"/>
      <c r="V8" s="226">
        <f>SUM(V9:V13)</f>
        <v>54.019999999999996</v>
      </c>
      <c r="W8" s="226"/>
      <c r="X8" s="226"/>
      <c r="Y8" s="226"/>
      <c r="AG8" t="s">
        <v>227</v>
      </c>
    </row>
    <row r="9" spans="1:60" outlineLevel="1" x14ac:dyDescent="0.2">
      <c r="A9" s="234">
        <v>1</v>
      </c>
      <c r="B9" s="235" t="s">
        <v>591</v>
      </c>
      <c r="C9" s="253" t="s">
        <v>592</v>
      </c>
      <c r="D9" s="236" t="s">
        <v>331</v>
      </c>
      <c r="E9" s="237">
        <v>216.57</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332</v>
      </c>
      <c r="S9" s="239" t="s">
        <v>231</v>
      </c>
      <c r="T9" s="240" t="s">
        <v>231</v>
      </c>
      <c r="U9" s="222">
        <v>0.223</v>
      </c>
      <c r="V9" s="222">
        <f>ROUND(E9*U9,2)</f>
        <v>48.3</v>
      </c>
      <c r="W9" s="222"/>
      <c r="X9" s="222" t="s">
        <v>305</v>
      </c>
      <c r="Y9" s="222" t="s">
        <v>234</v>
      </c>
      <c r="Z9" s="212"/>
      <c r="AA9" s="212"/>
      <c r="AB9" s="212"/>
      <c r="AC9" s="212"/>
      <c r="AD9" s="212"/>
      <c r="AE9" s="212"/>
      <c r="AF9" s="212"/>
      <c r="AG9" s="212" t="s">
        <v>306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2" t="s">
        <v>593</v>
      </c>
      <c r="D10" s="261"/>
      <c r="E10" s="261"/>
      <c r="F10" s="261"/>
      <c r="G10" s="26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308</v>
      </c>
      <c r="AH10" s="212"/>
      <c r="AI10" s="212"/>
      <c r="AJ10" s="212"/>
      <c r="AK10" s="212"/>
      <c r="AL10" s="212"/>
      <c r="AM10" s="212"/>
      <c r="AN10" s="212"/>
      <c r="AO10" s="212"/>
      <c r="AP10" s="212"/>
      <c r="AQ10" s="212"/>
      <c r="AR10" s="212"/>
      <c r="AS10" s="212"/>
      <c r="AT10" s="212"/>
      <c r="AU10" s="212"/>
      <c r="AV10" s="212"/>
      <c r="AW10" s="212"/>
      <c r="AX10" s="212"/>
      <c r="AY10" s="212"/>
      <c r="AZ10" s="212"/>
      <c r="BA10" s="248" t="str">
        <f>C10</f>
        <v>s přemístěním výkopku v příčných profilech na vzdálenost do 15 m nebo s naložením na dopravní prostředek.</v>
      </c>
      <c r="BB10" s="212"/>
      <c r="BC10" s="212"/>
      <c r="BD10" s="212"/>
      <c r="BE10" s="212"/>
      <c r="BF10" s="212"/>
      <c r="BG10" s="212"/>
      <c r="BH10" s="212"/>
    </row>
    <row r="11" spans="1:60" outlineLevel="1" x14ac:dyDescent="0.2">
      <c r="A11" s="234">
        <v>2</v>
      </c>
      <c r="B11" s="235" t="s">
        <v>594</v>
      </c>
      <c r="C11" s="253" t="s">
        <v>595</v>
      </c>
      <c r="D11" s="236" t="s">
        <v>331</v>
      </c>
      <c r="E11" s="237">
        <v>64.971000000000004</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332</v>
      </c>
      <c r="S11" s="239" t="s">
        <v>231</v>
      </c>
      <c r="T11" s="240" t="s">
        <v>231</v>
      </c>
      <c r="U11" s="222">
        <v>8.7999999999999995E-2</v>
      </c>
      <c r="V11" s="222">
        <f>ROUND(E11*U11,2)</f>
        <v>5.72</v>
      </c>
      <c r="W11" s="222"/>
      <c r="X11" s="222" t="s">
        <v>305</v>
      </c>
      <c r="Y11" s="222" t="s">
        <v>234</v>
      </c>
      <c r="Z11" s="212"/>
      <c r="AA11" s="212"/>
      <c r="AB11" s="212"/>
      <c r="AC11" s="212"/>
      <c r="AD11" s="212"/>
      <c r="AE11" s="212"/>
      <c r="AF11" s="212"/>
      <c r="AG11" s="212" t="s">
        <v>306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62" t="s">
        <v>593</v>
      </c>
      <c r="D12" s="261"/>
      <c r="E12" s="261"/>
      <c r="F12" s="261"/>
      <c r="G12" s="261"/>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308</v>
      </c>
      <c r="AH12" s="212"/>
      <c r="AI12" s="212"/>
      <c r="AJ12" s="212"/>
      <c r="AK12" s="212"/>
      <c r="AL12" s="212"/>
      <c r="AM12" s="212"/>
      <c r="AN12" s="212"/>
      <c r="AO12" s="212"/>
      <c r="AP12" s="212"/>
      <c r="AQ12" s="212"/>
      <c r="AR12" s="212"/>
      <c r="AS12" s="212"/>
      <c r="AT12" s="212"/>
      <c r="AU12" s="212"/>
      <c r="AV12" s="212"/>
      <c r="AW12" s="212"/>
      <c r="AX12" s="212"/>
      <c r="AY12" s="212"/>
      <c r="AZ12" s="212"/>
      <c r="BA12" s="248" t="str">
        <f>C12</f>
        <v>s přemístěním výkopku v příčných profilech na vzdálenost do 15 m nebo s naložením na dopravní prostředek.</v>
      </c>
      <c r="BB12" s="212"/>
      <c r="BC12" s="212"/>
      <c r="BD12" s="212"/>
      <c r="BE12" s="212"/>
      <c r="BF12" s="212"/>
      <c r="BG12" s="212"/>
      <c r="BH12" s="212"/>
    </row>
    <row r="13" spans="1:60" outlineLevel="2" x14ac:dyDescent="0.2">
      <c r="A13" s="219"/>
      <c r="B13" s="220"/>
      <c r="C13" s="263" t="s">
        <v>596</v>
      </c>
      <c r="D13" s="259"/>
      <c r="E13" s="260">
        <v>64.97</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310</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7" t="s">
        <v>226</v>
      </c>
      <c r="B14" s="228" t="s">
        <v>151</v>
      </c>
      <c r="C14" s="251" t="s">
        <v>152</v>
      </c>
      <c r="D14" s="229"/>
      <c r="E14" s="230"/>
      <c r="F14" s="231"/>
      <c r="G14" s="231">
        <f>SUMIF(AG15:AG24,"&lt;&gt;NOR",G15:G24)</f>
        <v>0</v>
      </c>
      <c r="H14" s="231"/>
      <c r="I14" s="231">
        <f>SUM(I15:I24)</f>
        <v>0</v>
      </c>
      <c r="J14" s="231"/>
      <c r="K14" s="231">
        <f>SUM(K15:K24)</f>
        <v>0</v>
      </c>
      <c r="L14" s="231"/>
      <c r="M14" s="231">
        <f>SUM(M15:M24)</f>
        <v>0</v>
      </c>
      <c r="N14" s="230"/>
      <c r="O14" s="230">
        <f>SUM(O15:O24)</f>
        <v>0</v>
      </c>
      <c r="P14" s="230"/>
      <c r="Q14" s="230">
        <f>SUM(Q15:Q24)</f>
        <v>132.69999999999999</v>
      </c>
      <c r="R14" s="231"/>
      <c r="S14" s="231"/>
      <c r="T14" s="232"/>
      <c r="U14" s="226"/>
      <c r="V14" s="226">
        <f>SUM(V15:V24)</f>
        <v>67.759999999999991</v>
      </c>
      <c r="W14" s="226"/>
      <c r="X14" s="226"/>
      <c r="Y14" s="226"/>
      <c r="AG14" t="s">
        <v>227</v>
      </c>
    </row>
    <row r="15" spans="1:60" ht="22.5" outlineLevel="1" x14ac:dyDescent="0.2">
      <c r="A15" s="234">
        <v>3</v>
      </c>
      <c r="B15" s="235" t="s">
        <v>312</v>
      </c>
      <c r="C15" s="253" t="s">
        <v>313</v>
      </c>
      <c r="D15" s="236" t="s">
        <v>302</v>
      </c>
      <c r="E15" s="237">
        <v>105</v>
      </c>
      <c r="F15" s="238"/>
      <c r="G15" s="239">
        <f>ROUND(E15*F15,2)</f>
        <v>0</v>
      </c>
      <c r="H15" s="238"/>
      <c r="I15" s="239">
        <f>ROUND(E15*H15,2)</f>
        <v>0</v>
      </c>
      <c r="J15" s="238"/>
      <c r="K15" s="239">
        <f>ROUND(E15*J15,2)</f>
        <v>0</v>
      </c>
      <c r="L15" s="239">
        <v>21</v>
      </c>
      <c r="M15" s="239">
        <f>G15*(1+L15/100)</f>
        <v>0</v>
      </c>
      <c r="N15" s="237">
        <v>0</v>
      </c>
      <c r="O15" s="237">
        <f>ROUND(E15*N15,2)</f>
        <v>0</v>
      </c>
      <c r="P15" s="237">
        <v>0.13800000000000001</v>
      </c>
      <c r="Q15" s="237">
        <f>ROUND(E15*P15,2)</f>
        <v>14.49</v>
      </c>
      <c r="R15" s="239" t="s">
        <v>314</v>
      </c>
      <c r="S15" s="239" t="s">
        <v>231</v>
      </c>
      <c r="T15" s="240" t="s">
        <v>231</v>
      </c>
      <c r="U15" s="222">
        <v>0.16</v>
      </c>
      <c r="V15" s="222">
        <f>ROUND(E15*U15,2)</f>
        <v>16.8</v>
      </c>
      <c r="W15" s="222"/>
      <c r="X15" s="222" t="s">
        <v>305</v>
      </c>
      <c r="Y15" s="222" t="s">
        <v>234</v>
      </c>
      <c r="Z15" s="212"/>
      <c r="AA15" s="212"/>
      <c r="AB15" s="212"/>
      <c r="AC15" s="212"/>
      <c r="AD15" s="212"/>
      <c r="AE15" s="212"/>
      <c r="AF15" s="212"/>
      <c r="AG15" s="212" t="s">
        <v>306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2" t="s">
        <v>315</v>
      </c>
      <c r="D16" s="261"/>
      <c r="E16" s="261"/>
      <c r="F16" s="261"/>
      <c r="G16" s="261"/>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308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2" x14ac:dyDescent="0.2">
      <c r="A17" s="219"/>
      <c r="B17" s="220"/>
      <c r="C17" s="263" t="s">
        <v>597</v>
      </c>
      <c r="D17" s="259"/>
      <c r="E17" s="260">
        <v>105</v>
      </c>
      <c r="F17" s="222"/>
      <c r="G17" s="222"/>
      <c r="H17" s="222"/>
      <c r="I17" s="222"/>
      <c r="J17" s="222"/>
      <c r="K17" s="222"/>
      <c r="L17" s="222"/>
      <c r="M17" s="222"/>
      <c r="N17" s="221"/>
      <c r="O17" s="221"/>
      <c r="P17" s="221"/>
      <c r="Q17" s="221"/>
      <c r="R17" s="222"/>
      <c r="S17" s="222"/>
      <c r="T17" s="222"/>
      <c r="U17" s="222"/>
      <c r="V17" s="222"/>
      <c r="W17" s="222"/>
      <c r="X17" s="222"/>
      <c r="Y17" s="222"/>
      <c r="Z17" s="212"/>
      <c r="AA17" s="212"/>
      <c r="AB17" s="212"/>
      <c r="AC17" s="212"/>
      <c r="AD17" s="212"/>
      <c r="AE17" s="212"/>
      <c r="AF17" s="212"/>
      <c r="AG17" s="212" t="s">
        <v>310</v>
      </c>
      <c r="AH17" s="212">
        <v>0</v>
      </c>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ht="22.5" outlineLevel="1" x14ac:dyDescent="0.2">
      <c r="A18" s="234">
        <v>4</v>
      </c>
      <c r="B18" s="235" t="s">
        <v>598</v>
      </c>
      <c r="C18" s="253" t="s">
        <v>599</v>
      </c>
      <c r="D18" s="236" t="s">
        <v>302</v>
      </c>
      <c r="E18" s="237">
        <v>407</v>
      </c>
      <c r="F18" s="238"/>
      <c r="G18" s="239">
        <f>ROUND(E18*F18,2)</f>
        <v>0</v>
      </c>
      <c r="H18" s="238"/>
      <c r="I18" s="239">
        <f>ROUND(E18*H18,2)</f>
        <v>0</v>
      </c>
      <c r="J18" s="238"/>
      <c r="K18" s="239">
        <f>ROUND(E18*J18,2)</f>
        <v>0</v>
      </c>
      <c r="L18" s="239">
        <v>21</v>
      </c>
      <c r="M18" s="239">
        <f>G18*(1+L18/100)</f>
        <v>0</v>
      </c>
      <c r="N18" s="237">
        <v>0</v>
      </c>
      <c r="O18" s="237">
        <f>ROUND(E18*N18,2)</f>
        <v>0</v>
      </c>
      <c r="P18" s="237">
        <v>0.11</v>
      </c>
      <c r="Q18" s="237">
        <f>ROUND(E18*P18,2)</f>
        <v>44.77</v>
      </c>
      <c r="R18" s="239" t="s">
        <v>314</v>
      </c>
      <c r="S18" s="239" t="s">
        <v>231</v>
      </c>
      <c r="T18" s="240" t="s">
        <v>231</v>
      </c>
      <c r="U18" s="222">
        <v>4.2999999999999997E-2</v>
      </c>
      <c r="V18" s="222">
        <f>ROUND(E18*U18,2)</f>
        <v>17.5</v>
      </c>
      <c r="W18" s="222"/>
      <c r="X18" s="222" t="s">
        <v>305</v>
      </c>
      <c r="Y18" s="222" t="s">
        <v>234</v>
      </c>
      <c r="Z18" s="212"/>
      <c r="AA18" s="212"/>
      <c r="AB18" s="212"/>
      <c r="AC18" s="212"/>
      <c r="AD18" s="212"/>
      <c r="AE18" s="212"/>
      <c r="AF18" s="212"/>
      <c r="AG18" s="212" t="s">
        <v>306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3" t="s">
        <v>600</v>
      </c>
      <c r="D19" s="259"/>
      <c r="E19" s="260">
        <v>325</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310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3" x14ac:dyDescent="0.2">
      <c r="A20" s="219"/>
      <c r="B20" s="220"/>
      <c r="C20" s="263" t="s">
        <v>601</v>
      </c>
      <c r="D20" s="259"/>
      <c r="E20" s="260">
        <v>82</v>
      </c>
      <c r="F20" s="222"/>
      <c r="G20" s="222"/>
      <c r="H20" s="222"/>
      <c r="I20" s="222"/>
      <c r="J20" s="222"/>
      <c r="K20" s="222"/>
      <c r="L20" s="222"/>
      <c r="M20" s="222"/>
      <c r="N20" s="221"/>
      <c r="O20" s="221"/>
      <c r="P20" s="221"/>
      <c r="Q20" s="221"/>
      <c r="R20" s="222"/>
      <c r="S20" s="222"/>
      <c r="T20" s="222"/>
      <c r="U20" s="222"/>
      <c r="V20" s="222"/>
      <c r="W20" s="222"/>
      <c r="X20" s="222"/>
      <c r="Y20" s="222"/>
      <c r="Z20" s="212"/>
      <c r="AA20" s="212"/>
      <c r="AB20" s="212"/>
      <c r="AC20" s="212"/>
      <c r="AD20" s="212"/>
      <c r="AE20" s="212"/>
      <c r="AF20" s="212"/>
      <c r="AG20" s="212" t="s">
        <v>310</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34">
        <v>5</v>
      </c>
      <c r="B21" s="235" t="s">
        <v>324</v>
      </c>
      <c r="C21" s="253" t="s">
        <v>325</v>
      </c>
      <c r="D21" s="236" t="s">
        <v>326</v>
      </c>
      <c r="E21" s="237">
        <v>272</v>
      </c>
      <c r="F21" s="238"/>
      <c r="G21" s="239">
        <f>ROUND(E21*F21,2)</f>
        <v>0</v>
      </c>
      <c r="H21" s="238"/>
      <c r="I21" s="239">
        <f>ROUND(E21*H21,2)</f>
        <v>0</v>
      </c>
      <c r="J21" s="238"/>
      <c r="K21" s="239">
        <f>ROUND(E21*J21,2)</f>
        <v>0</v>
      </c>
      <c r="L21" s="239">
        <v>21</v>
      </c>
      <c r="M21" s="239">
        <f>G21*(1+L21/100)</f>
        <v>0</v>
      </c>
      <c r="N21" s="237">
        <v>0</v>
      </c>
      <c r="O21" s="237">
        <f>ROUND(E21*N21,2)</f>
        <v>0</v>
      </c>
      <c r="P21" s="237">
        <v>0.27</v>
      </c>
      <c r="Q21" s="237">
        <f>ROUND(E21*P21,2)</f>
        <v>73.44</v>
      </c>
      <c r="R21" s="239" t="s">
        <v>314</v>
      </c>
      <c r="S21" s="239" t="s">
        <v>231</v>
      </c>
      <c r="T21" s="240" t="s">
        <v>231</v>
      </c>
      <c r="U21" s="222">
        <v>0.123</v>
      </c>
      <c r="V21" s="222">
        <f>ROUND(E21*U21,2)</f>
        <v>33.46</v>
      </c>
      <c r="W21" s="222"/>
      <c r="X21" s="222" t="s">
        <v>305</v>
      </c>
      <c r="Y21" s="222" t="s">
        <v>234</v>
      </c>
      <c r="Z21" s="212"/>
      <c r="AA21" s="212"/>
      <c r="AB21" s="212"/>
      <c r="AC21" s="212"/>
      <c r="AD21" s="212"/>
      <c r="AE21" s="212"/>
      <c r="AF21" s="212"/>
      <c r="AG21" s="212" t="s">
        <v>306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2" x14ac:dyDescent="0.2">
      <c r="A22" s="219"/>
      <c r="B22" s="220"/>
      <c r="C22" s="262" t="s">
        <v>327</v>
      </c>
      <c r="D22" s="261"/>
      <c r="E22" s="261"/>
      <c r="F22" s="261"/>
      <c r="G22" s="261"/>
      <c r="H22" s="222"/>
      <c r="I22" s="222"/>
      <c r="J22" s="222"/>
      <c r="K22" s="222"/>
      <c r="L22" s="222"/>
      <c r="M22" s="222"/>
      <c r="N22" s="221"/>
      <c r="O22" s="221"/>
      <c r="P22" s="221"/>
      <c r="Q22" s="221"/>
      <c r="R22" s="222"/>
      <c r="S22" s="222"/>
      <c r="T22" s="222"/>
      <c r="U22" s="222"/>
      <c r="V22" s="222"/>
      <c r="W22" s="222"/>
      <c r="X22" s="222"/>
      <c r="Y22" s="222"/>
      <c r="Z22" s="212"/>
      <c r="AA22" s="212"/>
      <c r="AB22" s="212"/>
      <c r="AC22" s="212"/>
      <c r="AD22" s="212"/>
      <c r="AE22" s="212"/>
      <c r="AF22" s="212"/>
      <c r="AG22" s="212" t="s">
        <v>308</v>
      </c>
      <c r="AH22" s="212"/>
      <c r="AI22" s="212"/>
      <c r="AJ22" s="212"/>
      <c r="AK22" s="212"/>
      <c r="AL22" s="212"/>
      <c r="AM22" s="212"/>
      <c r="AN22" s="212"/>
      <c r="AO22" s="212"/>
      <c r="AP22" s="212"/>
      <c r="AQ22" s="212"/>
      <c r="AR22" s="212"/>
      <c r="AS22" s="212"/>
      <c r="AT22" s="212"/>
      <c r="AU22" s="212"/>
      <c r="AV22" s="212"/>
      <c r="AW22" s="212"/>
      <c r="AX22" s="212"/>
      <c r="AY22" s="212"/>
      <c r="AZ22" s="212"/>
      <c r="BA22" s="248" t="str">
        <f>C22</f>
        <v>s vybouráním lože, s přemístěním hmot na skládku na vzdálenost do 3 m nebo naložením na dopravní prostředek</v>
      </c>
      <c r="BB22" s="212"/>
      <c r="BC22" s="212"/>
      <c r="BD22" s="212"/>
      <c r="BE22" s="212"/>
      <c r="BF22" s="212"/>
      <c r="BG22" s="212"/>
      <c r="BH22" s="212"/>
    </row>
    <row r="23" spans="1:60" outlineLevel="2" x14ac:dyDescent="0.2">
      <c r="A23" s="219"/>
      <c r="B23" s="220"/>
      <c r="C23" s="263" t="s">
        <v>602</v>
      </c>
      <c r="D23" s="259"/>
      <c r="E23" s="260">
        <v>197</v>
      </c>
      <c r="F23" s="222"/>
      <c r="G23" s="222"/>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310</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3" x14ac:dyDescent="0.2">
      <c r="A24" s="219"/>
      <c r="B24" s="220"/>
      <c r="C24" s="263" t="s">
        <v>603</v>
      </c>
      <c r="D24" s="259"/>
      <c r="E24" s="260">
        <v>75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310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x14ac:dyDescent="0.2">
      <c r="A25" s="227" t="s">
        <v>226</v>
      </c>
      <c r="B25" s="228" t="s">
        <v>153</v>
      </c>
      <c r="C25" s="251" t="s">
        <v>154</v>
      </c>
      <c r="D25" s="229"/>
      <c r="E25" s="230"/>
      <c r="F25" s="231"/>
      <c r="G25" s="231">
        <f>SUMIF(AG26:AG31,"&lt;&gt;NOR",G26:G31)</f>
        <v>0</v>
      </c>
      <c r="H25" s="231"/>
      <c r="I25" s="231">
        <f>SUM(I26:I31)</f>
        <v>0</v>
      </c>
      <c r="J25" s="231"/>
      <c r="K25" s="231">
        <f>SUM(K26:K31)</f>
        <v>0</v>
      </c>
      <c r="L25" s="231"/>
      <c r="M25" s="231">
        <f>SUM(M26:M31)</f>
        <v>0</v>
      </c>
      <c r="N25" s="230"/>
      <c r="O25" s="230">
        <f>SUM(O26:O31)</f>
        <v>0</v>
      </c>
      <c r="P25" s="230"/>
      <c r="Q25" s="230">
        <f>SUM(Q26:Q31)</f>
        <v>0</v>
      </c>
      <c r="R25" s="231"/>
      <c r="S25" s="231"/>
      <c r="T25" s="232"/>
      <c r="U25" s="226"/>
      <c r="V25" s="226">
        <f>SUM(V26:V31)</f>
        <v>2.38</v>
      </c>
      <c r="W25" s="226"/>
      <c r="X25" s="226"/>
      <c r="Y25" s="226"/>
      <c r="AG25" t="s">
        <v>227</v>
      </c>
    </row>
    <row r="26" spans="1:60" ht="22.5" outlineLevel="1" x14ac:dyDescent="0.2">
      <c r="A26" s="234">
        <v>6</v>
      </c>
      <c r="B26" s="235" t="s">
        <v>604</v>
      </c>
      <c r="C26" s="253" t="s">
        <v>605</v>
      </c>
      <c r="D26" s="236" t="s">
        <v>331</v>
      </c>
      <c r="E26" s="237">
        <v>216.57</v>
      </c>
      <c r="F26" s="238"/>
      <c r="G26" s="239">
        <f>ROUND(E26*F26,2)</f>
        <v>0</v>
      </c>
      <c r="H26" s="238"/>
      <c r="I26" s="239">
        <f>ROUND(E26*H26,2)</f>
        <v>0</v>
      </c>
      <c r="J26" s="238"/>
      <c r="K26" s="239">
        <f>ROUND(E26*J26,2)</f>
        <v>0</v>
      </c>
      <c r="L26" s="239">
        <v>21</v>
      </c>
      <c r="M26" s="239">
        <f>G26*(1+L26/100)</f>
        <v>0</v>
      </c>
      <c r="N26" s="237">
        <v>0</v>
      </c>
      <c r="O26" s="237">
        <f>ROUND(E26*N26,2)</f>
        <v>0</v>
      </c>
      <c r="P26" s="237">
        <v>0</v>
      </c>
      <c r="Q26" s="237">
        <f>ROUND(E26*P26,2)</f>
        <v>0</v>
      </c>
      <c r="R26" s="239" t="s">
        <v>332</v>
      </c>
      <c r="S26" s="239" t="s">
        <v>231</v>
      </c>
      <c r="T26" s="240" t="s">
        <v>231</v>
      </c>
      <c r="U26" s="222">
        <v>1.0999999999999999E-2</v>
      </c>
      <c r="V26" s="222">
        <f>ROUND(E26*U26,2)</f>
        <v>2.38</v>
      </c>
      <c r="W26" s="222"/>
      <c r="X26" s="222" t="s">
        <v>305</v>
      </c>
      <c r="Y26" s="222" t="s">
        <v>234</v>
      </c>
      <c r="Z26" s="212"/>
      <c r="AA26" s="212"/>
      <c r="AB26" s="212"/>
      <c r="AC26" s="212"/>
      <c r="AD26" s="212"/>
      <c r="AE26" s="212"/>
      <c r="AF26" s="212"/>
      <c r="AG26" s="212" t="s">
        <v>306</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2" t="s">
        <v>606</v>
      </c>
      <c r="D27" s="261"/>
      <c r="E27" s="261"/>
      <c r="F27" s="261"/>
      <c r="G27" s="261"/>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308</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4">
        <v>7</v>
      </c>
      <c r="B28" s="235" t="s">
        <v>607</v>
      </c>
      <c r="C28" s="253" t="s">
        <v>608</v>
      </c>
      <c r="D28" s="236" t="s">
        <v>331</v>
      </c>
      <c r="E28" s="237">
        <v>5847.39</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332</v>
      </c>
      <c r="S28" s="239" t="s">
        <v>231</v>
      </c>
      <c r="T28" s="240" t="s">
        <v>231</v>
      </c>
      <c r="U28" s="222">
        <v>0</v>
      </c>
      <c r="V28" s="222">
        <f>ROUND(E28*U28,2)</f>
        <v>0</v>
      </c>
      <c r="W28" s="222"/>
      <c r="X28" s="222" t="s">
        <v>305</v>
      </c>
      <c r="Y28" s="222" t="s">
        <v>234</v>
      </c>
      <c r="Z28" s="212"/>
      <c r="AA28" s="212"/>
      <c r="AB28" s="212"/>
      <c r="AC28" s="212"/>
      <c r="AD28" s="212"/>
      <c r="AE28" s="212"/>
      <c r="AF28" s="212"/>
      <c r="AG28" s="212" t="s">
        <v>306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2" x14ac:dyDescent="0.2">
      <c r="A29" s="219"/>
      <c r="B29" s="220"/>
      <c r="C29" s="262" t="s">
        <v>606</v>
      </c>
      <c r="D29" s="261"/>
      <c r="E29" s="261"/>
      <c r="F29" s="261"/>
      <c r="G29" s="261"/>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308</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2" x14ac:dyDescent="0.2">
      <c r="A30" s="219"/>
      <c r="B30" s="220"/>
      <c r="C30" s="263" t="s">
        <v>609</v>
      </c>
      <c r="D30" s="259"/>
      <c r="E30" s="260">
        <v>5847.39</v>
      </c>
      <c r="F30" s="222"/>
      <c r="G30" s="222"/>
      <c r="H30" s="222"/>
      <c r="I30" s="222"/>
      <c r="J30" s="222"/>
      <c r="K30" s="222"/>
      <c r="L30" s="222"/>
      <c r="M30" s="222"/>
      <c r="N30" s="221"/>
      <c r="O30" s="221"/>
      <c r="P30" s="221"/>
      <c r="Q30" s="221"/>
      <c r="R30" s="222"/>
      <c r="S30" s="222"/>
      <c r="T30" s="222"/>
      <c r="U30" s="222"/>
      <c r="V30" s="222"/>
      <c r="W30" s="222"/>
      <c r="X30" s="222"/>
      <c r="Y30" s="222"/>
      <c r="Z30" s="212"/>
      <c r="AA30" s="212"/>
      <c r="AB30" s="212"/>
      <c r="AC30" s="212"/>
      <c r="AD30" s="212"/>
      <c r="AE30" s="212"/>
      <c r="AF30" s="212"/>
      <c r="AG30" s="212" t="s">
        <v>310</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1">
        <v>8</v>
      </c>
      <c r="B31" s="242" t="s">
        <v>610</v>
      </c>
      <c r="C31" s="252" t="s">
        <v>611</v>
      </c>
      <c r="D31" s="243" t="s">
        <v>331</v>
      </c>
      <c r="E31" s="244">
        <v>216.57</v>
      </c>
      <c r="F31" s="245"/>
      <c r="G31" s="246">
        <f>ROUND(E31*F31,2)</f>
        <v>0</v>
      </c>
      <c r="H31" s="245"/>
      <c r="I31" s="246">
        <f>ROUND(E31*H31,2)</f>
        <v>0</v>
      </c>
      <c r="J31" s="245"/>
      <c r="K31" s="246">
        <f>ROUND(E31*J31,2)</f>
        <v>0</v>
      </c>
      <c r="L31" s="246">
        <v>21</v>
      </c>
      <c r="M31" s="246">
        <f>G31*(1+L31/100)</f>
        <v>0</v>
      </c>
      <c r="N31" s="244">
        <v>0</v>
      </c>
      <c r="O31" s="244">
        <f>ROUND(E31*N31,2)</f>
        <v>0</v>
      </c>
      <c r="P31" s="244">
        <v>0</v>
      </c>
      <c r="Q31" s="244">
        <f>ROUND(E31*P31,2)</f>
        <v>0</v>
      </c>
      <c r="R31" s="246" t="s">
        <v>332</v>
      </c>
      <c r="S31" s="246" t="s">
        <v>231</v>
      </c>
      <c r="T31" s="247" t="s">
        <v>231</v>
      </c>
      <c r="U31" s="222">
        <v>0</v>
      </c>
      <c r="V31" s="222">
        <f>ROUND(E31*U31,2)</f>
        <v>0</v>
      </c>
      <c r="W31" s="222"/>
      <c r="X31" s="222" t="s">
        <v>305</v>
      </c>
      <c r="Y31" s="222" t="s">
        <v>234</v>
      </c>
      <c r="Z31" s="212"/>
      <c r="AA31" s="212"/>
      <c r="AB31" s="212"/>
      <c r="AC31" s="212"/>
      <c r="AD31" s="212"/>
      <c r="AE31" s="212"/>
      <c r="AF31" s="212"/>
      <c r="AG31" s="212" t="s">
        <v>306</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x14ac:dyDescent="0.2">
      <c r="A32" s="227" t="s">
        <v>226</v>
      </c>
      <c r="B32" s="228" t="s">
        <v>155</v>
      </c>
      <c r="C32" s="251" t="s">
        <v>156</v>
      </c>
      <c r="D32" s="229"/>
      <c r="E32" s="230"/>
      <c r="F32" s="231"/>
      <c r="G32" s="231">
        <f>SUMIF(AG33:AG46,"&lt;&gt;NOR",G33:G46)</f>
        <v>0</v>
      </c>
      <c r="H32" s="231"/>
      <c r="I32" s="231">
        <f>SUM(I33:I46)</f>
        <v>0</v>
      </c>
      <c r="J32" s="231"/>
      <c r="K32" s="231">
        <f>SUM(K33:K46)</f>
        <v>0</v>
      </c>
      <c r="L32" s="231"/>
      <c r="M32" s="231">
        <f>SUM(M33:M46)</f>
        <v>0</v>
      </c>
      <c r="N32" s="230"/>
      <c r="O32" s="230">
        <f>SUM(O33:O46)</f>
        <v>21.92</v>
      </c>
      <c r="P32" s="230"/>
      <c r="Q32" s="230">
        <f>SUM(Q33:Q46)</f>
        <v>0</v>
      </c>
      <c r="R32" s="231"/>
      <c r="S32" s="231"/>
      <c r="T32" s="232"/>
      <c r="U32" s="226"/>
      <c r="V32" s="226">
        <f>SUM(V33:V46)</f>
        <v>28.2</v>
      </c>
      <c r="W32" s="226"/>
      <c r="X32" s="226"/>
      <c r="Y32" s="226"/>
      <c r="AG32" t="s">
        <v>227</v>
      </c>
    </row>
    <row r="33" spans="1:60" outlineLevel="1" x14ac:dyDescent="0.2">
      <c r="A33" s="234">
        <v>9</v>
      </c>
      <c r="B33" s="235" t="s">
        <v>612</v>
      </c>
      <c r="C33" s="253" t="s">
        <v>613</v>
      </c>
      <c r="D33" s="236" t="s">
        <v>302</v>
      </c>
      <c r="E33" s="237">
        <v>131.25</v>
      </c>
      <c r="F33" s="238"/>
      <c r="G33" s="239">
        <f>ROUND(E33*F33,2)</f>
        <v>0</v>
      </c>
      <c r="H33" s="238"/>
      <c r="I33" s="239">
        <f>ROUND(E33*H33,2)</f>
        <v>0</v>
      </c>
      <c r="J33" s="238"/>
      <c r="K33" s="239">
        <f>ROUND(E33*J33,2)</f>
        <v>0</v>
      </c>
      <c r="L33" s="239">
        <v>21</v>
      </c>
      <c r="M33" s="239">
        <f>G33*(1+L33/100)</f>
        <v>0</v>
      </c>
      <c r="N33" s="237">
        <v>0</v>
      </c>
      <c r="O33" s="237">
        <f>ROUND(E33*N33,2)</f>
        <v>0</v>
      </c>
      <c r="P33" s="237">
        <v>0</v>
      </c>
      <c r="Q33" s="237">
        <f>ROUND(E33*P33,2)</f>
        <v>0</v>
      </c>
      <c r="R33" s="239" t="s">
        <v>303</v>
      </c>
      <c r="S33" s="239" t="s">
        <v>231</v>
      </c>
      <c r="T33" s="240" t="s">
        <v>231</v>
      </c>
      <c r="U33" s="222">
        <v>0.06</v>
      </c>
      <c r="V33" s="222">
        <f>ROUND(E33*U33,2)</f>
        <v>7.88</v>
      </c>
      <c r="W33" s="222"/>
      <c r="X33" s="222" t="s">
        <v>305</v>
      </c>
      <c r="Y33" s="222" t="s">
        <v>234</v>
      </c>
      <c r="Z33" s="212"/>
      <c r="AA33" s="212"/>
      <c r="AB33" s="212"/>
      <c r="AC33" s="212"/>
      <c r="AD33" s="212"/>
      <c r="AE33" s="212"/>
      <c r="AF33" s="212"/>
      <c r="AG33" s="212" t="s">
        <v>306</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2" x14ac:dyDescent="0.2">
      <c r="A34" s="219"/>
      <c r="B34" s="220"/>
      <c r="C34" s="262" t="s">
        <v>614</v>
      </c>
      <c r="D34" s="261"/>
      <c r="E34" s="261"/>
      <c r="F34" s="261"/>
      <c r="G34" s="261"/>
      <c r="H34" s="222"/>
      <c r="I34" s="222"/>
      <c r="J34" s="222"/>
      <c r="K34" s="222"/>
      <c r="L34" s="222"/>
      <c r="M34" s="222"/>
      <c r="N34" s="221"/>
      <c r="O34" s="221"/>
      <c r="P34" s="221"/>
      <c r="Q34" s="221"/>
      <c r="R34" s="222"/>
      <c r="S34" s="222"/>
      <c r="T34" s="222"/>
      <c r="U34" s="222"/>
      <c r="V34" s="222"/>
      <c r="W34" s="222"/>
      <c r="X34" s="222"/>
      <c r="Y34" s="222"/>
      <c r="Z34" s="212"/>
      <c r="AA34" s="212"/>
      <c r="AB34" s="212"/>
      <c r="AC34" s="212"/>
      <c r="AD34" s="212"/>
      <c r="AE34" s="212"/>
      <c r="AF34" s="212"/>
      <c r="AG34" s="212" t="s">
        <v>308</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3" t="s">
        <v>615</v>
      </c>
      <c r="D35" s="259"/>
      <c r="E35" s="260">
        <v>131.25</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310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34">
        <v>10</v>
      </c>
      <c r="B36" s="235" t="s">
        <v>616</v>
      </c>
      <c r="C36" s="253" t="s">
        <v>617</v>
      </c>
      <c r="D36" s="236" t="s">
        <v>302</v>
      </c>
      <c r="E36" s="237">
        <v>739.2</v>
      </c>
      <c r="F36" s="238"/>
      <c r="G36" s="239">
        <f>ROUND(E36*F36,2)</f>
        <v>0</v>
      </c>
      <c r="H36" s="238"/>
      <c r="I36" s="239">
        <f>ROUND(E36*H36,2)</f>
        <v>0</v>
      </c>
      <c r="J36" s="238"/>
      <c r="K36" s="239">
        <f>ROUND(E36*J36,2)</f>
        <v>0</v>
      </c>
      <c r="L36" s="239">
        <v>21</v>
      </c>
      <c r="M36" s="239">
        <f>G36*(1+L36/100)</f>
        <v>0</v>
      </c>
      <c r="N36" s="237">
        <v>0</v>
      </c>
      <c r="O36" s="237">
        <f>ROUND(E36*N36,2)</f>
        <v>0</v>
      </c>
      <c r="P36" s="237">
        <v>0</v>
      </c>
      <c r="Q36" s="237">
        <f>ROUND(E36*P36,2)</f>
        <v>0</v>
      </c>
      <c r="R36" s="239" t="s">
        <v>332</v>
      </c>
      <c r="S36" s="239" t="s">
        <v>231</v>
      </c>
      <c r="T36" s="240" t="s">
        <v>231</v>
      </c>
      <c r="U36" s="222">
        <v>1.7999999999999999E-2</v>
      </c>
      <c r="V36" s="222">
        <f>ROUND(E36*U36,2)</f>
        <v>13.31</v>
      </c>
      <c r="W36" s="222"/>
      <c r="X36" s="222" t="s">
        <v>305</v>
      </c>
      <c r="Y36" s="222" t="s">
        <v>234</v>
      </c>
      <c r="Z36" s="212"/>
      <c r="AA36" s="212"/>
      <c r="AB36" s="212"/>
      <c r="AC36" s="212"/>
      <c r="AD36" s="212"/>
      <c r="AE36" s="212"/>
      <c r="AF36" s="212"/>
      <c r="AG36" s="212" t="s">
        <v>306</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2" x14ac:dyDescent="0.2">
      <c r="A37" s="219"/>
      <c r="B37" s="220"/>
      <c r="C37" s="262" t="s">
        <v>618</v>
      </c>
      <c r="D37" s="261"/>
      <c r="E37" s="261"/>
      <c r="F37" s="261"/>
      <c r="G37" s="261"/>
      <c r="H37" s="222"/>
      <c r="I37" s="222"/>
      <c r="J37" s="222"/>
      <c r="K37" s="222"/>
      <c r="L37" s="222"/>
      <c r="M37" s="222"/>
      <c r="N37" s="221"/>
      <c r="O37" s="221"/>
      <c r="P37" s="221"/>
      <c r="Q37" s="221"/>
      <c r="R37" s="222"/>
      <c r="S37" s="222"/>
      <c r="T37" s="222"/>
      <c r="U37" s="222"/>
      <c r="V37" s="222"/>
      <c r="W37" s="222"/>
      <c r="X37" s="222"/>
      <c r="Y37" s="222"/>
      <c r="Z37" s="212"/>
      <c r="AA37" s="212"/>
      <c r="AB37" s="212"/>
      <c r="AC37" s="212"/>
      <c r="AD37" s="212"/>
      <c r="AE37" s="212"/>
      <c r="AF37" s="212"/>
      <c r="AG37" s="212" t="s">
        <v>308</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3" t="s">
        <v>619</v>
      </c>
      <c r="D38" s="259"/>
      <c r="E38" s="260">
        <v>739.2</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310</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4">
        <v>11</v>
      </c>
      <c r="B39" s="235" t="s">
        <v>620</v>
      </c>
      <c r="C39" s="253" t="s">
        <v>621</v>
      </c>
      <c r="D39" s="236" t="s">
        <v>302</v>
      </c>
      <c r="E39" s="237">
        <v>132.25</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t="s">
        <v>332</v>
      </c>
      <c r="S39" s="239" t="s">
        <v>231</v>
      </c>
      <c r="T39" s="240" t="s">
        <v>231</v>
      </c>
      <c r="U39" s="222">
        <v>0.04</v>
      </c>
      <c r="V39" s="222">
        <f>ROUND(E39*U39,2)</f>
        <v>5.29</v>
      </c>
      <c r="W39" s="222"/>
      <c r="X39" s="222" t="s">
        <v>305</v>
      </c>
      <c r="Y39" s="222" t="s">
        <v>234</v>
      </c>
      <c r="Z39" s="212"/>
      <c r="AA39" s="212"/>
      <c r="AB39" s="212"/>
      <c r="AC39" s="212"/>
      <c r="AD39" s="212"/>
      <c r="AE39" s="212"/>
      <c r="AF39" s="212"/>
      <c r="AG39" s="212" t="s">
        <v>306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ht="22.5" outlineLevel="2" x14ac:dyDescent="0.2">
      <c r="A40" s="219"/>
      <c r="B40" s="220"/>
      <c r="C40" s="262" t="s">
        <v>622</v>
      </c>
      <c r="D40" s="261"/>
      <c r="E40" s="261"/>
      <c r="F40" s="261"/>
      <c r="G40" s="261"/>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308</v>
      </c>
      <c r="AH40" s="212"/>
      <c r="AI40" s="212"/>
      <c r="AJ40" s="212"/>
      <c r="AK40" s="212"/>
      <c r="AL40" s="212"/>
      <c r="AM40" s="212"/>
      <c r="AN40" s="212"/>
      <c r="AO40" s="212"/>
      <c r="AP40" s="212"/>
      <c r="AQ40" s="212"/>
      <c r="AR40" s="212"/>
      <c r="AS40" s="212"/>
      <c r="AT40" s="212"/>
      <c r="AU40" s="212"/>
      <c r="AV40" s="212"/>
      <c r="AW40" s="212"/>
      <c r="AX40" s="212"/>
      <c r="AY40" s="212"/>
      <c r="AZ40" s="212"/>
      <c r="BA40" s="248" t="str">
        <f>C40</f>
        <v>s případným nutným přemístěním hromad nebo dočasných skládek na místo potřeby ze vzdálenosti do 30 m, v rovině nebo ve svahu do 1 : 5,</v>
      </c>
      <c r="BB40" s="212"/>
      <c r="BC40" s="212"/>
      <c r="BD40" s="212"/>
      <c r="BE40" s="212"/>
      <c r="BF40" s="212"/>
      <c r="BG40" s="212"/>
      <c r="BH40" s="212"/>
    </row>
    <row r="41" spans="1:60" outlineLevel="1" x14ac:dyDescent="0.2">
      <c r="A41" s="234">
        <v>12</v>
      </c>
      <c r="B41" s="235" t="s">
        <v>349</v>
      </c>
      <c r="C41" s="253" t="s">
        <v>350</v>
      </c>
      <c r="D41" s="236" t="s">
        <v>331</v>
      </c>
      <c r="E41" s="237">
        <v>6.6124999999999998</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t="s">
        <v>303</v>
      </c>
      <c r="S41" s="239" t="s">
        <v>231</v>
      </c>
      <c r="T41" s="240" t="s">
        <v>231</v>
      </c>
      <c r="U41" s="222">
        <v>0.26</v>
      </c>
      <c r="V41" s="222">
        <f>ROUND(E41*U41,2)</f>
        <v>1.72</v>
      </c>
      <c r="W41" s="222"/>
      <c r="X41" s="222" t="s">
        <v>305</v>
      </c>
      <c r="Y41" s="222" t="s">
        <v>234</v>
      </c>
      <c r="Z41" s="212"/>
      <c r="AA41" s="212"/>
      <c r="AB41" s="212"/>
      <c r="AC41" s="212"/>
      <c r="AD41" s="212"/>
      <c r="AE41" s="212"/>
      <c r="AF41" s="212"/>
      <c r="AG41" s="212" t="s">
        <v>306</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2" x14ac:dyDescent="0.2">
      <c r="A42" s="219"/>
      <c r="B42" s="220"/>
      <c r="C42" s="263" t="s">
        <v>623</v>
      </c>
      <c r="D42" s="259"/>
      <c r="E42" s="260">
        <v>6.61</v>
      </c>
      <c r="F42" s="222"/>
      <c r="G42" s="222"/>
      <c r="H42" s="222"/>
      <c r="I42" s="222"/>
      <c r="J42" s="222"/>
      <c r="K42" s="222"/>
      <c r="L42" s="222"/>
      <c r="M42" s="222"/>
      <c r="N42" s="221"/>
      <c r="O42" s="221"/>
      <c r="P42" s="221"/>
      <c r="Q42" s="221"/>
      <c r="R42" s="222"/>
      <c r="S42" s="222"/>
      <c r="T42" s="222"/>
      <c r="U42" s="222"/>
      <c r="V42" s="222"/>
      <c r="W42" s="222"/>
      <c r="X42" s="222"/>
      <c r="Y42" s="222"/>
      <c r="Z42" s="212"/>
      <c r="AA42" s="212"/>
      <c r="AB42" s="212"/>
      <c r="AC42" s="212"/>
      <c r="AD42" s="212"/>
      <c r="AE42" s="212"/>
      <c r="AF42" s="212"/>
      <c r="AG42" s="212" t="s">
        <v>310</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34">
        <v>13</v>
      </c>
      <c r="B43" s="235" t="s">
        <v>351</v>
      </c>
      <c r="C43" s="253" t="s">
        <v>352</v>
      </c>
      <c r="D43" s="236" t="s">
        <v>353</v>
      </c>
      <c r="E43" s="237">
        <v>3.9674999999999998</v>
      </c>
      <c r="F43" s="238"/>
      <c r="G43" s="239">
        <f>ROUND(E43*F43,2)</f>
        <v>0</v>
      </c>
      <c r="H43" s="238"/>
      <c r="I43" s="239">
        <f>ROUND(E43*H43,2)</f>
        <v>0</v>
      </c>
      <c r="J43" s="238"/>
      <c r="K43" s="239">
        <f>ROUND(E43*J43,2)</f>
        <v>0</v>
      </c>
      <c r="L43" s="239">
        <v>21</v>
      </c>
      <c r="M43" s="239">
        <f>G43*(1+L43/100)</f>
        <v>0</v>
      </c>
      <c r="N43" s="237">
        <v>1E-3</v>
      </c>
      <c r="O43" s="237">
        <f>ROUND(E43*N43,2)</f>
        <v>0</v>
      </c>
      <c r="P43" s="237">
        <v>0</v>
      </c>
      <c r="Q43" s="237">
        <f>ROUND(E43*P43,2)</f>
        <v>0</v>
      </c>
      <c r="R43" s="239" t="s">
        <v>354</v>
      </c>
      <c r="S43" s="239" t="s">
        <v>231</v>
      </c>
      <c r="T43" s="240" t="s">
        <v>231</v>
      </c>
      <c r="U43" s="222">
        <v>0</v>
      </c>
      <c r="V43" s="222">
        <f>ROUND(E43*U43,2)</f>
        <v>0</v>
      </c>
      <c r="W43" s="222"/>
      <c r="X43" s="222" t="s">
        <v>355</v>
      </c>
      <c r="Y43" s="222" t="s">
        <v>234</v>
      </c>
      <c r="Z43" s="212"/>
      <c r="AA43" s="212"/>
      <c r="AB43" s="212"/>
      <c r="AC43" s="212"/>
      <c r="AD43" s="212"/>
      <c r="AE43" s="212"/>
      <c r="AF43" s="212"/>
      <c r="AG43" s="212" t="s">
        <v>356</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2" x14ac:dyDescent="0.2">
      <c r="A44" s="219"/>
      <c r="B44" s="220"/>
      <c r="C44" s="263" t="s">
        <v>624</v>
      </c>
      <c r="D44" s="259"/>
      <c r="E44" s="260">
        <v>3.97</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310</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34">
        <v>14</v>
      </c>
      <c r="B45" s="235" t="s">
        <v>625</v>
      </c>
      <c r="C45" s="253" t="s">
        <v>626</v>
      </c>
      <c r="D45" s="236" t="s">
        <v>331</v>
      </c>
      <c r="E45" s="237">
        <v>13.125</v>
      </c>
      <c r="F45" s="238"/>
      <c r="G45" s="239">
        <f>ROUND(E45*F45,2)</f>
        <v>0</v>
      </c>
      <c r="H45" s="238"/>
      <c r="I45" s="239">
        <f>ROUND(E45*H45,2)</f>
        <v>0</v>
      </c>
      <c r="J45" s="238"/>
      <c r="K45" s="239">
        <f>ROUND(E45*J45,2)</f>
        <v>0</v>
      </c>
      <c r="L45" s="239">
        <v>21</v>
      </c>
      <c r="M45" s="239">
        <f>G45*(1+L45/100)</f>
        <v>0</v>
      </c>
      <c r="N45" s="237">
        <v>1.67</v>
      </c>
      <c r="O45" s="237">
        <f>ROUND(E45*N45,2)</f>
        <v>21.92</v>
      </c>
      <c r="P45" s="237">
        <v>0</v>
      </c>
      <c r="Q45" s="237">
        <f>ROUND(E45*P45,2)</f>
        <v>0</v>
      </c>
      <c r="R45" s="239" t="s">
        <v>354</v>
      </c>
      <c r="S45" s="239" t="s">
        <v>627</v>
      </c>
      <c r="T45" s="240" t="s">
        <v>627</v>
      </c>
      <c r="U45" s="222">
        <v>0</v>
      </c>
      <c r="V45" s="222">
        <f>ROUND(E45*U45,2)</f>
        <v>0</v>
      </c>
      <c r="W45" s="222"/>
      <c r="X45" s="222" t="s">
        <v>355</v>
      </c>
      <c r="Y45" s="222" t="s">
        <v>234</v>
      </c>
      <c r="Z45" s="212"/>
      <c r="AA45" s="212"/>
      <c r="AB45" s="212"/>
      <c r="AC45" s="212"/>
      <c r="AD45" s="212"/>
      <c r="AE45" s="212"/>
      <c r="AF45" s="212"/>
      <c r="AG45" s="212" t="s">
        <v>356</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2" x14ac:dyDescent="0.2">
      <c r="A46" s="219"/>
      <c r="B46" s="220"/>
      <c r="C46" s="263" t="s">
        <v>628</v>
      </c>
      <c r="D46" s="259"/>
      <c r="E46" s="260">
        <v>13.13</v>
      </c>
      <c r="F46" s="222"/>
      <c r="G46" s="222"/>
      <c r="H46" s="222"/>
      <c r="I46" s="222"/>
      <c r="J46" s="222"/>
      <c r="K46" s="222"/>
      <c r="L46" s="222"/>
      <c r="M46" s="222"/>
      <c r="N46" s="221"/>
      <c r="O46" s="221"/>
      <c r="P46" s="221"/>
      <c r="Q46" s="221"/>
      <c r="R46" s="222"/>
      <c r="S46" s="222"/>
      <c r="T46" s="222"/>
      <c r="U46" s="222"/>
      <c r="V46" s="222"/>
      <c r="W46" s="222"/>
      <c r="X46" s="222"/>
      <c r="Y46" s="222"/>
      <c r="Z46" s="212"/>
      <c r="AA46" s="212"/>
      <c r="AB46" s="212"/>
      <c r="AC46" s="212"/>
      <c r="AD46" s="212"/>
      <c r="AE46" s="212"/>
      <c r="AF46" s="212"/>
      <c r="AG46" s="212" t="s">
        <v>310</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x14ac:dyDescent="0.2">
      <c r="A47" s="227" t="s">
        <v>226</v>
      </c>
      <c r="B47" s="228" t="s">
        <v>159</v>
      </c>
      <c r="C47" s="251" t="s">
        <v>160</v>
      </c>
      <c r="D47" s="229"/>
      <c r="E47" s="230"/>
      <c r="F47" s="231"/>
      <c r="G47" s="231">
        <f>SUMIF(AG48:AG58,"&lt;&gt;NOR",G48:G58)</f>
        <v>0</v>
      </c>
      <c r="H47" s="231"/>
      <c r="I47" s="231">
        <f>SUM(I48:I58)</f>
        <v>0</v>
      </c>
      <c r="J47" s="231"/>
      <c r="K47" s="231">
        <f>SUM(K48:K58)</f>
        <v>0</v>
      </c>
      <c r="L47" s="231"/>
      <c r="M47" s="231">
        <f>SUM(M48:M58)</f>
        <v>0</v>
      </c>
      <c r="N47" s="230"/>
      <c r="O47" s="230">
        <f>SUM(O48:O58)</f>
        <v>581.14</v>
      </c>
      <c r="P47" s="230"/>
      <c r="Q47" s="230">
        <f>SUM(Q48:Q58)</f>
        <v>0</v>
      </c>
      <c r="R47" s="231"/>
      <c r="S47" s="231"/>
      <c r="T47" s="232"/>
      <c r="U47" s="226"/>
      <c r="V47" s="226">
        <f>SUM(V48:V58)</f>
        <v>50.5</v>
      </c>
      <c r="W47" s="226"/>
      <c r="X47" s="226"/>
      <c r="Y47" s="226"/>
      <c r="AG47" t="s">
        <v>227</v>
      </c>
    </row>
    <row r="48" spans="1:60" ht="22.5" outlineLevel="1" x14ac:dyDescent="0.2">
      <c r="A48" s="234">
        <v>15</v>
      </c>
      <c r="B48" s="235" t="s">
        <v>629</v>
      </c>
      <c r="C48" s="253" t="s">
        <v>630</v>
      </c>
      <c r="D48" s="236" t="s">
        <v>302</v>
      </c>
      <c r="E48" s="237">
        <v>176</v>
      </c>
      <c r="F48" s="238"/>
      <c r="G48" s="239">
        <f>ROUND(E48*F48,2)</f>
        <v>0</v>
      </c>
      <c r="H48" s="238"/>
      <c r="I48" s="239">
        <f>ROUND(E48*H48,2)</f>
        <v>0</v>
      </c>
      <c r="J48" s="238"/>
      <c r="K48" s="239">
        <f>ROUND(E48*J48,2)</f>
        <v>0</v>
      </c>
      <c r="L48" s="239">
        <v>21</v>
      </c>
      <c r="M48" s="239">
        <f>G48*(1+L48/100)</f>
        <v>0</v>
      </c>
      <c r="N48" s="237">
        <v>0.34499999999999997</v>
      </c>
      <c r="O48" s="237">
        <f>ROUND(E48*N48,2)</f>
        <v>60.72</v>
      </c>
      <c r="P48" s="237">
        <v>0</v>
      </c>
      <c r="Q48" s="237">
        <f>ROUND(E48*P48,2)</f>
        <v>0</v>
      </c>
      <c r="R48" s="239" t="s">
        <v>314</v>
      </c>
      <c r="S48" s="239" t="s">
        <v>231</v>
      </c>
      <c r="T48" s="240" t="s">
        <v>231</v>
      </c>
      <c r="U48" s="222">
        <v>2.5999999999999999E-2</v>
      </c>
      <c r="V48" s="222">
        <f>ROUND(E48*U48,2)</f>
        <v>4.58</v>
      </c>
      <c r="W48" s="222"/>
      <c r="X48" s="222" t="s">
        <v>305</v>
      </c>
      <c r="Y48" s="222" t="s">
        <v>234</v>
      </c>
      <c r="Z48" s="212"/>
      <c r="AA48" s="212"/>
      <c r="AB48" s="212"/>
      <c r="AC48" s="212"/>
      <c r="AD48" s="212"/>
      <c r="AE48" s="212"/>
      <c r="AF48" s="212"/>
      <c r="AG48" s="212" t="s">
        <v>306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63" t="s">
        <v>631</v>
      </c>
      <c r="D49" s="259"/>
      <c r="E49" s="260">
        <v>176</v>
      </c>
      <c r="F49" s="222"/>
      <c r="G49" s="222"/>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310</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ht="22.5" outlineLevel="1" x14ac:dyDescent="0.2">
      <c r="A50" s="234">
        <v>16</v>
      </c>
      <c r="B50" s="235" t="s">
        <v>632</v>
      </c>
      <c r="C50" s="253" t="s">
        <v>633</v>
      </c>
      <c r="D50" s="236" t="s">
        <v>302</v>
      </c>
      <c r="E50" s="237">
        <v>672</v>
      </c>
      <c r="F50" s="238"/>
      <c r="G50" s="239">
        <f>ROUND(E50*F50,2)</f>
        <v>0</v>
      </c>
      <c r="H50" s="238"/>
      <c r="I50" s="239">
        <f>ROUND(E50*H50,2)</f>
        <v>0</v>
      </c>
      <c r="J50" s="238"/>
      <c r="K50" s="239">
        <f>ROUND(E50*J50,2)</f>
        <v>0</v>
      </c>
      <c r="L50" s="239">
        <v>21</v>
      </c>
      <c r="M50" s="239">
        <f>G50*(1+L50/100)</f>
        <v>0</v>
      </c>
      <c r="N50" s="237">
        <v>0.46</v>
      </c>
      <c r="O50" s="237">
        <f>ROUND(E50*N50,2)</f>
        <v>309.12</v>
      </c>
      <c r="P50" s="237">
        <v>0</v>
      </c>
      <c r="Q50" s="237">
        <f>ROUND(E50*P50,2)</f>
        <v>0</v>
      </c>
      <c r="R50" s="239" t="s">
        <v>314</v>
      </c>
      <c r="S50" s="239" t="s">
        <v>231</v>
      </c>
      <c r="T50" s="240" t="s">
        <v>231</v>
      </c>
      <c r="U50" s="222">
        <v>2.9000000000000001E-2</v>
      </c>
      <c r="V50" s="222">
        <f>ROUND(E50*U50,2)</f>
        <v>19.489999999999998</v>
      </c>
      <c r="W50" s="222"/>
      <c r="X50" s="222" t="s">
        <v>305</v>
      </c>
      <c r="Y50" s="222" t="s">
        <v>234</v>
      </c>
      <c r="Z50" s="212"/>
      <c r="AA50" s="212"/>
      <c r="AB50" s="212"/>
      <c r="AC50" s="212"/>
      <c r="AD50" s="212"/>
      <c r="AE50" s="212"/>
      <c r="AF50" s="212"/>
      <c r="AG50" s="212" t="s">
        <v>306</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2" x14ac:dyDescent="0.2">
      <c r="A51" s="219"/>
      <c r="B51" s="220"/>
      <c r="C51" s="263" t="s">
        <v>634</v>
      </c>
      <c r="D51" s="259"/>
      <c r="E51" s="260">
        <v>480</v>
      </c>
      <c r="F51" s="222"/>
      <c r="G51" s="222"/>
      <c r="H51" s="222"/>
      <c r="I51" s="222"/>
      <c r="J51" s="222"/>
      <c r="K51" s="222"/>
      <c r="L51" s="222"/>
      <c r="M51" s="222"/>
      <c r="N51" s="221"/>
      <c r="O51" s="221"/>
      <c r="P51" s="221"/>
      <c r="Q51" s="221"/>
      <c r="R51" s="222"/>
      <c r="S51" s="222"/>
      <c r="T51" s="222"/>
      <c r="U51" s="222"/>
      <c r="V51" s="222"/>
      <c r="W51" s="222"/>
      <c r="X51" s="222"/>
      <c r="Y51" s="222"/>
      <c r="Z51" s="212"/>
      <c r="AA51" s="212"/>
      <c r="AB51" s="212"/>
      <c r="AC51" s="212"/>
      <c r="AD51" s="212"/>
      <c r="AE51" s="212"/>
      <c r="AF51" s="212"/>
      <c r="AG51" s="212" t="s">
        <v>310</v>
      </c>
      <c r="AH51" s="212">
        <v>0</v>
      </c>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3" x14ac:dyDescent="0.2">
      <c r="A52" s="219"/>
      <c r="B52" s="220"/>
      <c r="C52" s="263" t="s">
        <v>635</v>
      </c>
      <c r="D52" s="259"/>
      <c r="E52" s="260">
        <v>192</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310</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34">
        <v>17</v>
      </c>
      <c r="B53" s="235" t="s">
        <v>636</v>
      </c>
      <c r="C53" s="253" t="s">
        <v>637</v>
      </c>
      <c r="D53" s="236" t="s">
        <v>302</v>
      </c>
      <c r="E53" s="237">
        <v>482</v>
      </c>
      <c r="F53" s="238"/>
      <c r="G53" s="239">
        <f>ROUND(E53*F53,2)</f>
        <v>0</v>
      </c>
      <c r="H53" s="238"/>
      <c r="I53" s="239">
        <f>ROUND(E53*H53,2)</f>
        <v>0</v>
      </c>
      <c r="J53" s="238"/>
      <c r="K53" s="239">
        <f>ROUND(E53*J53,2)</f>
        <v>0</v>
      </c>
      <c r="L53" s="239">
        <v>21</v>
      </c>
      <c r="M53" s="239">
        <f>G53*(1+L53/100)</f>
        <v>0</v>
      </c>
      <c r="N53" s="237">
        <v>0.15826000000000001</v>
      </c>
      <c r="O53" s="237">
        <f>ROUND(E53*N53,2)</f>
        <v>76.28</v>
      </c>
      <c r="P53" s="237">
        <v>0</v>
      </c>
      <c r="Q53" s="237">
        <f>ROUND(E53*P53,2)</f>
        <v>0</v>
      </c>
      <c r="R53" s="239" t="s">
        <v>314</v>
      </c>
      <c r="S53" s="239" t="s">
        <v>231</v>
      </c>
      <c r="T53" s="240" t="s">
        <v>231</v>
      </c>
      <c r="U53" s="222">
        <v>2.4E-2</v>
      </c>
      <c r="V53" s="222">
        <f>ROUND(E53*U53,2)</f>
        <v>11.57</v>
      </c>
      <c r="W53" s="222"/>
      <c r="X53" s="222" t="s">
        <v>305</v>
      </c>
      <c r="Y53" s="222" t="s">
        <v>234</v>
      </c>
      <c r="Z53" s="212"/>
      <c r="AA53" s="212"/>
      <c r="AB53" s="212"/>
      <c r="AC53" s="212"/>
      <c r="AD53" s="212"/>
      <c r="AE53" s="212"/>
      <c r="AF53" s="212"/>
      <c r="AG53" s="212" t="s">
        <v>306</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2" x14ac:dyDescent="0.2">
      <c r="A54" s="219"/>
      <c r="B54" s="220"/>
      <c r="C54" s="262" t="s">
        <v>638</v>
      </c>
      <c r="D54" s="261"/>
      <c r="E54" s="261"/>
      <c r="F54" s="261"/>
      <c r="G54" s="261"/>
      <c r="H54" s="222"/>
      <c r="I54" s="222"/>
      <c r="J54" s="222"/>
      <c r="K54" s="222"/>
      <c r="L54" s="222"/>
      <c r="M54" s="222"/>
      <c r="N54" s="221"/>
      <c r="O54" s="221"/>
      <c r="P54" s="221"/>
      <c r="Q54" s="221"/>
      <c r="R54" s="222"/>
      <c r="S54" s="222"/>
      <c r="T54" s="222"/>
      <c r="U54" s="222"/>
      <c r="V54" s="222"/>
      <c r="W54" s="222"/>
      <c r="X54" s="222"/>
      <c r="Y54" s="222"/>
      <c r="Z54" s="212"/>
      <c r="AA54" s="212"/>
      <c r="AB54" s="212"/>
      <c r="AC54" s="212"/>
      <c r="AD54" s="212"/>
      <c r="AE54" s="212"/>
      <c r="AF54" s="212"/>
      <c r="AG54" s="212" t="s">
        <v>308</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34">
        <v>18</v>
      </c>
      <c r="B55" s="235" t="s">
        <v>639</v>
      </c>
      <c r="C55" s="253" t="s">
        <v>640</v>
      </c>
      <c r="D55" s="236" t="s">
        <v>302</v>
      </c>
      <c r="E55" s="237">
        <v>440</v>
      </c>
      <c r="F55" s="238"/>
      <c r="G55" s="239">
        <f>ROUND(E55*F55,2)</f>
        <v>0</v>
      </c>
      <c r="H55" s="238"/>
      <c r="I55" s="239">
        <f>ROUND(E55*H55,2)</f>
        <v>0</v>
      </c>
      <c r="J55" s="238"/>
      <c r="K55" s="239">
        <f>ROUND(E55*J55,2)</f>
        <v>0</v>
      </c>
      <c r="L55" s="239">
        <v>21</v>
      </c>
      <c r="M55" s="239">
        <f>G55*(1+L55/100)</f>
        <v>0</v>
      </c>
      <c r="N55" s="237">
        <v>0.30651</v>
      </c>
      <c r="O55" s="237">
        <f>ROUND(E55*N55,2)</f>
        <v>134.86000000000001</v>
      </c>
      <c r="P55" s="237">
        <v>0</v>
      </c>
      <c r="Q55" s="237">
        <f>ROUND(E55*P55,2)</f>
        <v>0</v>
      </c>
      <c r="R55" s="239" t="s">
        <v>314</v>
      </c>
      <c r="S55" s="239" t="s">
        <v>231</v>
      </c>
      <c r="T55" s="240" t="s">
        <v>231</v>
      </c>
      <c r="U55" s="222">
        <v>2.5000000000000001E-2</v>
      </c>
      <c r="V55" s="222">
        <f>ROUND(E55*U55,2)</f>
        <v>11</v>
      </c>
      <c r="W55" s="222"/>
      <c r="X55" s="222" t="s">
        <v>305</v>
      </c>
      <c r="Y55" s="222" t="s">
        <v>234</v>
      </c>
      <c r="Z55" s="212"/>
      <c r="AA55" s="212"/>
      <c r="AB55" s="212"/>
      <c r="AC55" s="212"/>
      <c r="AD55" s="212"/>
      <c r="AE55" s="212"/>
      <c r="AF55" s="212"/>
      <c r="AG55" s="212" t="s">
        <v>306</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2" x14ac:dyDescent="0.2">
      <c r="A56" s="219"/>
      <c r="B56" s="220"/>
      <c r="C56" s="262" t="s">
        <v>641</v>
      </c>
      <c r="D56" s="261"/>
      <c r="E56" s="261"/>
      <c r="F56" s="261"/>
      <c r="G56" s="261"/>
      <c r="H56" s="222"/>
      <c r="I56" s="222"/>
      <c r="J56" s="222"/>
      <c r="K56" s="222"/>
      <c r="L56" s="222"/>
      <c r="M56" s="222"/>
      <c r="N56" s="221"/>
      <c r="O56" s="221"/>
      <c r="P56" s="221"/>
      <c r="Q56" s="221"/>
      <c r="R56" s="222"/>
      <c r="S56" s="222"/>
      <c r="T56" s="222"/>
      <c r="U56" s="222"/>
      <c r="V56" s="222"/>
      <c r="W56" s="222"/>
      <c r="X56" s="222"/>
      <c r="Y56" s="222"/>
      <c r="Z56" s="212"/>
      <c r="AA56" s="212"/>
      <c r="AB56" s="212"/>
      <c r="AC56" s="212"/>
      <c r="AD56" s="212"/>
      <c r="AE56" s="212"/>
      <c r="AF56" s="212"/>
      <c r="AG56" s="212" t="s">
        <v>308</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3" t="s">
        <v>642</v>
      </c>
      <c r="D57" s="259"/>
      <c r="E57" s="260">
        <v>440</v>
      </c>
      <c r="F57" s="222"/>
      <c r="G57" s="222"/>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310</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1">
        <v>19</v>
      </c>
      <c r="B58" s="242" t="s">
        <v>643</v>
      </c>
      <c r="C58" s="252" t="s">
        <v>644</v>
      </c>
      <c r="D58" s="243" t="s">
        <v>302</v>
      </c>
      <c r="E58" s="244">
        <v>482</v>
      </c>
      <c r="F58" s="245"/>
      <c r="G58" s="246">
        <f>ROUND(E58*F58,2)</f>
        <v>0</v>
      </c>
      <c r="H58" s="245"/>
      <c r="I58" s="246">
        <f>ROUND(E58*H58,2)</f>
        <v>0</v>
      </c>
      <c r="J58" s="245"/>
      <c r="K58" s="246">
        <f>ROUND(E58*J58,2)</f>
        <v>0</v>
      </c>
      <c r="L58" s="246">
        <v>21</v>
      </c>
      <c r="M58" s="246">
        <f>G58*(1+L58/100)</f>
        <v>0</v>
      </c>
      <c r="N58" s="244">
        <v>3.4000000000000002E-4</v>
      </c>
      <c r="O58" s="244">
        <f>ROUND(E58*N58,2)</f>
        <v>0.16</v>
      </c>
      <c r="P58" s="244">
        <v>0</v>
      </c>
      <c r="Q58" s="244">
        <f>ROUND(E58*P58,2)</f>
        <v>0</v>
      </c>
      <c r="R58" s="246" t="s">
        <v>314</v>
      </c>
      <c r="S58" s="246" t="s">
        <v>231</v>
      </c>
      <c r="T58" s="247" t="s">
        <v>231</v>
      </c>
      <c r="U58" s="222">
        <v>8.0000000000000002E-3</v>
      </c>
      <c r="V58" s="222">
        <f>ROUND(E58*U58,2)</f>
        <v>3.86</v>
      </c>
      <c r="W58" s="222"/>
      <c r="X58" s="222" t="s">
        <v>305</v>
      </c>
      <c r="Y58" s="222" t="s">
        <v>234</v>
      </c>
      <c r="Z58" s="212"/>
      <c r="AA58" s="212"/>
      <c r="AB58" s="212"/>
      <c r="AC58" s="212"/>
      <c r="AD58" s="212"/>
      <c r="AE58" s="212"/>
      <c r="AF58" s="212"/>
      <c r="AG58" s="212" t="s">
        <v>306</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
      <c r="A59" s="227" t="s">
        <v>226</v>
      </c>
      <c r="B59" s="228" t="s">
        <v>161</v>
      </c>
      <c r="C59" s="251" t="s">
        <v>162</v>
      </c>
      <c r="D59" s="229"/>
      <c r="E59" s="230"/>
      <c r="F59" s="231"/>
      <c r="G59" s="231">
        <f>SUMIF(AG60:AG64,"&lt;&gt;NOR",G60:G64)</f>
        <v>0</v>
      </c>
      <c r="H59" s="231"/>
      <c r="I59" s="231">
        <f>SUM(I60:I64)</f>
        <v>0</v>
      </c>
      <c r="J59" s="231"/>
      <c r="K59" s="231">
        <f>SUM(K60:K64)</f>
        <v>0</v>
      </c>
      <c r="L59" s="231"/>
      <c r="M59" s="231">
        <f>SUM(M60:M64)</f>
        <v>0</v>
      </c>
      <c r="N59" s="230"/>
      <c r="O59" s="230">
        <f>SUM(O60:O64)</f>
        <v>50.24</v>
      </c>
      <c r="P59" s="230"/>
      <c r="Q59" s="230">
        <f>SUM(Q60:Q64)</f>
        <v>0</v>
      </c>
      <c r="R59" s="231"/>
      <c r="S59" s="231"/>
      <c r="T59" s="232"/>
      <c r="U59" s="226"/>
      <c r="V59" s="226">
        <f>SUM(V60:V64)</f>
        <v>8.1900000000000013</v>
      </c>
      <c r="W59" s="226"/>
      <c r="X59" s="226"/>
      <c r="Y59" s="226"/>
      <c r="AG59" t="s">
        <v>227</v>
      </c>
    </row>
    <row r="60" spans="1:60" outlineLevel="1" x14ac:dyDescent="0.2">
      <c r="A60" s="234">
        <v>20</v>
      </c>
      <c r="B60" s="235" t="s">
        <v>645</v>
      </c>
      <c r="C60" s="253" t="s">
        <v>646</v>
      </c>
      <c r="D60" s="236" t="s">
        <v>302</v>
      </c>
      <c r="E60" s="237">
        <v>482</v>
      </c>
      <c r="F60" s="238"/>
      <c r="G60" s="239">
        <f>ROUND(E60*F60,2)</f>
        <v>0</v>
      </c>
      <c r="H60" s="238"/>
      <c r="I60" s="239">
        <f>ROUND(E60*H60,2)</f>
        <v>0</v>
      </c>
      <c r="J60" s="238"/>
      <c r="K60" s="239">
        <f>ROUND(E60*J60,2)</f>
        <v>0</v>
      </c>
      <c r="L60" s="239">
        <v>21</v>
      </c>
      <c r="M60" s="239">
        <f>G60*(1+L60/100)</f>
        <v>0</v>
      </c>
      <c r="N60" s="237">
        <v>5.0000000000000001E-4</v>
      </c>
      <c r="O60" s="237">
        <f>ROUND(E60*N60,2)</f>
        <v>0.24</v>
      </c>
      <c r="P60" s="237">
        <v>0</v>
      </c>
      <c r="Q60" s="237">
        <f>ROUND(E60*P60,2)</f>
        <v>0</v>
      </c>
      <c r="R60" s="239" t="s">
        <v>314</v>
      </c>
      <c r="S60" s="239" t="s">
        <v>647</v>
      </c>
      <c r="T60" s="240" t="s">
        <v>647</v>
      </c>
      <c r="U60" s="222">
        <v>2E-3</v>
      </c>
      <c r="V60" s="222">
        <f>ROUND(E60*U60,2)</f>
        <v>0.96</v>
      </c>
      <c r="W60" s="222"/>
      <c r="X60" s="222" t="s">
        <v>305</v>
      </c>
      <c r="Y60" s="222" t="s">
        <v>234</v>
      </c>
      <c r="Z60" s="212"/>
      <c r="AA60" s="212"/>
      <c r="AB60" s="212"/>
      <c r="AC60" s="212"/>
      <c r="AD60" s="212"/>
      <c r="AE60" s="212"/>
      <c r="AF60" s="212"/>
      <c r="AG60" s="212" t="s">
        <v>306</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2" x14ac:dyDescent="0.2">
      <c r="A61" s="219"/>
      <c r="B61" s="220"/>
      <c r="C61" s="262" t="s">
        <v>648</v>
      </c>
      <c r="D61" s="261"/>
      <c r="E61" s="261"/>
      <c r="F61" s="261"/>
      <c r="G61" s="261"/>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308</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34">
        <v>21</v>
      </c>
      <c r="B62" s="235" t="s">
        <v>649</v>
      </c>
      <c r="C62" s="253" t="s">
        <v>650</v>
      </c>
      <c r="D62" s="236" t="s">
        <v>302</v>
      </c>
      <c r="E62" s="237">
        <v>482</v>
      </c>
      <c r="F62" s="238"/>
      <c r="G62" s="239">
        <f>ROUND(E62*F62,2)</f>
        <v>0</v>
      </c>
      <c r="H62" s="238"/>
      <c r="I62" s="239">
        <f>ROUND(E62*H62,2)</f>
        <v>0</v>
      </c>
      <c r="J62" s="238"/>
      <c r="K62" s="239">
        <f>ROUND(E62*J62,2)</f>
        <v>0</v>
      </c>
      <c r="L62" s="239">
        <v>21</v>
      </c>
      <c r="M62" s="239">
        <f>G62*(1+L62/100)</f>
        <v>0</v>
      </c>
      <c r="N62" s="237">
        <v>0.10373</v>
      </c>
      <c r="O62" s="237">
        <f>ROUND(E62*N62,2)</f>
        <v>50</v>
      </c>
      <c r="P62" s="237">
        <v>0</v>
      </c>
      <c r="Q62" s="237">
        <f>ROUND(E62*P62,2)</f>
        <v>0</v>
      </c>
      <c r="R62" s="239" t="s">
        <v>314</v>
      </c>
      <c r="S62" s="239" t="s">
        <v>231</v>
      </c>
      <c r="T62" s="240" t="s">
        <v>231</v>
      </c>
      <c r="U62" s="222">
        <v>1.4999999999999999E-2</v>
      </c>
      <c r="V62" s="222">
        <f>ROUND(E62*U62,2)</f>
        <v>7.23</v>
      </c>
      <c r="W62" s="222"/>
      <c r="X62" s="222" t="s">
        <v>305</v>
      </c>
      <c r="Y62" s="222" t="s">
        <v>234</v>
      </c>
      <c r="Z62" s="212"/>
      <c r="AA62" s="212"/>
      <c r="AB62" s="212"/>
      <c r="AC62" s="212"/>
      <c r="AD62" s="212"/>
      <c r="AE62" s="212"/>
      <c r="AF62" s="212"/>
      <c r="AG62" s="212" t="s">
        <v>306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3" t="s">
        <v>651</v>
      </c>
      <c r="D63" s="259"/>
      <c r="E63" s="260">
        <v>400</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310</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3" x14ac:dyDescent="0.2">
      <c r="A64" s="219"/>
      <c r="B64" s="220"/>
      <c r="C64" s="263" t="s">
        <v>652</v>
      </c>
      <c r="D64" s="259"/>
      <c r="E64" s="260">
        <v>82</v>
      </c>
      <c r="F64" s="222"/>
      <c r="G64" s="222"/>
      <c r="H64" s="222"/>
      <c r="I64" s="222"/>
      <c r="J64" s="222"/>
      <c r="K64" s="222"/>
      <c r="L64" s="222"/>
      <c r="M64" s="222"/>
      <c r="N64" s="221"/>
      <c r="O64" s="221"/>
      <c r="P64" s="221"/>
      <c r="Q64" s="221"/>
      <c r="R64" s="222"/>
      <c r="S64" s="222"/>
      <c r="T64" s="222"/>
      <c r="U64" s="222"/>
      <c r="V64" s="222"/>
      <c r="W64" s="222"/>
      <c r="X64" s="222"/>
      <c r="Y64" s="222"/>
      <c r="Z64" s="212"/>
      <c r="AA64" s="212"/>
      <c r="AB64" s="212"/>
      <c r="AC64" s="212"/>
      <c r="AD64" s="212"/>
      <c r="AE64" s="212"/>
      <c r="AF64" s="212"/>
      <c r="AG64" s="212" t="s">
        <v>310</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x14ac:dyDescent="0.2">
      <c r="A65" s="227" t="s">
        <v>226</v>
      </c>
      <c r="B65" s="228" t="s">
        <v>163</v>
      </c>
      <c r="C65" s="251" t="s">
        <v>164</v>
      </c>
      <c r="D65" s="229"/>
      <c r="E65" s="230"/>
      <c r="F65" s="231"/>
      <c r="G65" s="231">
        <f>SUMIF(AG66:AG71,"&lt;&gt;NOR",G66:G71)</f>
        <v>0</v>
      </c>
      <c r="H65" s="231"/>
      <c r="I65" s="231">
        <f>SUM(I66:I71)</f>
        <v>0</v>
      </c>
      <c r="J65" s="231"/>
      <c r="K65" s="231">
        <f>SUM(K66:K71)</f>
        <v>0</v>
      </c>
      <c r="L65" s="231"/>
      <c r="M65" s="231">
        <f>SUM(M66:M71)</f>
        <v>0</v>
      </c>
      <c r="N65" s="230"/>
      <c r="O65" s="230">
        <f>SUM(O66:O71)</f>
        <v>16.37</v>
      </c>
      <c r="P65" s="230"/>
      <c r="Q65" s="230">
        <f>SUM(Q66:Q71)</f>
        <v>0</v>
      </c>
      <c r="R65" s="231"/>
      <c r="S65" s="231"/>
      <c r="T65" s="232"/>
      <c r="U65" s="226"/>
      <c r="V65" s="226">
        <f>SUM(V66:V71)</f>
        <v>92.39</v>
      </c>
      <c r="W65" s="226"/>
      <c r="X65" s="226"/>
      <c r="Y65" s="226"/>
      <c r="AG65" t="s">
        <v>227</v>
      </c>
    </row>
    <row r="66" spans="1:60" outlineLevel="1" x14ac:dyDescent="0.2">
      <c r="A66" s="234">
        <v>22</v>
      </c>
      <c r="B66" s="235" t="s">
        <v>653</v>
      </c>
      <c r="C66" s="253" t="s">
        <v>654</v>
      </c>
      <c r="D66" s="236" t="s">
        <v>302</v>
      </c>
      <c r="E66" s="237">
        <v>160</v>
      </c>
      <c r="F66" s="238"/>
      <c r="G66" s="239">
        <f>ROUND(E66*F66,2)</f>
        <v>0</v>
      </c>
      <c r="H66" s="238"/>
      <c r="I66" s="239">
        <f>ROUND(E66*H66,2)</f>
        <v>0</v>
      </c>
      <c r="J66" s="238"/>
      <c r="K66" s="239">
        <f>ROUND(E66*J66,2)</f>
        <v>0</v>
      </c>
      <c r="L66" s="239">
        <v>21</v>
      </c>
      <c r="M66" s="239">
        <f>G66*(1+L66/100)</f>
        <v>0</v>
      </c>
      <c r="N66" s="237">
        <v>9.2799999999999994E-2</v>
      </c>
      <c r="O66" s="237">
        <f>ROUND(E66*N66,2)</f>
        <v>14.85</v>
      </c>
      <c r="P66" s="237">
        <v>0</v>
      </c>
      <c r="Q66" s="237">
        <f>ROUND(E66*P66,2)</f>
        <v>0</v>
      </c>
      <c r="R66" s="239" t="s">
        <v>314</v>
      </c>
      <c r="S66" s="239" t="s">
        <v>231</v>
      </c>
      <c r="T66" s="240" t="s">
        <v>231</v>
      </c>
      <c r="U66" s="222">
        <v>0.47799999999999998</v>
      </c>
      <c r="V66" s="222">
        <f>ROUND(E66*U66,2)</f>
        <v>76.48</v>
      </c>
      <c r="W66" s="222"/>
      <c r="X66" s="222" t="s">
        <v>305</v>
      </c>
      <c r="Y66" s="222" t="s">
        <v>234</v>
      </c>
      <c r="Z66" s="212"/>
      <c r="AA66" s="212"/>
      <c r="AB66" s="212"/>
      <c r="AC66" s="212"/>
      <c r="AD66" s="212"/>
      <c r="AE66" s="212"/>
      <c r="AF66" s="212"/>
      <c r="AG66" s="212" t="s">
        <v>306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2" x14ac:dyDescent="0.2">
      <c r="A67" s="219"/>
      <c r="B67" s="220"/>
      <c r="C67" s="262" t="s">
        <v>655</v>
      </c>
      <c r="D67" s="261"/>
      <c r="E67" s="261"/>
      <c r="F67" s="261"/>
      <c r="G67" s="261"/>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308</v>
      </c>
      <c r="AH67" s="212"/>
      <c r="AI67" s="212"/>
      <c r="AJ67" s="212"/>
      <c r="AK67" s="212"/>
      <c r="AL67" s="212"/>
      <c r="AM67" s="212"/>
      <c r="AN67" s="212"/>
      <c r="AO67" s="212"/>
      <c r="AP67" s="212"/>
      <c r="AQ67" s="212"/>
      <c r="AR67" s="212"/>
      <c r="AS67" s="212"/>
      <c r="AT67" s="212"/>
      <c r="AU67" s="212"/>
      <c r="AV67" s="212"/>
      <c r="AW67" s="212"/>
      <c r="AX67" s="212"/>
      <c r="AY67" s="212"/>
      <c r="AZ67" s="212"/>
      <c r="BA67" s="248" t="str">
        <f>C67</f>
        <v>s provedením lože z kameniva drceného, s vyplněním spár, s dvojitým hutněním a se smetením přebytečného materiálu na krajnici. S dodáním hmot pro lože a výplň spár.</v>
      </c>
      <c r="BB67" s="212"/>
      <c r="BC67" s="212"/>
      <c r="BD67" s="212"/>
      <c r="BE67" s="212"/>
      <c r="BF67" s="212"/>
      <c r="BG67" s="212"/>
      <c r="BH67" s="212"/>
    </row>
    <row r="68" spans="1:60" outlineLevel="1" x14ac:dyDescent="0.2">
      <c r="A68" s="234">
        <v>23</v>
      </c>
      <c r="B68" s="235" t="s">
        <v>656</v>
      </c>
      <c r="C68" s="253" t="s">
        <v>657</v>
      </c>
      <c r="D68" s="236" t="s">
        <v>326</v>
      </c>
      <c r="E68" s="237">
        <v>37</v>
      </c>
      <c r="F68" s="238"/>
      <c r="G68" s="239">
        <f>ROUND(E68*F68,2)</f>
        <v>0</v>
      </c>
      <c r="H68" s="238"/>
      <c r="I68" s="239">
        <f>ROUND(E68*H68,2)</f>
        <v>0</v>
      </c>
      <c r="J68" s="238"/>
      <c r="K68" s="239">
        <f>ROUND(E68*J68,2)</f>
        <v>0</v>
      </c>
      <c r="L68" s="239">
        <v>21</v>
      </c>
      <c r="M68" s="239">
        <f>G68*(1+L68/100)</f>
        <v>0</v>
      </c>
      <c r="N68" s="237">
        <v>3.6000000000000002E-4</v>
      </c>
      <c r="O68" s="237">
        <f>ROUND(E68*N68,2)</f>
        <v>0.01</v>
      </c>
      <c r="P68" s="237">
        <v>0</v>
      </c>
      <c r="Q68" s="237">
        <f>ROUND(E68*P68,2)</f>
        <v>0</v>
      </c>
      <c r="R68" s="239" t="s">
        <v>314</v>
      </c>
      <c r="S68" s="239" t="s">
        <v>231</v>
      </c>
      <c r="T68" s="240" t="s">
        <v>231</v>
      </c>
      <c r="U68" s="222">
        <v>0.43</v>
      </c>
      <c r="V68" s="222">
        <f>ROUND(E68*U68,2)</f>
        <v>15.91</v>
      </c>
      <c r="W68" s="222"/>
      <c r="X68" s="222" t="s">
        <v>305</v>
      </c>
      <c r="Y68" s="222" t="s">
        <v>234</v>
      </c>
      <c r="Z68" s="212"/>
      <c r="AA68" s="212"/>
      <c r="AB68" s="212"/>
      <c r="AC68" s="212"/>
      <c r="AD68" s="212"/>
      <c r="AE68" s="212"/>
      <c r="AF68" s="212"/>
      <c r="AG68" s="212" t="s">
        <v>306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63" t="s">
        <v>658</v>
      </c>
      <c r="D69" s="259"/>
      <c r="E69" s="260">
        <v>37</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310</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34">
        <v>24</v>
      </c>
      <c r="B70" s="235" t="s">
        <v>659</v>
      </c>
      <c r="C70" s="253" t="s">
        <v>660</v>
      </c>
      <c r="D70" s="236" t="s">
        <v>661</v>
      </c>
      <c r="E70" s="237">
        <v>168</v>
      </c>
      <c r="F70" s="238"/>
      <c r="G70" s="239">
        <f>ROUND(E70*F70,2)</f>
        <v>0</v>
      </c>
      <c r="H70" s="238"/>
      <c r="I70" s="239">
        <f>ROUND(E70*H70,2)</f>
        <v>0</v>
      </c>
      <c r="J70" s="238"/>
      <c r="K70" s="239">
        <f>ROUND(E70*J70,2)</f>
        <v>0</v>
      </c>
      <c r="L70" s="239">
        <v>21</v>
      </c>
      <c r="M70" s="239">
        <f>G70*(1+L70/100)</f>
        <v>0</v>
      </c>
      <c r="N70" s="237">
        <v>8.9999999999999993E-3</v>
      </c>
      <c r="O70" s="237">
        <f>ROUND(E70*N70,2)</f>
        <v>1.51</v>
      </c>
      <c r="P70" s="237">
        <v>0</v>
      </c>
      <c r="Q70" s="237">
        <f>ROUND(E70*P70,2)</f>
        <v>0</v>
      </c>
      <c r="R70" s="239"/>
      <c r="S70" s="239" t="s">
        <v>285</v>
      </c>
      <c r="T70" s="240" t="s">
        <v>232</v>
      </c>
      <c r="U70" s="222">
        <v>0</v>
      </c>
      <c r="V70" s="222">
        <f>ROUND(E70*U70,2)</f>
        <v>0</v>
      </c>
      <c r="W70" s="222"/>
      <c r="X70" s="222" t="s">
        <v>355</v>
      </c>
      <c r="Y70" s="222" t="s">
        <v>234</v>
      </c>
      <c r="Z70" s="212"/>
      <c r="AA70" s="212"/>
      <c r="AB70" s="212"/>
      <c r="AC70" s="212"/>
      <c r="AD70" s="212"/>
      <c r="AE70" s="212"/>
      <c r="AF70" s="212"/>
      <c r="AG70" s="212" t="s">
        <v>356</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2" x14ac:dyDescent="0.2">
      <c r="A71" s="219"/>
      <c r="B71" s="220"/>
      <c r="C71" s="263" t="s">
        <v>662</v>
      </c>
      <c r="D71" s="259"/>
      <c r="E71" s="260">
        <v>168</v>
      </c>
      <c r="F71" s="222"/>
      <c r="G71" s="222"/>
      <c r="H71" s="222"/>
      <c r="I71" s="222"/>
      <c r="J71" s="222"/>
      <c r="K71" s="222"/>
      <c r="L71" s="222"/>
      <c r="M71" s="222"/>
      <c r="N71" s="221"/>
      <c r="O71" s="221"/>
      <c r="P71" s="221"/>
      <c r="Q71" s="221"/>
      <c r="R71" s="222"/>
      <c r="S71" s="222"/>
      <c r="T71" s="222"/>
      <c r="U71" s="222"/>
      <c r="V71" s="222"/>
      <c r="W71" s="222"/>
      <c r="X71" s="222"/>
      <c r="Y71" s="222"/>
      <c r="Z71" s="212"/>
      <c r="AA71" s="212"/>
      <c r="AB71" s="212"/>
      <c r="AC71" s="212"/>
      <c r="AD71" s="212"/>
      <c r="AE71" s="212"/>
      <c r="AF71" s="212"/>
      <c r="AG71" s="212" t="s">
        <v>310</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x14ac:dyDescent="0.2">
      <c r="A72" s="227" t="s">
        <v>226</v>
      </c>
      <c r="B72" s="228" t="s">
        <v>167</v>
      </c>
      <c r="C72" s="251" t="s">
        <v>168</v>
      </c>
      <c r="D72" s="229"/>
      <c r="E72" s="230"/>
      <c r="F72" s="231"/>
      <c r="G72" s="231">
        <f>SUMIF(AG73:AG76,"&lt;&gt;NOR",G73:G76)</f>
        <v>0</v>
      </c>
      <c r="H72" s="231"/>
      <c r="I72" s="231">
        <f>SUM(I73:I76)</f>
        <v>0</v>
      </c>
      <c r="J72" s="231"/>
      <c r="K72" s="231">
        <f>SUM(K73:K76)</f>
        <v>0</v>
      </c>
      <c r="L72" s="231"/>
      <c r="M72" s="231">
        <f>SUM(M73:M76)</f>
        <v>0</v>
      </c>
      <c r="N72" s="230"/>
      <c r="O72" s="230">
        <f>SUM(O73:O76)</f>
        <v>1.72</v>
      </c>
      <c r="P72" s="230"/>
      <c r="Q72" s="230">
        <f>SUM(Q73:Q76)</f>
        <v>0</v>
      </c>
      <c r="R72" s="231"/>
      <c r="S72" s="231"/>
      <c r="T72" s="232"/>
      <c r="U72" s="226"/>
      <c r="V72" s="226">
        <f>SUM(V73:V76)</f>
        <v>15.26</v>
      </c>
      <c r="W72" s="226"/>
      <c r="X72" s="226"/>
      <c r="Y72" s="226"/>
      <c r="AG72" t="s">
        <v>227</v>
      </c>
    </row>
    <row r="73" spans="1:60" outlineLevel="1" x14ac:dyDescent="0.2">
      <c r="A73" s="234">
        <v>25</v>
      </c>
      <c r="B73" s="235" t="s">
        <v>663</v>
      </c>
      <c r="C73" s="253" t="s">
        <v>664</v>
      </c>
      <c r="D73" s="236" t="s">
        <v>535</v>
      </c>
      <c r="E73" s="237">
        <v>2</v>
      </c>
      <c r="F73" s="238"/>
      <c r="G73" s="239">
        <f>ROUND(E73*F73,2)</f>
        <v>0</v>
      </c>
      <c r="H73" s="238"/>
      <c r="I73" s="239">
        <f>ROUND(E73*H73,2)</f>
        <v>0</v>
      </c>
      <c r="J73" s="238"/>
      <c r="K73" s="239">
        <f>ROUND(E73*J73,2)</f>
        <v>0</v>
      </c>
      <c r="L73" s="239">
        <v>21</v>
      </c>
      <c r="M73" s="239">
        <f>G73*(1+L73/100)</f>
        <v>0</v>
      </c>
      <c r="N73" s="237">
        <v>0.43093999999999999</v>
      </c>
      <c r="O73" s="237">
        <f>ROUND(E73*N73,2)</f>
        <v>0.86</v>
      </c>
      <c r="P73" s="237">
        <v>0</v>
      </c>
      <c r="Q73" s="237">
        <f>ROUND(E73*P73,2)</f>
        <v>0</v>
      </c>
      <c r="R73" s="239" t="s">
        <v>314</v>
      </c>
      <c r="S73" s="239" t="s">
        <v>231</v>
      </c>
      <c r="T73" s="240" t="s">
        <v>231</v>
      </c>
      <c r="U73" s="222">
        <v>3.8170000000000002</v>
      </c>
      <c r="V73" s="222">
        <f>ROUND(E73*U73,2)</f>
        <v>7.63</v>
      </c>
      <c r="W73" s="222"/>
      <c r="X73" s="222" t="s">
        <v>305</v>
      </c>
      <c r="Y73" s="222" t="s">
        <v>234</v>
      </c>
      <c r="Z73" s="212"/>
      <c r="AA73" s="212"/>
      <c r="AB73" s="212"/>
      <c r="AC73" s="212"/>
      <c r="AD73" s="212"/>
      <c r="AE73" s="212"/>
      <c r="AF73" s="212"/>
      <c r="AG73" s="212" t="s">
        <v>306</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ht="33.75" outlineLevel="2" x14ac:dyDescent="0.2">
      <c r="A74" s="219"/>
      <c r="B74" s="220"/>
      <c r="C74" s="262" t="s">
        <v>665</v>
      </c>
      <c r="D74" s="261"/>
      <c r="E74" s="261"/>
      <c r="F74" s="261"/>
      <c r="G74" s="261"/>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308</v>
      </c>
      <c r="AH74" s="212"/>
      <c r="AI74" s="212"/>
      <c r="AJ74" s="212"/>
      <c r="AK74" s="212"/>
      <c r="AL74" s="212"/>
      <c r="AM74" s="212"/>
      <c r="AN74" s="212"/>
      <c r="AO74" s="212"/>
      <c r="AP74" s="212"/>
      <c r="AQ74" s="212"/>
      <c r="AR74" s="212"/>
      <c r="AS74" s="212"/>
      <c r="AT74" s="212"/>
      <c r="AU74" s="212"/>
      <c r="AV74" s="212"/>
      <c r="AW74" s="212"/>
      <c r="AX74" s="212"/>
      <c r="AY74" s="212"/>
      <c r="AZ74" s="212"/>
      <c r="BA74" s="248" t="str">
        <f>C74</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74" s="212"/>
      <c r="BC74" s="212"/>
      <c r="BD74" s="212"/>
      <c r="BE74" s="212"/>
      <c r="BF74" s="212"/>
      <c r="BG74" s="212"/>
      <c r="BH74" s="212"/>
    </row>
    <row r="75" spans="1:60" outlineLevel="1" x14ac:dyDescent="0.2">
      <c r="A75" s="234">
        <v>26</v>
      </c>
      <c r="B75" s="235" t="s">
        <v>663</v>
      </c>
      <c r="C75" s="253" t="s">
        <v>664</v>
      </c>
      <c r="D75" s="236" t="s">
        <v>535</v>
      </c>
      <c r="E75" s="237">
        <v>2</v>
      </c>
      <c r="F75" s="238"/>
      <c r="G75" s="239">
        <f>ROUND(E75*F75,2)</f>
        <v>0</v>
      </c>
      <c r="H75" s="238"/>
      <c r="I75" s="239">
        <f>ROUND(E75*H75,2)</f>
        <v>0</v>
      </c>
      <c r="J75" s="238"/>
      <c r="K75" s="239">
        <f>ROUND(E75*J75,2)</f>
        <v>0</v>
      </c>
      <c r="L75" s="239">
        <v>21</v>
      </c>
      <c r="M75" s="239">
        <f>G75*(1+L75/100)</f>
        <v>0</v>
      </c>
      <c r="N75" s="237">
        <v>0.43093999999999999</v>
      </c>
      <c r="O75" s="237">
        <f>ROUND(E75*N75,2)</f>
        <v>0.86</v>
      </c>
      <c r="P75" s="237">
        <v>0</v>
      </c>
      <c r="Q75" s="237">
        <f>ROUND(E75*P75,2)</f>
        <v>0</v>
      </c>
      <c r="R75" s="239" t="s">
        <v>314</v>
      </c>
      <c r="S75" s="239" t="s">
        <v>231</v>
      </c>
      <c r="T75" s="240" t="s">
        <v>231</v>
      </c>
      <c r="U75" s="222">
        <v>3.8170000000000002</v>
      </c>
      <c r="V75" s="222">
        <f>ROUND(E75*U75,2)</f>
        <v>7.63</v>
      </c>
      <c r="W75" s="222"/>
      <c r="X75" s="222" t="s">
        <v>305</v>
      </c>
      <c r="Y75" s="222" t="s">
        <v>234</v>
      </c>
      <c r="Z75" s="212"/>
      <c r="AA75" s="212"/>
      <c r="AB75" s="212"/>
      <c r="AC75" s="212"/>
      <c r="AD75" s="212"/>
      <c r="AE75" s="212"/>
      <c r="AF75" s="212"/>
      <c r="AG75" s="212" t="s">
        <v>306</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33.75" outlineLevel="2" x14ac:dyDescent="0.2">
      <c r="A76" s="219"/>
      <c r="B76" s="220"/>
      <c r="C76" s="262" t="s">
        <v>665</v>
      </c>
      <c r="D76" s="261"/>
      <c r="E76" s="261"/>
      <c r="F76" s="261"/>
      <c r="G76" s="261"/>
      <c r="H76" s="222"/>
      <c r="I76" s="222"/>
      <c r="J76" s="222"/>
      <c r="K76" s="222"/>
      <c r="L76" s="222"/>
      <c r="M76" s="222"/>
      <c r="N76" s="221"/>
      <c r="O76" s="221"/>
      <c r="P76" s="221"/>
      <c r="Q76" s="221"/>
      <c r="R76" s="222"/>
      <c r="S76" s="222"/>
      <c r="T76" s="222"/>
      <c r="U76" s="222"/>
      <c r="V76" s="222"/>
      <c r="W76" s="222"/>
      <c r="X76" s="222"/>
      <c r="Y76" s="222"/>
      <c r="Z76" s="212"/>
      <c r="AA76" s="212"/>
      <c r="AB76" s="212"/>
      <c r="AC76" s="212"/>
      <c r="AD76" s="212"/>
      <c r="AE76" s="212"/>
      <c r="AF76" s="212"/>
      <c r="AG76" s="212" t="s">
        <v>308</v>
      </c>
      <c r="AH76" s="212"/>
      <c r="AI76" s="212"/>
      <c r="AJ76" s="212"/>
      <c r="AK76" s="212"/>
      <c r="AL76" s="212"/>
      <c r="AM76" s="212"/>
      <c r="AN76" s="212"/>
      <c r="AO76" s="212"/>
      <c r="AP76" s="212"/>
      <c r="AQ76" s="212"/>
      <c r="AR76" s="212"/>
      <c r="AS76" s="212"/>
      <c r="AT76" s="212"/>
      <c r="AU76" s="212"/>
      <c r="AV76" s="212"/>
      <c r="AW76" s="212"/>
      <c r="AX76" s="212"/>
      <c r="AY76" s="212"/>
      <c r="AZ76" s="212"/>
      <c r="BA76" s="248" t="str">
        <f>C76</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76" s="212"/>
      <c r="BC76" s="212"/>
      <c r="BD76" s="212"/>
      <c r="BE76" s="212"/>
      <c r="BF76" s="212"/>
      <c r="BG76" s="212"/>
      <c r="BH76" s="212"/>
    </row>
    <row r="77" spans="1:60" x14ac:dyDescent="0.2">
      <c r="A77" s="227" t="s">
        <v>226</v>
      </c>
      <c r="B77" s="228" t="s">
        <v>169</v>
      </c>
      <c r="C77" s="251" t="s">
        <v>170</v>
      </c>
      <c r="D77" s="229"/>
      <c r="E77" s="230"/>
      <c r="F77" s="231"/>
      <c r="G77" s="231">
        <f>SUMIF(AG78:AG105,"&lt;&gt;NOR",G78:G105)</f>
        <v>0</v>
      </c>
      <c r="H77" s="231"/>
      <c r="I77" s="231">
        <f>SUM(I78:I105)</f>
        <v>0</v>
      </c>
      <c r="J77" s="231"/>
      <c r="K77" s="231">
        <f>SUM(K78:K105)</f>
        <v>0</v>
      </c>
      <c r="L77" s="231"/>
      <c r="M77" s="231">
        <f>SUM(M78:M105)</f>
        <v>0</v>
      </c>
      <c r="N77" s="230"/>
      <c r="O77" s="230">
        <f>SUM(O78:O105)</f>
        <v>57.3</v>
      </c>
      <c r="P77" s="230"/>
      <c r="Q77" s="230">
        <f>SUM(Q78:Q105)</f>
        <v>0</v>
      </c>
      <c r="R77" s="231"/>
      <c r="S77" s="231"/>
      <c r="T77" s="232"/>
      <c r="U77" s="226"/>
      <c r="V77" s="226">
        <f>SUM(V78:V105)</f>
        <v>67.33</v>
      </c>
      <c r="W77" s="226"/>
      <c r="X77" s="226"/>
      <c r="Y77" s="226"/>
      <c r="AG77" t="s">
        <v>227</v>
      </c>
    </row>
    <row r="78" spans="1:60" outlineLevel="1" x14ac:dyDescent="0.2">
      <c r="A78" s="234">
        <v>27</v>
      </c>
      <c r="B78" s="235" t="s">
        <v>666</v>
      </c>
      <c r="C78" s="253" t="s">
        <v>667</v>
      </c>
      <c r="D78" s="236" t="s">
        <v>326</v>
      </c>
      <c r="E78" s="237">
        <v>25</v>
      </c>
      <c r="F78" s="238"/>
      <c r="G78" s="239">
        <f>ROUND(E78*F78,2)</f>
        <v>0</v>
      </c>
      <c r="H78" s="238"/>
      <c r="I78" s="239">
        <f>ROUND(E78*H78,2)</f>
        <v>0</v>
      </c>
      <c r="J78" s="238"/>
      <c r="K78" s="239">
        <f>ROUND(E78*J78,2)</f>
        <v>0</v>
      </c>
      <c r="L78" s="239">
        <v>21</v>
      </c>
      <c r="M78" s="239">
        <f>G78*(1+L78/100)</f>
        <v>0</v>
      </c>
      <c r="N78" s="237">
        <v>2.2399999999999998E-3</v>
      </c>
      <c r="O78" s="237">
        <f>ROUND(E78*N78,2)</f>
        <v>0.06</v>
      </c>
      <c r="P78" s="237">
        <v>0</v>
      </c>
      <c r="Q78" s="237">
        <f>ROUND(E78*P78,2)</f>
        <v>0</v>
      </c>
      <c r="R78" s="239" t="s">
        <v>314</v>
      </c>
      <c r="S78" s="239" t="s">
        <v>231</v>
      </c>
      <c r="T78" s="240" t="s">
        <v>231</v>
      </c>
      <c r="U78" s="222">
        <v>0.129</v>
      </c>
      <c r="V78" s="222">
        <f>ROUND(E78*U78,2)</f>
        <v>3.23</v>
      </c>
      <c r="W78" s="222"/>
      <c r="X78" s="222" t="s">
        <v>305</v>
      </c>
      <c r="Y78" s="222" t="s">
        <v>234</v>
      </c>
      <c r="Z78" s="212"/>
      <c r="AA78" s="212"/>
      <c r="AB78" s="212"/>
      <c r="AC78" s="212"/>
      <c r="AD78" s="212"/>
      <c r="AE78" s="212"/>
      <c r="AF78" s="212"/>
      <c r="AG78" s="212" t="s">
        <v>306</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2" x14ac:dyDescent="0.2">
      <c r="A79" s="219"/>
      <c r="B79" s="220"/>
      <c r="C79" s="262" t="s">
        <v>668</v>
      </c>
      <c r="D79" s="261"/>
      <c r="E79" s="261"/>
      <c r="F79" s="261"/>
      <c r="G79" s="261"/>
      <c r="H79" s="222"/>
      <c r="I79" s="222"/>
      <c r="J79" s="222"/>
      <c r="K79" s="222"/>
      <c r="L79" s="222"/>
      <c r="M79" s="222"/>
      <c r="N79" s="221"/>
      <c r="O79" s="221"/>
      <c r="P79" s="221"/>
      <c r="Q79" s="221"/>
      <c r="R79" s="222"/>
      <c r="S79" s="222"/>
      <c r="T79" s="222"/>
      <c r="U79" s="222"/>
      <c r="V79" s="222"/>
      <c r="W79" s="222"/>
      <c r="X79" s="222"/>
      <c r="Y79" s="222"/>
      <c r="Z79" s="212"/>
      <c r="AA79" s="212"/>
      <c r="AB79" s="212"/>
      <c r="AC79" s="212"/>
      <c r="AD79" s="212"/>
      <c r="AE79" s="212"/>
      <c r="AF79" s="212"/>
      <c r="AG79" s="212" t="s">
        <v>308</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2" x14ac:dyDescent="0.2">
      <c r="A80" s="219"/>
      <c r="B80" s="220"/>
      <c r="C80" s="255" t="s">
        <v>669</v>
      </c>
      <c r="D80" s="250"/>
      <c r="E80" s="250"/>
      <c r="F80" s="250"/>
      <c r="G80" s="250"/>
      <c r="H80" s="222"/>
      <c r="I80" s="222"/>
      <c r="J80" s="222"/>
      <c r="K80" s="222"/>
      <c r="L80" s="222"/>
      <c r="M80" s="222"/>
      <c r="N80" s="221"/>
      <c r="O80" s="221"/>
      <c r="P80" s="221"/>
      <c r="Q80" s="221"/>
      <c r="R80" s="222"/>
      <c r="S80" s="222"/>
      <c r="T80" s="222"/>
      <c r="U80" s="222"/>
      <c r="V80" s="222"/>
      <c r="W80" s="222"/>
      <c r="X80" s="222"/>
      <c r="Y80" s="222"/>
      <c r="Z80" s="212"/>
      <c r="AA80" s="212"/>
      <c r="AB80" s="212"/>
      <c r="AC80" s="212"/>
      <c r="AD80" s="212"/>
      <c r="AE80" s="212"/>
      <c r="AF80" s="212"/>
      <c r="AG80" s="212" t="s">
        <v>239</v>
      </c>
      <c r="AH80" s="212"/>
      <c r="AI80" s="212"/>
      <c r="AJ80" s="212"/>
      <c r="AK80" s="212"/>
      <c r="AL80" s="212"/>
      <c r="AM80" s="212"/>
      <c r="AN80" s="212"/>
      <c r="AO80" s="212"/>
      <c r="AP80" s="212"/>
      <c r="AQ80" s="212"/>
      <c r="AR80" s="212"/>
      <c r="AS80" s="212"/>
      <c r="AT80" s="212"/>
      <c r="AU80" s="212"/>
      <c r="AV80" s="212"/>
      <c r="AW80" s="212"/>
      <c r="AX80" s="212"/>
      <c r="AY80" s="212"/>
      <c r="AZ80" s="212"/>
      <c r="BA80" s="248" t="str">
        <f>C80</f>
        <v>Včetně odstranění zvětralé asfaltové zálivky, vyčištění spár, zalití spár asfaltovou zálivkou, nátěru asfaltovým lakem a posyp drtí.</v>
      </c>
      <c r="BB80" s="212"/>
      <c r="BC80" s="212"/>
      <c r="BD80" s="212"/>
      <c r="BE80" s="212"/>
      <c r="BF80" s="212"/>
      <c r="BG80" s="212"/>
      <c r="BH80" s="212"/>
    </row>
    <row r="81" spans="1:60" outlineLevel="1" x14ac:dyDescent="0.2">
      <c r="A81" s="241">
        <v>28</v>
      </c>
      <c r="B81" s="242" t="s">
        <v>670</v>
      </c>
      <c r="C81" s="252" t="s">
        <v>671</v>
      </c>
      <c r="D81" s="243" t="s">
        <v>535</v>
      </c>
      <c r="E81" s="244">
        <v>3</v>
      </c>
      <c r="F81" s="245"/>
      <c r="G81" s="246">
        <f>ROUND(E81*F81,2)</f>
        <v>0</v>
      </c>
      <c r="H81" s="245"/>
      <c r="I81" s="246">
        <f>ROUND(E81*H81,2)</f>
        <v>0</v>
      </c>
      <c r="J81" s="245"/>
      <c r="K81" s="246">
        <f>ROUND(E81*J81,2)</f>
        <v>0</v>
      </c>
      <c r="L81" s="246">
        <v>21</v>
      </c>
      <c r="M81" s="246">
        <f>G81*(1+L81/100)</f>
        <v>0</v>
      </c>
      <c r="N81" s="244">
        <v>0.25080000000000002</v>
      </c>
      <c r="O81" s="244">
        <f>ROUND(E81*N81,2)</f>
        <v>0.75</v>
      </c>
      <c r="P81" s="244">
        <v>0</v>
      </c>
      <c r="Q81" s="244">
        <f>ROUND(E81*P81,2)</f>
        <v>0</v>
      </c>
      <c r="R81" s="246" t="s">
        <v>314</v>
      </c>
      <c r="S81" s="246" t="s">
        <v>231</v>
      </c>
      <c r="T81" s="247" t="s">
        <v>231</v>
      </c>
      <c r="U81" s="222">
        <v>0.81799999999999995</v>
      </c>
      <c r="V81" s="222">
        <f>ROUND(E81*U81,2)</f>
        <v>2.4500000000000002</v>
      </c>
      <c r="W81" s="222"/>
      <c r="X81" s="222" t="s">
        <v>305</v>
      </c>
      <c r="Y81" s="222" t="s">
        <v>234</v>
      </c>
      <c r="Z81" s="212"/>
      <c r="AA81" s="212"/>
      <c r="AB81" s="212"/>
      <c r="AC81" s="212"/>
      <c r="AD81" s="212"/>
      <c r="AE81" s="212"/>
      <c r="AF81" s="212"/>
      <c r="AG81" s="212" t="s">
        <v>306</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ht="22.5" outlineLevel="1" x14ac:dyDescent="0.2">
      <c r="A82" s="234">
        <v>29</v>
      </c>
      <c r="B82" s="235" t="s">
        <v>672</v>
      </c>
      <c r="C82" s="253" t="s">
        <v>673</v>
      </c>
      <c r="D82" s="236" t="s">
        <v>326</v>
      </c>
      <c r="E82" s="237">
        <v>213</v>
      </c>
      <c r="F82" s="238"/>
      <c r="G82" s="239">
        <f>ROUND(E82*F82,2)</f>
        <v>0</v>
      </c>
      <c r="H82" s="238"/>
      <c r="I82" s="239">
        <f>ROUND(E82*H82,2)</f>
        <v>0</v>
      </c>
      <c r="J82" s="238"/>
      <c r="K82" s="239">
        <f>ROUND(E82*J82,2)</f>
        <v>0</v>
      </c>
      <c r="L82" s="239">
        <v>21</v>
      </c>
      <c r="M82" s="239">
        <f>G82*(1+L82/100)</f>
        <v>0</v>
      </c>
      <c r="N82" s="237">
        <v>0.188</v>
      </c>
      <c r="O82" s="237">
        <f>ROUND(E82*N82,2)</f>
        <v>40.04</v>
      </c>
      <c r="P82" s="237">
        <v>0</v>
      </c>
      <c r="Q82" s="237">
        <f>ROUND(E82*P82,2)</f>
        <v>0</v>
      </c>
      <c r="R82" s="239" t="s">
        <v>314</v>
      </c>
      <c r="S82" s="239" t="s">
        <v>231</v>
      </c>
      <c r="T82" s="240" t="s">
        <v>231</v>
      </c>
      <c r="U82" s="222">
        <v>0.27200000000000002</v>
      </c>
      <c r="V82" s="222">
        <f>ROUND(E82*U82,2)</f>
        <v>57.94</v>
      </c>
      <c r="W82" s="222"/>
      <c r="X82" s="222" t="s">
        <v>305</v>
      </c>
      <c r="Y82" s="222" t="s">
        <v>234</v>
      </c>
      <c r="Z82" s="212"/>
      <c r="AA82" s="212"/>
      <c r="AB82" s="212"/>
      <c r="AC82" s="212"/>
      <c r="AD82" s="212"/>
      <c r="AE82" s="212"/>
      <c r="AF82" s="212"/>
      <c r="AG82" s="212" t="s">
        <v>306</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2" x14ac:dyDescent="0.2">
      <c r="A83" s="219"/>
      <c r="B83" s="220"/>
      <c r="C83" s="262" t="s">
        <v>415</v>
      </c>
      <c r="D83" s="261"/>
      <c r="E83" s="261"/>
      <c r="F83" s="261"/>
      <c r="G83" s="261"/>
      <c r="H83" s="222"/>
      <c r="I83" s="222"/>
      <c r="J83" s="222"/>
      <c r="K83" s="222"/>
      <c r="L83" s="222"/>
      <c r="M83" s="222"/>
      <c r="N83" s="221"/>
      <c r="O83" s="221"/>
      <c r="P83" s="221"/>
      <c r="Q83" s="221"/>
      <c r="R83" s="222"/>
      <c r="S83" s="222"/>
      <c r="T83" s="222"/>
      <c r="U83" s="222"/>
      <c r="V83" s="222"/>
      <c r="W83" s="222"/>
      <c r="X83" s="222"/>
      <c r="Y83" s="222"/>
      <c r="Z83" s="212"/>
      <c r="AA83" s="212"/>
      <c r="AB83" s="212"/>
      <c r="AC83" s="212"/>
      <c r="AD83" s="212"/>
      <c r="AE83" s="212"/>
      <c r="AF83" s="212"/>
      <c r="AG83" s="212" t="s">
        <v>308</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2" x14ac:dyDescent="0.2">
      <c r="A84" s="219"/>
      <c r="B84" s="220"/>
      <c r="C84" s="263" t="s">
        <v>674</v>
      </c>
      <c r="D84" s="259"/>
      <c r="E84" s="260">
        <v>2</v>
      </c>
      <c r="F84" s="222"/>
      <c r="G84" s="222"/>
      <c r="H84" s="222"/>
      <c r="I84" s="222"/>
      <c r="J84" s="222"/>
      <c r="K84" s="222"/>
      <c r="L84" s="222"/>
      <c r="M84" s="222"/>
      <c r="N84" s="221"/>
      <c r="O84" s="221"/>
      <c r="P84" s="221"/>
      <c r="Q84" s="221"/>
      <c r="R84" s="222"/>
      <c r="S84" s="222"/>
      <c r="T84" s="222"/>
      <c r="U84" s="222"/>
      <c r="V84" s="222"/>
      <c r="W84" s="222"/>
      <c r="X84" s="222"/>
      <c r="Y84" s="222"/>
      <c r="Z84" s="212"/>
      <c r="AA84" s="212"/>
      <c r="AB84" s="212"/>
      <c r="AC84" s="212"/>
      <c r="AD84" s="212"/>
      <c r="AE84" s="212"/>
      <c r="AF84" s="212"/>
      <c r="AG84" s="212" t="s">
        <v>310</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3" x14ac:dyDescent="0.2">
      <c r="A85" s="219"/>
      <c r="B85" s="220"/>
      <c r="C85" s="263" t="s">
        <v>675</v>
      </c>
      <c r="D85" s="259"/>
      <c r="E85" s="260">
        <v>4</v>
      </c>
      <c r="F85" s="222"/>
      <c r="G85" s="222"/>
      <c r="H85" s="222"/>
      <c r="I85" s="222"/>
      <c r="J85" s="222"/>
      <c r="K85" s="222"/>
      <c r="L85" s="222"/>
      <c r="M85" s="222"/>
      <c r="N85" s="221"/>
      <c r="O85" s="221"/>
      <c r="P85" s="221"/>
      <c r="Q85" s="221"/>
      <c r="R85" s="222"/>
      <c r="S85" s="222"/>
      <c r="T85" s="222"/>
      <c r="U85" s="222"/>
      <c r="V85" s="222"/>
      <c r="W85" s="222"/>
      <c r="X85" s="222"/>
      <c r="Y85" s="222"/>
      <c r="Z85" s="212"/>
      <c r="AA85" s="212"/>
      <c r="AB85" s="212"/>
      <c r="AC85" s="212"/>
      <c r="AD85" s="212"/>
      <c r="AE85" s="212"/>
      <c r="AF85" s="212"/>
      <c r="AG85" s="212" t="s">
        <v>310</v>
      </c>
      <c r="AH85" s="212">
        <v>0</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3" x14ac:dyDescent="0.2">
      <c r="A86" s="219"/>
      <c r="B86" s="220"/>
      <c r="C86" s="263" t="s">
        <v>676</v>
      </c>
      <c r="D86" s="259"/>
      <c r="E86" s="260">
        <v>32</v>
      </c>
      <c r="F86" s="222"/>
      <c r="G86" s="222"/>
      <c r="H86" s="222"/>
      <c r="I86" s="222"/>
      <c r="J86" s="222"/>
      <c r="K86" s="222"/>
      <c r="L86" s="222"/>
      <c r="M86" s="222"/>
      <c r="N86" s="221"/>
      <c r="O86" s="221"/>
      <c r="P86" s="221"/>
      <c r="Q86" s="221"/>
      <c r="R86" s="222"/>
      <c r="S86" s="222"/>
      <c r="T86" s="222"/>
      <c r="U86" s="222"/>
      <c r="V86" s="222"/>
      <c r="W86" s="222"/>
      <c r="X86" s="222"/>
      <c r="Y86" s="222"/>
      <c r="Z86" s="212"/>
      <c r="AA86" s="212"/>
      <c r="AB86" s="212"/>
      <c r="AC86" s="212"/>
      <c r="AD86" s="212"/>
      <c r="AE86" s="212"/>
      <c r="AF86" s="212"/>
      <c r="AG86" s="212" t="s">
        <v>310</v>
      </c>
      <c r="AH86" s="212">
        <v>0</v>
      </c>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3" x14ac:dyDescent="0.2">
      <c r="A87" s="219"/>
      <c r="B87" s="220"/>
      <c r="C87" s="263" t="s">
        <v>677</v>
      </c>
      <c r="D87" s="259"/>
      <c r="E87" s="260">
        <v>175</v>
      </c>
      <c r="F87" s="222"/>
      <c r="G87" s="222"/>
      <c r="H87" s="222"/>
      <c r="I87" s="222"/>
      <c r="J87" s="222"/>
      <c r="K87" s="222"/>
      <c r="L87" s="222"/>
      <c r="M87" s="222"/>
      <c r="N87" s="221"/>
      <c r="O87" s="221"/>
      <c r="P87" s="221"/>
      <c r="Q87" s="221"/>
      <c r="R87" s="222"/>
      <c r="S87" s="222"/>
      <c r="T87" s="222"/>
      <c r="U87" s="222"/>
      <c r="V87" s="222"/>
      <c r="W87" s="222"/>
      <c r="X87" s="222"/>
      <c r="Y87" s="222"/>
      <c r="Z87" s="212"/>
      <c r="AA87" s="212"/>
      <c r="AB87" s="212"/>
      <c r="AC87" s="212"/>
      <c r="AD87" s="212"/>
      <c r="AE87" s="212"/>
      <c r="AF87" s="212"/>
      <c r="AG87" s="212" t="s">
        <v>310</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
      <c r="A88" s="234">
        <v>30</v>
      </c>
      <c r="B88" s="235" t="s">
        <v>678</v>
      </c>
      <c r="C88" s="253" t="s">
        <v>679</v>
      </c>
      <c r="D88" s="236" t="s">
        <v>326</v>
      </c>
      <c r="E88" s="237">
        <v>25</v>
      </c>
      <c r="F88" s="238"/>
      <c r="G88" s="239">
        <f>ROUND(E88*F88,2)</f>
        <v>0</v>
      </c>
      <c r="H88" s="238"/>
      <c r="I88" s="239">
        <f>ROUND(E88*H88,2)</f>
        <v>0</v>
      </c>
      <c r="J88" s="238"/>
      <c r="K88" s="239">
        <f>ROUND(E88*J88,2)</f>
        <v>0</v>
      </c>
      <c r="L88" s="239">
        <v>21</v>
      </c>
      <c r="M88" s="239">
        <f>G88*(1+L88/100)</f>
        <v>0</v>
      </c>
      <c r="N88" s="237">
        <v>0</v>
      </c>
      <c r="O88" s="237">
        <f>ROUND(E88*N88,2)</f>
        <v>0</v>
      </c>
      <c r="P88" s="237">
        <v>0</v>
      </c>
      <c r="Q88" s="237">
        <f>ROUND(E88*P88,2)</f>
        <v>0</v>
      </c>
      <c r="R88" s="239" t="s">
        <v>314</v>
      </c>
      <c r="S88" s="239" t="s">
        <v>231</v>
      </c>
      <c r="T88" s="240" t="s">
        <v>231</v>
      </c>
      <c r="U88" s="222">
        <v>9.2999999999999999E-2</v>
      </c>
      <c r="V88" s="222">
        <f>ROUND(E88*U88,2)</f>
        <v>2.33</v>
      </c>
      <c r="W88" s="222"/>
      <c r="X88" s="222" t="s">
        <v>305</v>
      </c>
      <c r="Y88" s="222" t="s">
        <v>234</v>
      </c>
      <c r="Z88" s="212"/>
      <c r="AA88" s="212"/>
      <c r="AB88" s="212"/>
      <c r="AC88" s="212"/>
      <c r="AD88" s="212"/>
      <c r="AE88" s="212"/>
      <c r="AF88" s="212"/>
      <c r="AG88" s="212" t="s">
        <v>306</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2" x14ac:dyDescent="0.2">
      <c r="A89" s="219"/>
      <c r="B89" s="220"/>
      <c r="C89" s="262" t="s">
        <v>680</v>
      </c>
      <c r="D89" s="261"/>
      <c r="E89" s="261"/>
      <c r="F89" s="261"/>
      <c r="G89" s="261"/>
      <c r="H89" s="222"/>
      <c r="I89" s="222"/>
      <c r="J89" s="222"/>
      <c r="K89" s="222"/>
      <c r="L89" s="222"/>
      <c r="M89" s="222"/>
      <c r="N89" s="221"/>
      <c r="O89" s="221"/>
      <c r="P89" s="221"/>
      <c r="Q89" s="221"/>
      <c r="R89" s="222"/>
      <c r="S89" s="222"/>
      <c r="T89" s="222"/>
      <c r="U89" s="222"/>
      <c r="V89" s="222"/>
      <c r="W89" s="222"/>
      <c r="X89" s="222"/>
      <c r="Y89" s="222"/>
      <c r="Z89" s="212"/>
      <c r="AA89" s="212"/>
      <c r="AB89" s="212"/>
      <c r="AC89" s="212"/>
      <c r="AD89" s="212"/>
      <c r="AE89" s="212"/>
      <c r="AF89" s="212"/>
      <c r="AG89" s="212" t="s">
        <v>308</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
      <c r="A90" s="234">
        <v>31</v>
      </c>
      <c r="B90" s="235" t="s">
        <v>681</v>
      </c>
      <c r="C90" s="253" t="s">
        <v>682</v>
      </c>
      <c r="D90" s="236" t="s">
        <v>326</v>
      </c>
      <c r="E90" s="237">
        <v>25</v>
      </c>
      <c r="F90" s="238"/>
      <c r="G90" s="239">
        <f>ROUND(E90*F90,2)</f>
        <v>0</v>
      </c>
      <c r="H90" s="238"/>
      <c r="I90" s="239">
        <f>ROUND(E90*H90,2)</f>
        <v>0</v>
      </c>
      <c r="J90" s="238"/>
      <c r="K90" s="239">
        <f>ROUND(E90*J90,2)</f>
        <v>0</v>
      </c>
      <c r="L90" s="239">
        <v>21</v>
      </c>
      <c r="M90" s="239">
        <f>G90*(1+L90/100)</f>
        <v>0</v>
      </c>
      <c r="N90" s="237">
        <v>0</v>
      </c>
      <c r="O90" s="237">
        <f>ROUND(E90*N90,2)</f>
        <v>0</v>
      </c>
      <c r="P90" s="237">
        <v>0</v>
      </c>
      <c r="Q90" s="237">
        <f>ROUND(E90*P90,2)</f>
        <v>0</v>
      </c>
      <c r="R90" s="239" t="s">
        <v>314</v>
      </c>
      <c r="S90" s="239" t="s">
        <v>231</v>
      </c>
      <c r="T90" s="240" t="s">
        <v>231</v>
      </c>
      <c r="U90" s="222">
        <v>5.5E-2</v>
      </c>
      <c r="V90" s="222">
        <f>ROUND(E90*U90,2)</f>
        <v>1.38</v>
      </c>
      <c r="W90" s="222"/>
      <c r="X90" s="222" t="s">
        <v>305</v>
      </c>
      <c r="Y90" s="222" t="s">
        <v>234</v>
      </c>
      <c r="Z90" s="212"/>
      <c r="AA90" s="212"/>
      <c r="AB90" s="212"/>
      <c r="AC90" s="212"/>
      <c r="AD90" s="212"/>
      <c r="AE90" s="212"/>
      <c r="AF90" s="212"/>
      <c r="AG90" s="212" t="s">
        <v>306</v>
      </c>
      <c r="AH90" s="212"/>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2" x14ac:dyDescent="0.2">
      <c r="A91" s="219"/>
      <c r="B91" s="220"/>
      <c r="C91" s="262" t="s">
        <v>683</v>
      </c>
      <c r="D91" s="261"/>
      <c r="E91" s="261"/>
      <c r="F91" s="261"/>
      <c r="G91" s="261"/>
      <c r="H91" s="222"/>
      <c r="I91" s="222"/>
      <c r="J91" s="222"/>
      <c r="K91" s="222"/>
      <c r="L91" s="222"/>
      <c r="M91" s="222"/>
      <c r="N91" s="221"/>
      <c r="O91" s="221"/>
      <c r="P91" s="221"/>
      <c r="Q91" s="221"/>
      <c r="R91" s="222"/>
      <c r="S91" s="222"/>
      <c r="T91" s="222"/>
      <c r="U91" s="222"/>
      <c r="V91" s="222"/>
      <c r="W91" s="222"/>
      <c r="X91" s="222"/>
      <c r="Y91" s="222"/>
      <c r="Z91" s="212"/>
      <c r="AA91" s="212"/>
      <c r="AB91" s="212"/>
      <c r="AC91" s="212"/>
      <c r="AD91" s="212"/>
      <c r="AE91" s="212"/>
      <c r="AF91" s="212"/>
      <c r="AG91" s="212" t="s">
        <v>308</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ht="22.5" outlineLevel="1" x14ac:dyDescent="0.2">
      <c r="A92" s="241">
        <v>32</v>
      </c>
      <c r="B92" s="242" t="s">
        <v>684</v>
      </c>
      <c r="C92" s="252" t="s">
        <v>685</v>
      </c>
      <c r="D92" s="243" t="s">
        <v>535</v>
      </c>
      <c r="E92" s="244">
        <v>1</v>
      </c>
      <c r="F92" s="245"/>
      <c r="G92" s="246">
        <f>ROUND(E92*F92,2)</f>
        <v>0</v>
      </c>
      <c r="H92" s="245"/>
      <c r="I92" s="246">
        <f>ROUND(E92*H92,2)</f>
        <v>0</v>
      </c>
      <c r="J92" s="245"/>
      <c r="K92" s="246">
        <f>ROUND(E92*J92,2)</f>
        <v>0</v>
      </c>
      <c r="L92" s="246">
        <v>21</v>
      </c>
      <c r="M92" s="246">
        <f>G92*(1+L92/100)</f>
        <v>0</v>
      </c>
      <c r="N92" s="244">
        <v>5.1000000000000004E-3</v>
      </c>
      <c r="O92" s="244">
        <f>ROUND(E92*N92,2)</f>
        <v>0.01</v>
      </c>
      <c r="P92" s="244">
        <v>0</v>
      </c>
      <c r="Q92" s="244">
        <f>ROUND(E92*P92,2)</f>
        <v>0</v>
      </c>
      <c r="R92" s="246" t="s">
        <v>354</v>
      </c>
      <c r="S92" s="246" t="s">
        <v>231</v>
      </c>
      <c r="T92" s="247" t="s">
        <v>231</v>
      </c>
      <c r="U92" s="222">
        <v>0</v>
      </c>
      <c r="V92" s="222">
        <f>ROUND(E92*U92,2)</f>
        <v>0</v>
      </c>
      <c r="W92" s="222"/>
      <c r="X92" s="222" t="s">
        <v>355</v>
      </c>
      <c r="Y92" s="222" t="s">
        <v>234</v>
      </c>
      <c r="Z92" s="212"/>
      <c r="AA92" s="212"/>
      <c r="AB92" s="212"/>
      <c r="AC92" s="212"/>
      <c r="AD92" s="212"/>
      <c r="AE92" s="212"/>
      <c r="AF92" s="212"/>
      <c r="AG92" s="212" t="s">
        <v>356</v>
      </c>
      <c r="AH92" s="212"/>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ht="22.5" outlineLevel="1" x14ac:dyDescent="0.2">
      <c r="A93" s="241">
        <v>33</v>
      </c>
      <c r="B93" s="242" t="s">
        <v>686</v>
      </c>
      <c r="C93" s="252" t="s">
        <v>687</v>
      </c>
      <c r="D93" s="243" t="s">
        <v>535</v>
      </c>
      <c r="E93" s="244">
        <v>1</v>
      </c>
      <c r="F93" s="245"/>
      <c r="G93" s="246">
        <f>ROUND(E93*F93,2)</f>
        <v>0</v>
      </c>
      <c r="H93" s="245"/>
      <c r="I93" s="246">
        <f>ROUND(E93*H93,2)</f>
        <v>0</v>
      </c>
      <c r="J93" s="245"/>
      <c r="K93" s="246">
        <f>ROUND(E93*J93,2)</f>
        <v>0</v>
      </c>
      <c r="L93" s="246">
        <v>21</v>
      </c>
      <c r="M93" s="246">
        <f>G93*(1+L93/100)</f>
        <v>0</v>
      </c>
      <c r="N93" s="244">
        <v>5.1000000000000004E-3</v>
      </c>
      <c r="O93" s="244">
        <f>ROUND(E93*N93,2)</f>
        <v>0.01</v>
      </c>
      <c r="P93" s="244">
        <v>0</v>
      </c>
      <c r="Q93" s="244">
        <f>ROUND(E93*P93,2)</f>
        <v>0</v>
      </c>
      <c r="R93" s="246" t="s">
        <v>354</v>
      </c>
      <c r="S93" s="246" t="s">
        <v>231</v>
      </c>
      <c r="T93" s="247" t="s">
        <v>231</v>
      </c>
      <c r="U93" s="222">
        <v>0</v>
      </c>
      <c r="V93" s="222">
        <f>ROUND(E93*U93,2)</f>
        <v>0</v>
      </c>
      <c r="W93" s="222"/>
      <c r="X93" s="222" t="s">
        <v>355</v>
      </c>
      <c r="Y93" s="222" t="s">
        <v>234</v>
      </c>
      <c r="Z93" s="212"/>
      <c r="AA93" s="212"/>
      <c r="AB93" s="212"/>
      <c r="AC93" s="212"/>
      <c r="AD93" s="212"/>
      <c r="AE93" s="212"/>
      <c r="AF93" s="212"/>
      <c r="AG93" s="212" t="s">
        <v>356</v>
      </c>
      <c r="AH93" s="212"/>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ht="22.5" outlineLevel="1" x14ac:dyDescent="0.2">
      <c r="A94" s="241">
        <v>34</v>
      </c>
      <c r="B94" s="242" t="s">
        <v>688</v>
      </c>
      <c r="C94" s="252" t="s">
        <v>689</v>
      </c>
      <c r="D94" s="243" t="s">
        <v>535</v>
      </c>
      <c r="E94" s="244">
        <v>1</v>
      </c>
      <c r="F94" s="245"/>
      <c r="G94" s="246">
        <f>ROUND(E94*F94,2)</f>
        <v>0</v>
      </c>
      <c r="H94" s="245"/>
      <c r="I94" s="246">
        <f>ROUND(E94*H94,2)</f>
        <v>0</v>
      </c>
      <c r="J94" s="245"/>
      <c r="K94" s="246">
        <f>ROUND(E94*J94,2)</f>
        <v>0</v>
      </c>
      <c r="L94" s="246">
        <v>21</v>
      </c>
      <c r="M94" s="246">
        <f>G94*(1+L94/100)</f>
        <v>0</v>
      </c>
      <c r="N94" s="244">
        <v>5.1000000000000004E-3</v>
      </c>
      <c r="O94" s="244">
        <f>ROUND(E94*N94,2)</f>
        <v>0.01</v>
      </c>
      <c r="P94" s="244">
        <v>0</v>
      </c>
      <c r="Q94" s="244">
        <f>ROUND(E94*P94,2)</f>
        <v>0</v>
      </c>
      <c r="R94" s="246" t="s">
        <v>354</v>
      </c>
      <c r="S94" s="246" t="s">
        <v>231</v>
      </c>
      <c r="T94" s="247" t="s">
        <v>231</v>
      </c>
      <c r="U94" s="222">
        <v>0</v>
      </c>
      <c r="V94" s="222">
        <f>ROUND(E94*U94,2)</f>
        <v>0</v>
      </c>
      <c r="W94" s="222"/>
      <c r="X94" s="222" t="s">
        <v>355</v>
      </c>
      <c r="Y94" s="222" t="s">
        <v>234</v>
      </c>
      <c r="Z94" s="212"/>
      <c r="AA94" s="212"/>
      <c r="AB94" s="212"/>
      <c r="AC94" s="212"/>
      <c r="AD94" s="212"/>
      <c r="AE94" s="212"/>
      <c r="AF94" s="212"/>
      <c r="AG94" s="212" t="s">
        <v>356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ht="22.5" outlineLevel="1" x14ac:dyDescent="0.2">
      <c r="A95" s="241">
        <v>35</v>
      </c>
      <c r="B95" s="242" t="s">
        <v>690</v>
      </c>
      <c r="C95" s="252" t="s">
        <v>691</v>
      </c>
      <c r="D95" s="243" t="s">
        <v>535</v>
      </c>
      <c r="E95" s="244">
        <v>1</v>
      </c>
      <c r="F95" s="245"/>
      <c r="G95" s="246">
        <f>ROUND(E95*F95,2)</f>
        <v>0</v>
      </c>
      <c r="H95" s="245"/>
      <c r="I95" s="246">
        <f>ROUND(E95*H95,2)</f>
        <v>0</v>
      </c>
      <c r="J95" s="245"/>
      <c r="K95" s="246">
        <f>ROUND(E95*J95,2)</f>
        <v>0</v>
      </c>
      <c r="L95" s="246">
        <v>21</v>
      </c>
      <c r="M95" s="246">
        <f>G95*(1+L95/100)</f>
        <v>0</v>
      </c>
      <c r="N95" s="244">
        <v>5.1000000000000004E-3</v>
      </c>
      <c r="O95" s="244">
        <f>ROUND(E95*N95,2)</f>
        <v>0.01</v>
      </c>
      <c r="P95" s="244">
        <v>0</v>
      </c>
      <c r="Q95" s="244">
        <f>ROUND(E95*P95,2)</f>
        <v>0</v>
      </c>
      <c r="R95" s="246" t="s">
        <v>354</v>
      </c>
      <c r="S95" s="246" t="s">
        <v>304</v>
      </c>
      <c r="T95" s="247" t="s">
        <v>304</v>
      </c>
      <c r="U95" s="222">
        <v>0</v>
      </c>
      <c r="V95" s="222">
        <f>ROUND(E95*U95,2)</f>
        <v>0</v>
      </c>
      <c r="W95" s="222"/>
      <c r="X95" s="222" t="s">
        <v>355</v>
      </c>
      <c r="Y95" s="222" t="s">
        <v>234</v>
      </c>
      <c r="Z95" s="212"/>
      <c r="AA95" s="212"/>
      <c r="AB95" s="212"/>
      <c r="AC95" s="212"/>
      <c r="AD95" s="212"/>
      <c r="AE95" s="212"/>
      <c r="AF95" s="212"/>
      <c r="AG95" s="212" t="s">
        <v>356</v>
      </c>
      <c r="AH95" s="212"/>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
      <c r="A96" s="241">
        <v>36</v>
      </c>
      <c r="B96" s="242" t="s">
        <v>692</v>
      </c>
      <c r="C96" s="252" t="s">
        <v>693</v>
      </c>
      <c r="D96" s="243" t="s">
        <v>535</v>
      </c>
      <c r="E96" s="244">
        <v>3</v>
      </c>
      <c r="F96" s="245"/>
      <c r="G96" s="246">
        <f>ROUND(E96*F96,2)</f>
        <v>0</v>
      </c>
      <c r="H96" s="245"/>
      <c r="I96" s="246">
        <f>ROUND(E96*H96,2)</f>
        <v>0</v>
      </c>
      <c r="J96" s="245"/>
      <c r="K96" s="246">
        <f>ROUND(E96*J96,2)</f>
        <v>0</v>
      </c>
      <c r="L96" s="246">
        <v>21</v>
      </c>
      <c r="M96" s="246">
        <f>G96*(1+L96/100)</f>
        <v>0</v>
      </c>
      <c r="N96" s="244">
        <v>0</v>
      </c>
      <c r="O96" s="244">
        <f>ROUND(E96*N96,2)</f>
        <v>0</v>
      </c>
      <c r="P96" s="244">
        <v>0</v>
      </c>
      <c r="Q96" s="244">
        <f>ROUND(E96*P96,2)</f>
        <v>0</v>
      </c>
      <c r="R96" s="246" t="s">
        <v>354</v>
      </c>
      <c r="S96" s="246" t="s">
        <v>231</v>
      </c>
      <c r="T96" s="247" t="s">
        <v>231</v>
      </c>
      <c r="U96" s="222">
        <v>0</v>
      </c>
      <c r="V96" s="222">
        <f>ROUND(E96*U96,2)</f>
        <v>0</v>
      </c>
      <c r="W96" s="222"/>
      <c r="X96" s="222" t="s">
        <v>355</v>
      </c>
      <c r="Y96" s="222" t="s">
        <v>234</v>
      </c>
      <c r="Z96" s="212"/>
      <c r="AA96" s="212"/>
      <c r="AB96" s="212"/>
      <c r="AC96" s="212"/>
      <c r="AD96" s="212"/>
      <c r="AE96" s="212"/>
      <c r="AF96" s="212"/>
      <c r="AG96" s="212" t="s">
        <v>356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
      <c r="A97" s="241">
        <v>37</v>
      </c>
      <c r="B97" s="242" t="s">
        <v>694</v>
      </c>
      <c r="C97" s="252" t="s">
        <v>695</v>
      </c>
      <c r="D97" s="243" t="s">
        <v>535</v>
      </c>
      <c r="E97" s="244">
        <v>3</v>
      </c>
      <c r="F97" s="245"/>
      <c r="G97" s="246">
        <f>ROUND(E97*F97,2)</f>
        <v>0</v>
      </c>
      <c r="H97" s="245"/>
      <c r="I97" s="246">
        <f>ROUND(E97*H97,2)</f>
        <v>0</v>
      </c>
      <c r="J97" s="245"/>
      <c r="K97" s="246">
        <f>ROUND(E97*J97,2)</f>
        <v>0</v>
      </c>
      <c r="L97" s="246">
        <v>21</v>
      </c>
      <c r="M97" s="246">
        <f>G97*(1+L97/100)</f>
        <v>0</v>
      </c>
      <c r="N97" s="244">
        <v>0</v>
      </c>
      <c r="O97" s="244">
        <f>ROUND(E97*N97,2)</f>
        <v>0</v>
      </c>
      <c r="P97" s="244">
        <v>0</v>
      </c>
      <c r="Q97" s="244">
        <f>ROUND(E97*P97,2)</f>
        <v>0</v>
      </c>
      <c r="R97" s="246" t="s">
        <v>354</v>
      </c>
      <c r="S97" s="246" t="s">
        <v>231</v>
      </c>
      <c r="T97" s="247" t="s">
        <v>231</v>
      </c>
      <c r="U97" s="222">
        <v>0</v>
      </c>
      <c r="V97" s="222">
        <f>ROUND(E97*U97,2)</f>
        <v>0</v>
      </c>
      <c r="W97" s="222"/>
      <c r="X97" s="222" t="s">
        <v>355</v>
      </c>
      <c r="Y97" s="222" t="s">
        <v>234</v>
      </c>
      <c r="Z97" s="212"/>
      <c r="AA97" s="212"/>
      <c r="AB97" s="212"/>
      <c r="AC97" s="212"/>
      <c r="AD97" s="212"/>
      <c r="AE97" s="212"/>
      <c r="AF97" s="212"/>
      <c r="AG97" s="212" t="s">
        <v>356</v>
      </c>
      <c r="AH97" s="212"/>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ht="22.5" outlineLevel="1" x14ac:dyDescent="0.2">
      <c r="A98" s="234">
        <v>38</v>
      </c>
      <c r="B98" s="235" t="s">
        <v>696</v>
      </c>
      <c r="C98" s="253" t="s">
        <v>697</v>
      </c>
      <c r="D98" s="236" t="s">
        <v>535</v>
      </c>
      <c r="E98" s="237">
        <v>2.02</v>
      </c>
      <c r="F98" s="238"/>
      <c r="G98" s="239">
        <f>ROUND(E98*F98,2)</f>
        <v>0</v>
      </c>
      <c r="H98" s="238"/>
      <c r="I98" s="239">
        <f>ROUND(E98*H98,2)</f>
        <v>0</v>
      </c>
      <c r="J98" s="238"/>
      <c r="K98" s="239">
        <f>ROUND(E98*J98,2)</f>
        <v>0</v>
      </c>
      <c r="L98" s="239">
        <v>21</v>
      </c>
      <c r="M98" s="239">
        <f>G98*(1+L98/100)</f>
        <v>0</v>
      </c>
      <c r="N98" s="237">
        <v>4.863E-2</v>
      </c>
      <c r="O98" s="237">
        <f>ROUND(E98*N98,2)</f>
        <v>0.1</v>
      </c>
      <c r="P98" s="237">
        <v>0</v>
      </c>
      <c r="Q98" s="237">
        <f>ROUND(E98*P98,2)</f>
        <v>0</v>
      </c>
      <c r="R98" s="239" t="s">
        <v>354</v>
      </c>
      <c r="S98" s="239" t="s">
        <v>231</v>
      </c>
      <c r="T98" s="240" t="s">
        <v>231</v>
      </c>
      <c r="U98" s="222">
        <v>0</v>
      </c>
      <c r="V98" s="222">
        <f>ROUND(E98*U98,2)</f>
        <v>0</v>
      </c>
      <c r="W98" s="222"/>
      <c r="X98" s="222" t="s">
        <v>355</v>
      </c>
      <c r="Y98" s="222" t="s">
        <v>234</v>
      </c>
      <c r="Z98" s="212"/>
      <c r="AA98" s="212"/>
      <c r="AB98" s="212"/>
      <c r="AC98" s="212"/>
      <c r="AD98" s="212"/>
      <c r="AE98" s="212"/>
      <c r="AF98" s="212"/>
      <c r="AG98" s="212" t="s">
        <v>356</v>
      </c>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2" x14ac:dyDescent="0.2">
      <c r="A99" s="219"/>
      <c r="B99" s="220"/>
      <c r="C99" s="263" t="s">
        <v>698</v>
      </c>
      <c r="D99" s="259"/>
      <c r="E99" s="260">
        <v>2.02</v>
      </c>
      <c r="F99" s="222"/>
      <c r="G99" s="222"/>
      <c r="H99" s="222"/>
      <c r="I99" s="222"/>
      <c r="J99" s="222"/>
      <c r="K99" s="222"/>
      <c r="L99" s="222"/>
      <c r="M99" s="222"/>
      <c r="N99" s="221"/>
      <c r="O99" s="221"/>
      <c r="P99" s="221"/>
      <c r="Q99" s="221"/>
      <c r="R99" s="222"/>
      <c r="S99" s="222"/>
      <c r="T99" s="222"/>
      <c r="U99" s="222"/>
      <c r="V99" s="222"/>
      <c r="W99" s="222"/>
      <c r="X99" s="222"/>
      <c r="Y99" s="222"/>
      <c r="Z99" s="212"/>
      <c r="AA99" s="212"/>
      <c r="AB99" s="212"/>
      <c r="AC99" s="212"/>
      <c r="AD99" s="212"/>
      <c r="AE99" s="212"/>
      <c r="AF99" s="212"/>
      <c r="AG99" s="212" t="s">
        <v>310</v>
      </c>
      <c r="AH99" s="212">
        <v>0</v>
      </c>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
      <c r="A100" s="234">
        <v>39</v>
      </c>
      <c r="B100" s="235" t="s">
        <v>699</v>
      </c>
      <c r="C100" s="253" t="s">
        <v>700</v>
      </c>
      <c r="D100" s="236" t="s">
        <v>535</v>
      </c>
      <c r="E100" s="237">
        <v>176.75</v>
      </c>
      <c r="F100" s="238"/>
      <c r="G100" s="239">
        <f>ROUND(E100*F100,2)</f>
        <v>0</v>
      </c>
      <c r="H100" s="238"/>
      <c r="I100" s="239">
        <f>ROUND(E100*H100,2)</f>
        <v>0</v>
      </c>
      <c r="J100" s="238"/>
      <c r="K100" s="239">
        <f>ROUND(E100*J100,2)</f>
        <v>0</v>
      </c>
      <c r="L100" s="239">
        <v>21</v>
      </c>
      <c r="M100" s="239">
        <f>G100*(1+L100/100)</f>
        <v>0</v>
      </c>
      <c r="N100" s="237">
        <v>8.2100000000000006E-2</v>
      </c>
      <c r="O100" s="237">
        <f>ROUND(E100*N100,2)</f>
        <v>14.51</v>
      </c>
      <c r="P100" s="237">
        <v>0</v>
      </c>
      <c r="Q100" s="237">
        <f>ROUND(E100*P100,2)</f>
        <v>0</v>
      </c>
      <c r="R100" s="239" t="s">
        <v>354</v>
      </c>
      <c r="S100" s="239" t="s">
        <v>231</v>
      </c>
      <c r="T100" s="240" t="s">
        <v>231</v>
      </c>
      <c r="U100" s="222">
        <v>0</v>
      </c>
      <c r="V100" s="222">
        <f>ROUND(E100*U100,2)</f>
        <v>0</v>
      </c>
      <c r="W100" s="222"/>
      <c r="X100" s="222" t="s">
        <v>355</v>
      </c>
      <c r="Y100" s="222" t="s">
        <v>234</v>
      </c>
      <c r="Z100" s="212"/>
      <c r="AA100" s="212"/>
      <c r="AB100" s="212"/>
      <c r="AC100" s="212"/>
      <c r="AD100" s="212"/>
      <c r="AE100" s="212"/>
      <c r="AF100" s="212"/>
      <c r="AG100" s="212" t="s">
        <v>356</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2" x14ac:dyDescent="0.2">
      <c r="A101" s="219"/>
      <c r="B101" s="220"/>
      <c r="C101" s="263" t="s">
        <v>701</v>
      </c>
      <c r="D101" s="259"/>
      <c r="E101" s="260">
        <v>176.75</v>
      </c>
      <c r="F101" s="222"/>
      <c r="G101" s="222"/>
      <c r="H101" s="222"/>
      <c r="I101" s="222"/>
      <c r="J101" s="222"/>
      <c r="K101" s="222"/>
      <c r="L101" s="222"/>
      <c r="M101" s="222"/>
      <c r="N101" s="221"/>
      <c r="O101" s="221"/>
      <c r="P101" s="221"/>
      <c r="Q101" s="221"/>
      <c r="R101" s="222"/>
      <c r="S101" s="222"/>
      <c r="T101" s="222"/>
      <c r="U101" s="222"/>
      <c r="V101" s="222"/>
      <c r="W101" s="222"/>
      <c r="X101" s="222"/>
      <c r="Y101" s="222"/>
      <c r="Z101" s="212"/>
      <c r="AA101" s="212"/>
      <c r="AB101" s="212"/>
      <c r="AC101" s="212"/>
      <c r="AD101" s="212"/>
      <c r="AE101" s="212"/>
      <c r="AF101" s="212"/>
      <c r="AG101" s="212" t="s">
        <v>310</v>
      </c>
      <c r="AH101" s="212">
        <v>0</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22.5" outlineLevel="1" x14ac:dyDescent="0.2">
      <c r="A102" s="234">
        <v>40</v>
      </c>
      <c r="B102" s="235" t="s">
        <v>702</v>
      </c>
      <c r="C102" s="253" t="s">
        <v>703</v>
      </c>
      <c r="D102" s="236" t="s">
        <v>535</v>
      </c>
      <c r="E102" s="237">
        <v>32.32</v>
      </c>
      <c r="F102" s="238"/>
      <c r="G102" s="239">
        <f>ROUND(E102*F102,2)</f>
        <v>0</v>
      </c>
      <c r="H102" s="238"/>
      <c r="I102" s="239">
        <f>ROUND(E102*H102,2)</f>
        <v>0</v>
      </c>
      <c r="J102" s="238"/>
      <c r="K102" s="239">
        <f>ROUND(E102*J102,2)</f>
        <v>0</v>
      </c>
      <c r="L102" s="239">
        <v>21</v>
      </c>
      <c r="M102" s="239">
        <f>G102*(1+L102/100)</f>
        <v>0</v>
      </c>
      <c r="N102" s="237">
        <v>4.8300000000000003E-2</v>
      </c>
      <c r="O102" s="237">
        <f>ROUND(E102*N102,2)</f>
        <v>1.56</v>
      </c>
      <c r="P102" s="237">
        <v>0</v>
      </c>
      <c r="Q102" s="237">
        <f>ROUND(E102*P102,2)</f>
        <v>0</v>
      </c>
      <c r="R102" s="239" t="s">
        <v>354</v>
      </c>
      <c r="S102" s="239" t="s">
        <v>231</v>
      </c>
      <c r="T102" s="240" t="s">
        <v>231</v>
      </c>
      <c r="U102" s="222">
        <v>0</v>
      </c>
      <c r="V102" s="222">
        <f>ROUND(E102*U102,2)</f>
        <v>0</v>
      </c>
      <c r="W102" s="222"/>
      <c r="X102" s="222" t="s">
        <v>355</v>
      </c>
      <c r="Y102" s="222" t="s">
        <v>234</v>
      </c>
      <c r="Z102" s="212"/>
      <c r="AA102" s="212"/>
      <c r="AB102" s="212"/>
      <c r="AC102" s="212"/>
      <c r="AD102" s="212"/>
      <c r="AE102" s="212"/>
      <c r="AF102" s="212"/>
      <c r="AG102" s="212" t="s">
        <v>356</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2" x14ac:dyDescent="0.2">
      <c r="A103" s="219"/>
      <c r="B103" s="220"/>
      <c r="C103" s="263" t="s">
        <v>704</v>
      </c>
      <c r="D103" s="259"/>
      <c r="E103" s="260">
        <v>32.32</v>
      </c>
      <c r="F103" s="222"/>
      <c r="G103" s="222"/>
      <c r="H103" s="222"/>
      <c r="I103" s="222"/>
      <c r="J103" s="222"/>
      <c r="K103" s="222"/>
      <c r="L103" s="222"/>
      <c r="M103" s="222"/>
      <c r="N103" s="221"/>
      <c r="O103" s="221"/>
      <c r="P103" s="221"/>
      <c r="Q103" s="221"/>
      <c r="R103" s="222"/>
      <c r="S103" s="222"/>
      <c r="T103" s="222"/>
      <c r="U103" s="222"/>
      <c r="V103" s="222"/>
      <c r="W103" s="222"/>
      <c r="X103" s="222"/>
      <c r="Y103" s="222"/>
      <c r="Z103" s="212"/>
      <c r="AA103" s="212"/>
      <c r="AB103" s="212"/>
      <c r="AC103" s="212"/>
      <c r="AD103" s="212"/>
      <c r="AE103" s="212"/>
      <c r="AF103" s="212"/>
      <c r="AG103" s="212" t="s">
        <v>310</v>
      </c>
      <c r="AH103" s="212">
        <v>0</v>
      </c>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ht="22.5" outlineLevel="1" x14ac:dyDescent="0.2">
      <c r="A104" s="234">
        <v>41</v>
      </c>
      <c r="B104" s="235" t="s">
        <v>705</v>
      </c>
      <c r="C104" s="253" t="s">
        <v>706</v>
      </c>
      <c r="D104" s="236" t="s">
        <v>535</v>
      </c>
      <c r="E104" s="237">
        <v>4.04</v>
      </c>
      <c r="F104" s="238"/>
      <c r="G104" s="239">
        <f>ROUND(E104*F104,2)</f>
        <v>0</v>
      </c>
      <c r="H104" s="238"/>
      <c r="I104" s="239">
        <f>ROUND(E104*H104,2)</f>
        <v>0</v>
      </c>
      <c r="J104" s="238"/>
      <c r="K104" s="239">
        <f>ROUND(E104*J104,2)</f>
        <v>0</v>
      </c>
      <c r="L104" s="239">
        <v>21</v>
      </c>
      <c r="M104" s="239">
        <f>G104*(1+L104/100)</f>
        <v>0</v>
      </c>
      <c r="N104" s="237">
        <v>5.8999999999999997E-2</v>
      </c>
      <c r="O104" s="237">
        <f>ROUND(E104*N104,2)</f>
        <v>0.24</v>
      </c>
      <c r="P104" s="237">
        <v>0</v>
      </c>
      <c r="Q104" s="237">
        <f>ROUND(E104*P104,2)</f>
        <v>0</v>
      </c>
      <c r="R104" s="239" t="s">
        <v>354</v>
      </c>
      <c r="S104" s="239" t="s">
        <v>231</v>
      </c>
      <c r="T104" s="240" t="s">
        <v>231</v>
      </c>
      <c r="U104" s="222">
        <v>0</v>
      </c>
      <c r="V104" s="222">
        <f>ROUND(E104*U104,2)</f>
        <v>0</v>
      </c>
      <c r="W104" s="222"/>
      <c r="X104" s="222" t="s">
        <v>355</v>
      </c>
      <c r="Y104" s="222" t="s">
        <v>234</v>
      </c>
      <c r="Z104" s="212"/>
      <c r="AA104" s="212"/>
      <c r="AB104" s="212"/>
      <c r="AC104" s="212"/>
      <c r="AD104" s="212"/>
      <c r="AE104" s="212"/>
      <c r="AF104" s="212"/>
      <c r="AG104" s="212" t="s">
        <v>356</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2" x14ac:dyDescent="0.2">
      <c r="A105" s="219"/>
      <c r="B105" s="220"/>
      <c r="C105" s="263" t="s">
        <v>707</v>
      </c>
      <c r="D105" s="259"/>
      <c r="E105" s="260">
        <v>4.04</v>
      </c>
      <c r="F105" s="222"/>
      <c r="G105" s="222"/>
      <c r="H105" s="222"/>
      <c r="I105" s="222"/>
      <c r="J105" s="222"/>
      <c r="K105" s="222"/>
      <c r="L105" s="222"/>
      <c r="M105" s="222"/>
      <c r="N105" s="221"/>
      <c r="O105" s="221"/>
      <c r="P105" s="221"/>
      <c r="Q105" s="221"/>
      <c r="R105" s="222"/>
      <c r="S105" s="222"/>
      <c r="T105" s="222"/>
      <c r="U105" s="222"/>
      <c r="V105" s="222"/>
      <c r="W105" s="222"/>
      <c r="X105" s="222"/>
      <c r="Y105" s="222"/>
      <c r="Z105" s="212"/>
      <c r="AA105" s="212"/>
      <c r="AB105" s="212"/>
      <c r="AC105" s="212"/>
      <c r="AD105" s="212"/>
      <c r="AE105" s="212"/>
      <c r="AF105" s="212"/>
      <c r="AG105" s="212" t="s">
        <v>310</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x14ac:dyDescent="0.2">
      <c r="A106" s="227" t="s">
        <v>226</v>
      </c>
      <c r="B106" s="228" t="s">
        <v>175</v>
      </c>
      <c r="C106" s="251" t="s">
        <v>176</v>
      </c>
      <c r="D106" s="229"/>
      <c r="E106" s="230"/>
      <c r="F106" s="231"/>
      <c r="G106" s="231">
        <f>SUMIF(AG107:AG111,"&lt;&gt;NOR",G107:G111)</f>
        <v>0</v>
      </c>
      <c r="H106" s="231"/>
      <c r="I106" s="231">
        <f>SUM(I107:I111)</f>
        <v>0</v>
      </c>
      <c r="J106" s="231"/>
      <c r="K106" s="231">
        <f>SUM(K107:K111)</f>
        <v>0</v>
      </c>
      <c r="L106" s="231"/>
      <c r="M106" s="231">
        <f>SUM(M107:M111)</f>
        <v>0</v>
      </c>
      <c r="N106" s="230"/>
      <c r="O106" s="230">
        <f>SUM(O107:O111)</f>
        <v>0</v>
      </c>
      <c r="P106" s="230"/>
      <c r="Q106" s="230">
        <f>SUM(Q107:Q111)</f>
        <v>0</v>
      </c>
      <c r="R106" s="231"/>
      <c r="S106" s="231"/>
      <c r="T106" s="232"/>
      <c r="U106" s="226"/>
      <c r="V106" s="226">
        <f>SUM(V107:V111)</f>
        <v>11.66</v>
      </c>
      <c r="W106" s="226"/>
      <c r="X106" s="226"/>
      <c r="Y106" s="226"/>
      <c r="AG106" t="s">
        <v>227</v>
      </c>
    </row>
    <row r="107" spans="1:60" outlineLevel="1" x14ac:dyDescent="0.2">
      <c r="A107" s="234">
        <v>42</v>
      </c>
      <c r="B107" s="235" t="s">
        <v>708</v>
      </c>
      <c r="C107" s="253" t="s">
        <v>709</v>
      </c>
      <c r="D107" s="236" t="s">
        <v>360</v>
      </c>
      <c r="E107" s="237">
        <v>728.68988000000002</v>
      </c>
      <c r="F107" s="238"/>
      <c r="G107" s="239">
        <f>ROUND(E107*F107,2)</f>
        <v>0</v>
      </c>
      <c r="H107" s="238"/>
      <c r="I107" s="239">
        <f>ROUND(E107*H107,2)</f>
        <v>0</v>
      </c>
      <c r="J107" s="238"/>
      <c r="K107" s="239">
        <f>ROUND(E107*J107,2)</f>
        <v>0</v>
      </c>
      <c r="L107" s="239">
        <v>21</v>
      </c>
      <c r="M107" s="239">
        <f>G107*(1+L107/100)</f>
        <v>0</v>
      </c>
      <c r="N107" s="237">
        <v>0</v>
      </c>
      <c r="O107" s="237">
        <f>ROUND(E107*N107,2)</f>
        <v>0</v>
      </c>
      <c r="P107" s="237">
        <v>0</v>
      </c>
      <c r="Q107" s="237">
        <f>ROUND(E107*P107,2)</f>
        <v>0</v>
      </c>
      <c r="R107" s="239" t="s">
        <v>314</v>
      </c>
      <c r="S107" s="239" t="s">
        <v>231</v>
      </c>
      <c r="T107" s="240" t="s">
        <v>231</v>
      </c>
      <c r="U107" s="222">
        <v>1.6E-2</v>
      </c>
      <c r="V107" s="222">
        <f>ROUND(E107*U107,2)</f>
        <v>11.66</v>
      </c>
      <c r="W107" s="222"/>
      <c r="X107" s="222" t="s">
        <v>446</v>
      </c>
      <c r="Y107" s="222" t="s">
        <v>234</v>
      </c>
      <c r="Z107" s="212"/>
      <c r="AA107" s="212"/>
      <c r="AB107" s="212"/>
      <c r="AC107" s="212"/>
      <c r="AD107" s="212"/>
      <c r="AE107" s="212"/>
      <c r="AF107" s="212"/>
      <c r="AG107" s="212" t="s">
        <v>447</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2" x14ac:dyDescent="0.2">
      <c r="A108" s="219"/>
      <c r="B108" s="220"/>
      <c r="C108" s="262" t="s">
        <v>448</v>
      </c>
      <c r="D108" s="261"/>
      <c r="E108" s="261"/>
      <c r="F108" s="261"/>
      <c r="G108" s="261"/>
      <c r="H108" s="222"/>
      <c r="I108" s="222"/>
      <c r="J108" s="222"/>
      <c r="K108" s="222"/>
      <c r="L108" s="222"/>
      <c r="M108" s="222"/>
      <c r="N108" s="221"/>
      <c r="O108" s="221"/>
      <c r="P108" s="221"/>
      <c r="Q108" s="221"/>
      <c r="R108" s="222"/>
      <c r="S108" s="222"/>
      <c r="T108" s="222"/>
      <c r="U108" s="222"/>
      <c r="V108" s="222"/>
      <c r="W108" s="222"/>
      <c r="X108" s="222"/>
      <c r="Y108" s="222"/>
      <c r="Z108" s="212"/>
      <c r="AA108" s="212"/>
      <c r="AB108" s="212"/>
      <c r="AC108" s="212"/>
      <c r="AD108" s="212"/>
      <c r="AE108" s="212"/>
      <c r="AF108" s="212"/>
      <c r="AG108" s="212" t="s">
        <v>308</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outlineLevel="2" x14ac:dyDescent="0.2">
      <c r="A109" s="219"/>
      <c r="B109" s="220"/>
      <c r="C109" s="263" t="s">
        <v>449</v>
      </c>
      <c r="D109" s="259"/>
      <c r="E109" s="260"/>
      <c r="F109" s="222"/>
      <c r="G109" s="222"/>
      <c r="H109" s="222"/>
      <c r="I109" s="222"/>
      <c r="J109" s="222"/>
      <c r="K109" s="222"/>
      <c r="L109" s="222"/>
      <c r="M109" s="222"/>
      <c r="N109" s="221"/>
      <c r="O109" s="221"/>
      <c r="P109" s="221"/>
      <c r="Q109" s="221"/>
      <c r="R109" s="222"/>
      <c r="S109" s="222"/>
      <c r="T109" s="222"/>
      <c r="U109" s="222"/>
      <c r="V109" s="222"/>
      <c r="W109" s="222"/>
      <c r="X109" s="222"/>
      <c r="Y109" s="222"/>
      <c r="Z109" s="212"/>
      <c r="AA109" s="212"/>
      <c r="AB109" s="212"/>
      <c r="AC109" s="212"/>
      <c r="AD109" s="212"/>
      <c r="AE109" s="212"/>
      <c r="AF109" s="212"/>
      <c r="AG109" s="212" t="s">
        <v>310</v>
      </c>
      <c r="AH109" s="212">
        <v>0</v>
      </c>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3" x14ac:dyDescent="0.2">
      <c r="A110" s="219"/>
      <c r="B110" s="220"/>
      <c r="C110" s="263" t="s">
        <v>710</v>
      </c>
      <c r="D110" s="259"/>
      <c r="E110" s="260"/>
      <c r="F110" s="222"/>
      <c r="G110" s="222"/>
      <c r="H110" s="222"/>
      <c r="I110" s="222"/>
      <c r="J110" s="222"/>
      <c r="K110" s="222"/>
      <c r="L110" s="222"/>
      <c r="M110" s="222"/>
      <c r="N110" s="221"/>
      <c r="O110" s="221"/>
      <c r="P110" s="221"/>
      <c r="Q110" s="221"/>
      <c r="R110" s="222"/>
      <c r="S110" s="222"/>
      <c r="T110" s="222"/>
      <c r="U110" s="222"/>
      <c r="V110" s="222"/>
      <c r="W110" s="222"/>
      <c r="X110" s="222"/>
      <c r="Y110" s="222"/>
      <c r="Z110" s="212"/>
      <c r="AA110" s="212"/>
      <c r="AB110" s="212"/>
      <c r="AC110" s="212"/>
      <c r="AD110" s="212"/>
      <c r="AE110" s="212"/>
      <c r="AF110" s="212"/>
      <c r="AG110" s="212" t="s">
        <v>310</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outlineLevel="3" x14ac:dyDescent="0.2">
      <c r="A111" s="219"/>
      <c r="B111" s="220"/>
      <c r="C111" s="263" t="s">
        <v>711</v>
      </c>
      <c r="D111" s="259"/>
      <c r="E111" s="260">
        <v>728.68988000000002</v>
      </c>
      <c r="F111" s="222"/>
      <c r="G111" s="222"/>
      <c r="H111" s="222"/>
      <c r="I111" s="222"/>
      <c r="J111" s="222"/>
      <c r="K111" s="222"/>
      <c r="L111" s="222"/>
      <c r="M111" s="222"/>
      <c r="N111" s="221"/>
      <c r="O111" s="221"/>
      <c r="P111" s="221"/>
      <c r="Q111" s="221"/>
      <c r="R111" s="222"/>
      <c r="S111" s="222"/>
      <c r="T111" s="222"/>
      <c r="U111" s="222"/>
      <c r="V111" s="222"/>
      <c r="W111" s="222"/>
      <c r="X111" s="222"/>
      <c r="Y111" s="222"/>
      <c r="Z111" s="212"/>
      <c r="AA111" s="212"/>
      <c r="AB111" s="212"/>
      <c r="AC111" s="212"/>
      <c r="AD111" s="212"/>
      <c r="AE111" s="212"/>
      <c r="AF111" s="212"/>
      <c r="AG111" s="212" t="s">
        <v>310</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x14ac:dyDescent="0.2">
      <c r="A112" s="227" t="s">
        <v>226</v>
      </c>
      <c r="B112" s="228" t="s">
        <v>193</v>
      </c>
      <c r="C112" s="251" t="s">
        <v>194</v>
      </c>
      <c r="D112" s="229"/>
      <c r="E112" s="230"/>
      <c r="F112" s="231"/>
      <c r="G112" s="231">
        <f>SUMIF(AG113:AG128,"&lt;&gt;NOR",G113:G128)</f>
        <v>0</v>
      </c>
      <c r="H112" s="231"/>
      <c r="I112" s="231">
        <f>SUM(I113:I128)</f>
        <v>0</v>
      </c>
      <c r="J112" s="231"/>
      <c r="K112" s="231">
        <f>SUM(K113:K128)</f>
        <v>0</v>
      </c>
      <c r="L112" s="231"/>
      <c r="M112" s="231">
        <f>SUM(M113:M128)</f>
        <v>0</v>
      </c>
      <c r="N112" s="230"/>
      <c r="O112" s="230">
        <f>SUM(O113:O128)</f>
        <v>0</v>
      </c>
      <c r="P112" s="230"/>
      <c r="Q112" s="230">
        <f>SUM(Q113:Q128)</f>
        <v>0</v>
      </c>
      <c r="R112" s="231"/>
      <c r="S112" s="231"/>
      <c r="T112" s="232"/>
      <c r="U112" s="226"/>
      <c r="V112" s="226">
        <f>SUM(V113:V128)</f>
        <v>100.32</v>
      </c>
      <c r="W112" s="226"/>
      <c r="X112" s="226"/>
      <c r="Y112" s="226"/>
      <c r="AG112" t="s">
        <v>227</v>
      </c>
    </row>
    <row r="113" spans="1:60" ht="22.5" outlineLevel="1" x14ac:dyDescent="0.2">
      <c r="A113" s="234">
        <v>43</v>
      </c>
      <c r="B113" s="235" t="s">
        <v>712</v>
      </c>
      <c r="C113" s="253" t="s">
        <v>713</v>
      </c>
      <c r="D113" s="236" t="s">
        <v>360</v>
      </c>
      <c r="E113" s="237">
        <v>132.69999999999999</v>
      </c>
      <c r="F113" s="238"/>
      <c r="G113" s="239">
        <f>ROUND(E113*F113,2)</f>
        <v>0</v>
      </c>
      <c r="H113" s="238"/>
      <c r="I113" s="239">
        <f>ROUND(E113*H113,2)</f>
        <v>0</v>
      </c>
      <c r="J113" s="238"/>
      <c r="K113" s="239">
        <f>ROUND(E113*J113,2)</f>
        <v>0</v>
      </c>
      <c r="L113" s="239">
        <v>21</v>
      </c>
      <c r="M113" s="239">
        <f>G113*(1+L113/100)</f>
        <v>0</v>
      </c>
      <c r="N113" s="237">
        <v>0</v>
      </c>
      <c r="O113" s="237">
        <f>ROUND(E113*N113,2)</f>
        <v>0</v>
      </c>
      <c r="P113" s="237">
        <v>0</v>
      </c>
      <c r="Q113" s="237">
        <f>ROUND(E113*P113,2)</f>
        <v>0</v>
      </c>
      <c r="R113" s="239" t="s">
        <v>314</v>
      </c>
      <c r="S113" s="239" t="s">
        <v>231</v>
      </c>
      <c r="T113" s="240" t="s">
        <v>231</v>
      </c>
      <c r="U113" s="222">
        <v>0.01</v>
      </c>
      <c r="V113" s="222">
        <f>ROUND(E113*U113,2)</f>
        <v>1.33</v>
      </c>
      <c r="W113" s="222"/>
      <c r="X113" s="222" t="s">
        <v>455</v>
      </c>
      <c r="Y113" s="222" t="s">
        <v>234</v>
      </c>
      <c r="Z113" s="212"/>
      <c r="AA113" s="212"/>
      <c r="AB113" s="212"/>
      <c r="AC113" s="212"/>
      <c r="AD113" s="212"/>
      <c r="AE113" s="212"/>
      <c r="AF113" s="212"/>
      <c r="AG113" s="212" t="s">
        <v>456</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2" x14ac:dyDescent="0.2">
      <c r="A114" s="219"/>
      <c r="B114" s="220"/>
      <c r="C114" s="263" t="s">
        <v>462</v>
      </c>
      <c r="D114" s="259"/>
      <c r="E114" s="260"/>
      <c r="F114" s="222"/>
      <c r="G114" s="222"/>
      <c r="H114" s="222"/>
      <c r="I114" s="222"/>
      <c r="J114" s="222"/>
      <c r="K114" s="222"/>
      <c r="L114" s="222"/>
      <c r="M114" s="222"/>
      <c r="N114" s="221"/>
      <c r="O114" s="221"/>
      <c r="P114" s="221"/>
      <c r="Q114" s="221"/>
      <c r="R114" s="222"/>
      <c r="S114" s="222"/>
      <c r="T114" s="222"/>
      <c r="U114" s="222"/>
      <c r="V114" s="222"/>
      <c r="W114" s="222"/>
      <c r="X114" s="222"/>
      <c r="Y114" s="222"/>
      <c r="Z114" s="212"/>
      <c r="AA114" s="212"/>
      <c r="AB114" s="212"/>
      <c r="AC114" s="212"/>
      <c r="AD114" s="212"/>
      <c r="AE114" s="212"/>
      <c r="AF114" s="212"/>
      <c r="AG114" s="212" t="s">
        <v>310</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outlineLevel="3" x14ac:dyDescent="0.2">
      <c r="A115" s="219"/>
      <c r="B115" s="220"/>
      <c r="C115" s="263" t="s">
        <v>714</v>
      </c>
      <c r="D115" s="259"/>
      <c r="E115" s="260"/>
      <c r="F115" s="222"/>
      <c r="G115" s="222"/>
      <c r="H115" s="222"/>
      <c r="I115" s="222"/>
      <c r="J115" s="222"/>
      <c r="K115" s="222"/>
      <c r="L115" s="222"/>
      <c r="M115" s="222"/>
      <c r="N115" s="221"/>
      <c r="O115" s="221"/>
      <c r="P115" s="221"/>
      <c r="Q115" s="221"/>
      <c r="R115" s="222"/>
      <c r="S115" s="222"/>
      <c r="T115" s="222"/>
      <c r="U115" s="222"/>
      <c r="V115" s="222"/>
      <c r="W115" s="222"/>
      <c r="X115" s="222"/>
      <c r="Y115" s="222"/>
      <c r="Z115" s="212"/>
      <c r="AA115" s="212"/>
      <c r="AB115" s="212"/>
      <c r="AC115" s="212"/>
      <c r="AD115" s="212"/>
      <c r="AE115" s="212"/>
      <c r="AF115" s="212"/>
      <c r="AG115" s="212" t="s">
        <v>310</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3" x14ac:dyDescent="0.2">
      <c r="A116" s="219"/>
      <c r="B116" s="220"/>
      <c r="C116" s="263" t="s">
        <v>715</v>
      </c>
      <c r="D116" s="259"/>
      <c r="E116" s="260">
        <v>132.69999999999999</v>
      </c>
      <c r="F116" s="222"/>
      <c r="G116" s="222"/>
      <c r="H116" s="222"/>
      <c r="I116" s="222"/>
      <c r="J116" s="222"/>
      <c r="K116" s="222"/>
      <c r="L116" s="222"/>
      <c r="M116" s="222"/>
      <c r="N116" s="221"/>
      <c r="O116" s="221"/>
      <c r="P116" s="221"/>
      <c r="Q116" s="221"/>
      <c r="R116" s="222"/>
      <c r="S116" s="222"/>
      <c r="T116" s="222"/>
      <c r="U116" s="222"/>
      <c r="V116" s="222"/>
      <c r="W116" s="222"/>
      <c r="X116" s="222"/>
      <c r="Y116" s="222"/>
      <c r="Z116" s="212"/>
      <c r="AA116" s="212"/>
      <c r="AB116" s="212"/>
      <c r="AC116" s="212"/>
      <c r="AD116" s="212"/>
      <c r="AE116" s="212"/>
      <c r="AF116" s="212"/>
      <c r="AG116" s="212" t="s">
        <v>310</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ht="22.5" outlineLevel="1" x14ac:dyDescent="0.2">
      <c r="A117" s="234">
        <v>44</v>
      </c>
      <c r="B117" s="235" t="s">
        <v>716</v>
      </c>
      <c r="C117" s="253" t="s">
        <v>717</v>
      </c>
      <c r="D117" s="236" t="s">
        <v>360</v>
      </c>
      <c r="E117" s="237">
        <v>4777.2</v>
      </c>
      <c r="F117" s="238"/>
      <c r="G117" s="239">
        <f>ROUND(E117*F117,2)</f>
        <v>0</v>
      </c>
      <c r="H117" s="238"/>
      <c r="I117" s="239">
        <f>ROUND(E117*H117,2)</f>
        <v>0</v>
      </c>
      <c r="J117" s="238"/>
      <c r="K117" s="239">
        <f>ROUND(E117*J117,2)</f>
        <v>0</v>
      </c>
      <c r="L117" s="239">
        <v>21</v>
      </c>
      <c r="M117" s="239">
        <f>G117*(1+L117/100)</f>
        <v>0</v>
      </c>
      <c r="N117" s="237">
        <v>0</v>
      </c>
      <c r="O117" s="237">
        <f>ROUND(E117*N117,2)</f>
        <v>0</v>
      </c>
      <c r="P117" s="237">
        <v>0</v>
      </c>
      <c r="Q117" s="237">
        <f>ROUND(E117*P117,2)</f>
        <v>0</v>
      </c>
      <c r="R117" s="239" t="s">
        <v>314</v>
      </c>
      <c r="S117" s="239" t="s">
        <v>231</v>
      </c>
      <c r="T117" s="240" t="s">
        <v>231</v>
      </c>
      <c r="U117" s="222">
        <v>0</v>
      </c>
      <c r="V117" s="222">
        <f>ROUND(E117*U117,2)</f>
        <v>0</v>
      </c>
      <c r="W117" s="222"/>
      <c r="X117" s="222" t="s">
        <v>455</v>
      </c>
      <c r="Y117" s="222" t="s">
        <v>234</v>
      </c>
      <c r="Z117" s="212"/>
      <c r="AA117" s="212"/>
      <c r="AB117" s="212"/>
      <c r="AC117" s="212"/>
      <c r="AD117" s="212"/>
      <c r="AE117" s="212"/>
      <c r="AF117" s="212"/>
      <c r="AG117" s="212" t="s">
        <v>456</v>
      </c>
      <c r="AH117" s="212"/>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2" x14ac:dyDescent="0.2">
      <c r="A118" s="219"/>
      <c r="B118" s="220"/>
      <c r="C118" s="263" t="s">
        <v>462</v>
      </c>
      <c r="D118" s="259"/>
      <c r="E118" s="260"/>
      <c r="F118" s="222"/>
      <c r="G118" s="222"/>
      <c r="H118" s="222"/>
      <c r="I118" s="222"/>
      <c r="J118" s="222"/>
      <c r="K118" s="222"/>
      <c r="L118" s="222"/>
      <c r="M118" s="222"/>
      <c r="N118" s="221"/>
      <c r="O118" s="221"/>
      <c r="P118" s="221"/>
      <c r="Q118" s="221"/>
      <c r="R118" s="222"/>
      <c r="S118" s="222"/>
      <c r="T118" s="222"/>
      <c r="U118" s="222"/>
      <c r="V118" s="222"/>
      <c r="W118" s="222"/>
      <c r="X118" s="222"/>
      <c r="Y118" s="222"/>
      <c r="Z118" s="212"/>
      <c r="AA118" s="212"/>
      <c r="AB118" s="212"/>
      <c r="AC118" s="212"/>
      <c r="AD118" s="212"/>
      <c r="AE118" s="212"/>
      <c r="AF118" s="212"/>
      <c r="AG118" s="212" t="s">
        <v>310</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3" x14ac:dyDescent="0.2">
      <c r="A119" s="219"/>
      <c r="B119" s="220"/>
      <c r="C119" s="263" t="s">
        <v>714</v>
      </c>
      <c r="D119" s="259"/>
      <c r="E119" s="260"/>
      <c r="F119" s="222"/>
      <c r="G119" s="222"/>
      <c r="H119" s="222"/>
      <c r="I119" s="222"/>
      <c r="J119" s="222"/>
      <c r="K119" s="222"/>
      <c r="L119" s="222"/>
      <c r="M119" s="222"/>
      <c r="N119" s="221"/>
      <c r="O119" s="221"/>
      <c r="P119" s="221"/>
      <c r="Q119" s="221"/>
      <c r="R119" s="222"/>
      <c r="S119" s="222"/>
      <c r="T119" s="222"/>
      <c r="U119" s="222"/>
      <c r="V119" s="222"/>
      <c r="W119" s="222"/>
      <c r="X119" s="222"/>
      <c r="Y119" s="222"/>
      <c r="Z119" s="212"/>
      <c r="AA119" s="212"/>
      <c r="AB119" s="212"/>
      <c r="AC119" s="212"/>
      <c r="AD119" s="212"/>
      <c r="AE119" s="212"/>
      <c r="AF119" s="212"/>
      <c r="AG119" s="212" t="s">
        <v>310</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3" x14ac:dyDescent="0.2">
      <c r="A120" s="219"/>
      <c r="B120" s="220"/>
      <c r="C120" s="263" t="s">
        <v>718</v>
      </c>
      <c r="D120" s="259"/>
      <c r="E120" s="260">
        <v>4777.2</v>
      </c>
      <c r="F120" s="222"/>
      <c r="G120" s="222"/>
      <c r="H120" s="222"/>
      <c r="I120" s="222"/>
      <c r="J120" s="222"/>
      <c r="K120" s="222"/>
      <c r="L120" s="222"/>
      <c r="M120" s="222"/>
      <c r="N120" s="221"/>
      <c r="O120" s="221"/>
      <c r="P120" s="221"/>
      <c r="Q120" s="221"/>
      <c r="R120" s="222"/>
      <c r="S120" s="222"/>
      <c r="T120" s="222"/>
      <c r="U120" s="222"/>
      <c r="V120" s="222"/>
      <c r="W120" s="222"/>
      <c r="X120" s="222"/>
      <c r="Y120" s="222"/>
      <c r="Z120" s="212"/>
      <c r="AA120" s="212"/>
      <c r="AB120" s="212"/>
      <c r="AC120" s="212"/>
      <c r="AD120" s="212"/>
      <c r="AE120" s="212"/>
      <c r="AF120" s="212"/>
      <c r="AG120" s="212" t="s">
        <v>310</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
      <c r="A121" s="234">
        <v>45</v>
      </c>
      <c r="B121" s="235" t="s">
        <v>719</v>
      </c>
      <c r="C121" s="253" t="s">
        <v>720</v>
      </c>
      <c r="D121" s="236" t="s">
        <v>360</v>
      </c>
      <c r="E121" s="237">
        <v>87.93</v>
      </c>
      <c r="F121" s="238"/>
      <c r="G121" s="239">
        <f>ROUND(E121*F121,2)</f>
        <v>0</v>
      </c>
      <c r="H121" s="238"/>
      <c r="I121" s="239">
        <f>ROUND(E121*H121,2)</f>
        <v>0</v>
      </c>
      <c r="J121" s="238"/>
      <c r="K121" s="239">
        <f>ROUND(E121*J121,2)</f>
        <v>0</v>
      </c>
      <c r="L121" s="239">
        <v>21</v>
      </c>
      <c r="M121" s="239">
        <f>G121*(1+L121/100)</f>
        <v>0</v>
      </c>
      <c r="N121" s="237">
        <v>0</v>
      </c>
      <c r="O121" s="237">
        <f>ROUND(E121*N121,2)</f>
        <v>0</v>
      </c>
      <c r="P121" s="237">
        <v>0</v>
      </c>
      <c r="Q121" s="237">
        <f>ROUND(E121*P121,2)</f>
        <v>0</v>
      </c>
      <c r="R121" s="239" t="s">
        <v>423</v>
      </c>
      <c r="S121" s="239" t="s">
        <v>721</v>
      </c>
      <c r="T121" s="240" t="s">
        <v>721</v>
      </c>
      <c r="U121" s="222">
        <v>0</v>
      </c>
      <c r="V121" s="222">
        <f>ROUND(E121*U121,2)</f>
        <v>0</v>
      </c>
      <c r="W121" s="222"/>
      <c r="X121" s="222" t="s">
        <v>305</v>
      </c>
      <c r="Y121" s="222" t="s">
        <v>234</v>
      </c>
      <c r="Z121" s="212"/>
      <c r="AA121" s="212"/>
      <c r="AB121" s="212"/>
      <c r="AC121" s="212"/>
      <c r="AD121" s="212"/>
      <c r="AE121" s="212"/>
      <c r="AF121" s="212"/>
      <c r="AG121" s="212" t="s">
        <v>306</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2" x14ac:dyDescent="0.2">
      <c r="A122" s="219"/>
      <c r="B122" s="220"/>
      <c r="C122" s="263" t="s">
        <v>722</v>
      </c>
      <c r="D122" s="259"/>
      <c r="E122" s="260">
        <v>87.93</v>
      </c>
      <c r="F122" s="222"/>
      <c r="G122" s="222"/>
      <c r="H122" s="222"/>
      <c r="I122" s="222"/>
      <c r="J122" s="222"/>
      <c r="K122" s="222"/>
      <c r="L122" s="222"/>
      <c r="M122" s="222"/>
      <c r="N122" s="221"/>
      <c r="O122" s="221"/>
      <c r="P122" s="221"/>
      <c r="Q122" s="221"/>
      <c r="R122" s="222"/>
      <c r="S122" s="222"/>
      <c r="T122" s="222"/>
      <c r="U122" s="222"/>
      <c r="V122" s="222"/>
      <c r="W122" s="222"/>
      <c r="X122" s="222"/>
      <c r="Y122" s="222"/>
      <c r="Z122" s="212"/>
      <c r="AA122" s="212"/>
      <c r="AB122" s="212"/>
      <c r="AC122" s="212"/>
      <c r="AD122" s="212"/>
      <c r="AE122" s="212"/>
      <c r="AF122" s="212"/>
      <c r="AG122" s="212" t="s">
        <v>310</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3" x14ac:dyDescent="0.2">
      <c r="A123" s="219"/>
      <c r="B123" s="220"/>
      <c r="C123" s="267" t="s">
        <v>723</v>
      </c>
      <c r="D123" s="265"/>
      <c r="E123" s="266">
        <v>87.93</v>
      </c>
      <c r="F123" s="222"/>
      <c r="G123" s="222"/>
      <c r="H123" s="222"/>
      <c r="I123" s="222"/>
      <c r="J123" s="222"/>
      <c r="K123" s="222"/>
      <c r="L123" s="222"/>
      <c r="M123" s="222"/>
      <c r="N123" s="221"/>
      <c r="O123" s="221"/>
      <c r="P123" s="221"/>
      <c r="Q123" s="221"/>
      <c r="R123" s="222"/>
      <c r="S123" s="222"/>
      <c r="T123" s="222"/>
      <c r="U123" s="222"/>
      <c r="V123" s="222"/>
      <c r="W123" s="222"/>
      <c r="X123" s="222"/>
      <c r="Y123" s="222"/>
      <c r="Z123" s="212"/>
      <c r="AA123" s="212"/>
      <c r="AB123" s="212"/>
      <c r="AC123" s="212"/>
      <c r="AD123" s="212"/>
      <c r="AE123" s="212"/>
      <c r="AF123" s="212"/>
      <c r="AG123" s="212" t="s">
        <v>310</v>
      </c>
      <c r="AH123" s="212">
        <v>1</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2.5" outlineLevel="1" x14ac:dyDescent="0.2">
      <c r="A124" s="241">
        <v>46</v>
      </c>
      <c r="B124" s="242" t="s">
        <v>724</v>
      </c>
      <c r="C124" s="252" t="s">
        <v>725</v>
      </c>
      <c r="D124" s="243" t="s">
        <v>360</v>
      </c>
      <c r="E124" s="244">
        <v>44.77</v>
      </c>
      <c r="F124" s="245"/>
      <c r="G124" s="246">
        <f>ROUND(E124*F124,2)</f>
        <v>0</v>
      </c>
      <c r="H124" s="245"/>
      <c r="I124" s="246">
        <f>ROUND(E124*H124,2)</f>
        <v>0</v>
      </c>
      <c r="J124" s="245"/>
      <c r="K124" s="246">
        <f>ROUND(E124*J124,2)</f>
        <v>0</v>
      </c>
      <c r="L124" s="246">
        <v>21</v>
      </c>
      <c r="M124" s="246">
        <f>G124*(1+L124/100)</f>
        <v>0</v>
      </c>
      <c r="N124" s="244">
        <v>0</v>
      </c>
      <c r="O124" s="244">
        <f>ROUND(E124*N124,2)</f>
        <v>0</v>
      </c>
      <c r="P124" s="244">
        <v>0</v>
      </c>
      <c r="Q124" s="244">
        <f>ROUND(E124*P124,2)</f>
        <v>0</v>
      </c>
      <c r="R124" s="246" t="s">
        <v>423</v>
      </c>
      <c r="S124" s="246" t="s">
        <v>726</v>
      </c>
      <c r="T124" s="247" t="s">
        <v>726</v>
      </c>
      <c r="U124" s="222">
        <v>0</v>
      </c>
      <c r="V124" s="222">
        <f>ROUND(E124*U124,2)</f>
        <v>0</v>
      </c>
      <c r="W124" s="222"/>
      <c r="X124" s="222" t="s">
        <v>305</v>
      </c>
      <c r="Y124" s="222" t="s">
        <v>234</v>
      </c>
      <c r="Z124" s="212"/>
      <c r="AA124" s="212"/>
      <c r="AB124" s="212"/>
      <c r="AC124" s="212"/>
      <c r="AD124" s="212"/>
      <c r="AE124" s="212"/>
      <c r="AF124" s="212"/>
      <c r="AG124" s="212" t="s">
        <v>306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
      <c r="A125" s="234">
        <v>47</v>
      </c>
      <c r="B125" s="235" t="s">
        <v>727</v>
      </c>
      <c r="C125" s="253" t="s">
        <v>728</v>
      </c>
      <c r="D125" s="236" t="s">
        <v>360</v>
      </c>
      <c r="E125" s="237">
        <v>132.69999999999999</v>
      </c>
      <c r="F125" s="238"/>
      <c r="G125" s="239">
        <f>ROUND(E125*F125,2)</f>
        <v>0</v>
      </c>
      <c r="H125" s="238"/>
      <c r="I125" s="239">
        <f>ROUND(E125*H125,2)</f>
        <v>0</v>
      </c>
      <c r="J125" s="238"/>
      <c r="K125" s="239">
        <f>ROUND(E125*J125,2)</f>
        <v>0</v>
      </c>
      <c r="L125" s="239">
        <v>21</v>
      </c>
      <c r="M125" s="239">
        <f>G125*(1+L125/100)</f>
        <v>0</v>
      </c>
      <c r="N125" s="237">
        <v>0</v>
      </c>
      <c r="O125" s="237">
        <f>ROUND(E125*N125,2)</f>
        <v>0</v>
      </c>
      <c r="P125" s="237">
        <v>0</v>
      </c>
      <c r="Q125" s="237">
        <f>ROUND(E125*P125,2)</f>
        <v>0</v>
      </c>
      <c r="R125" s="239" t="s">
        <v>314</v>
      </c>
      <c r="S125" s="239" t="s">
        <v>231</v>
      </c>
      <c r="T125" s="240" t="s">
        <v>231</v>
      </c>
      <c r="U125" s="222">
        <v>0.746</v>
      </c>
      <c r="V125" s="222">
        <f>ROUND(E125*U125,2)</f>
        <v>98.99</v>
      </c>
      <c r="W125" s="222"/>
      <c r="X125" s="222" t="s">
        <v>455</v>
      </c>
      <c r="Y125" s="222" t="s">
        <v>234</v>
      </c>
      <c r="Z125" s="212"/>
      <c r="AA125" s="212"/>
      <c r="AB125" s="212"/>
      <c r="AC125" s="212"/>
      <c r="AD125" s="212"/>
      <c r="AE125" s="212"/>
      <c r="AF125" s="212"/>
      <c r="AG125" s="212" t="s">
        <v>456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2" x14ac:dyDescent="0.2">
      <c r="A126" s="219"/>
      <c r="B126" s="220"/>
      <c r="C126" s="263" t="s">
        <v>462</v>
      </c>
      <c r="D126" s="259"/>
      <c r="E126" s="260"/>
      <c r="F126" s="222"/>
      <c r="G126" s="222"/>
      <c r="H126" s="222"/>
      <c r="I126" s="222"/>
      <c r="J126" s="222"/>
      <c r="K126" s="222"/>
      <c r="L126" s="222"/>
      <c r="M126" s="222"/>
      <c r="N126" s="221"/>
      <c r="O126" s="221"/>
      <c r="P126" s="221"/>
      <c r="Q126" s="221"/>
      <c r="R126" s="222"/>
      <c r="S126" s="222"/>
      <c r="T126" s="222"/>
      <c r="U126" s="222"/>
      <c r="V126" s="222"/>
      <c r="W126" s="222"/>
      <c r="X126" s="222"/>
      <c r="Y126" s="222"/>
      <c r="Z126" s="212"/>
      <c r="AA126" s="212"/>
      <c r="AB126" s="212"/>
      <c r="AC126" s="212"/>
      <c r="AD126" s="212"/>
      <c r="AE126" s="212"/>
      <c r="AF126" s="212"/>
      <c r="AG126" s="212" t="s">
        <v>310</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3" x14ac:dyDescent="0.2">
      <c r="A127" s="219"/>
      <c r="B127" s="220"/>
      <c r="C127" s="263" t="s">
        <v>714</v>
      </c>
      <c r="D127" s="259"/>
      <c r="E127" s="260"/>
      <c r="F127" s="222"/>
      <c r="G127" s="222"/>
      <c r="H127" s="222"/>
      <c r="I127" s="222"/>
      <c r="J127" s="222"/>
      <c r="K127" s="222"/>
      <c r="L127" s="222"/>
      <c r="M127" s="222"/>
      <c r="N127" s="221"/>
      <c r="O127" s="221"/>
      <c r="P127" s="221"/>
      <c r="Q127" s="221"/>
      <c r="R127" s="222"/>
      <c r="S127" s="222"/>
      <c r="T127" s="222"/>
      <c r="U127" s="222"/>
      <c r="V127" s="222"/>
      <c r="W127" s="222"/>
      <c r="X127" s="222"/>
      <c r="Y127" s="222"/>
      <c r="Z127" s="212"/>
      <c r="AA127" s="212"/>
      <c r="AB127" s="212"/>
      <c r="AC127" s="212"/>
      <c r="AD127" s="212"/>
      <c r="AE127" s="212"/>
      <c r="AF127" s="212"/>
      <c r="AG127" s="212" t="s">
        <v>310</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outlineLevel="3" x14ac:dyDescent="0.2">
      <c r="A128" s="219"/>
      <c r="B128" s="220"/>
      <c r="C128" s="263" t="s">
        <v>715</v>
      </c>
      <c r="D128" s="259"/>
      <c r="E128" s="260">
        <v>132.69999999999999</v>
      </c>
      <c r="F128" s="222"/>
      <c r="G128" s="222"/>
      <c r="H128" s="222"/>
      <c r="I128" s="222"/>
      <c r="J128" s="222"/>
      <c r="K128" s="222"/>
      <c r="L128" s="222"/>
      <c r="M128" s="222"/>
      <c r="N128" s="221"/>
      <c r="O128" s="221"/>
      <c r="P128" s="221"/>
      <c r="Q128" s="221"/>
      <c r="R128" s="222"/>
      <c r="S128" s="222"/>
      <c r="T128" s="222"/>
      <c r="U128" s="222"/>
      <c r="V128" s="222"/>
      <c r="W128" s="222"/>
      <c r="X128" s="222"/>
      <c r="Y128" s="222"/>
      <c r="Z128" s="212"/>
      <c r="AA128" s="212"/>
      <c r="AB128" s="212"/>
      <c r="AC128" s="212"/>
      <c r="AD128" s="212"/>
      <c r="AE128" s="212"/>
      <c r="AF128" s="212"/>
      <c r="AG128" s="212" t="s">
        <v>310</v>
      </c>
      <c r="AH128" s="212">
        <v>0</v>
      </c>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12"/>
      <c r="BG128" s="212"/>
      <c r="BH128" s="212"/>
    </row>
    <row r="129" spans="1:33" x14ac:dyDescent="0.2">
      <c r="A129" s="3"/>
      <c r="B129" s="4"/>
      <c r="C129" s="256"/>
      <c r="D129" s="6"/>
      <c r="E129" s="3"/>
      <c r="F129" s="3"/>
      <c r="G129" s="3"/>
      <c r="H129" s="3"/>
      <c r="I129" s="3"/>
      <c r="J129" s="3"/>
      <c r="K129" s="3"/>
      <c r="L129" s="3"/>
      <c r="M129" s="3"/>
      <c r="N129" s="3"/>
      <c r="O129" s="3"/>
      <c r="P129" s="3"/>
      <c r="Q129" s="3"/>
      <c r="R129" s="3"/>
      <c r="S129" s="3"/>
      <c r="T129" s="3"/>
      <c r="U129" s="3"/>
      <c r="V129" s="3"/>
      <c r="W129" s="3"/>
      <c r="X129" s="3"/>
      <c r="Y129" s="3"/>
      <c r="AE129">
        <v>12</v>
      </c>
      <c r="AF129">
        <v>21</v>
      </c>
      <c r="AG129" t="s">
        <v>212</v>
      </c>
    </row>
    <row r="130" spans="1:33" x14ac:dyDescent="0.2">
      <c r="A130" s="215"/>
      <c r="B130" s="216" t="s">
        <v>29</v>
      </c>
      <c r="C130" s="257"/>
      <c r="D130" s="217"/>
      <c r="E130" s="218"/>
      <c r="F130" s="218"/>
      <c r="G130" s="233">
        <f>G8+G14+G25+G32+G47+G59+G65+G72+G77+G106+G112</f>
        <v>0</v>
      </c>
      <c r="H130" s="3"/>
      <c r="I130" s="3"/>
      <c r="J130" s="3"/>
      <c r="K130" s="3"/>
      <c r="L130" s="3"/>
      <c r="M130" s="3"/>
      <c r="N130" s="3"/>
      <c r="O130" s="3"/>
      <c r="P130" s="3"/>
      <c r="Q130" s="3"/>
      <c r="R130" s="3"/>
      <c r="S130" s="3"/>
      <c r="T130" s="3"/>
      <c r="U130" s="3"/>
      <c r="V130" s="3"/>
      <c r="W130" s="3"/>
      <c r="X130" s="3"/>
      <c r="Y130" s="3"/>
      <c r="AE130">
        <f>SUMIF(L7:L128,AE129,G7:G128)</f>
        <v>0</v>
      </c>
      <c r="AF130">
        <f>SUMIF(L7:L128,AF129,G7:G128)</f>
        <v>0</v>
      </c>
      <c r="AG130" t="s">
        <v>297</v>
      </c>
    </row>
    <row r="131" spans="1:33" x14ac:dyDescent="0.2">
      <c r="C131" s="258"/>
      <c r="D131" s="10"/>
      <c r="AG131" t="s">
        <v>298</v>
      </c>
    </row>
    <row r="132" spans="1:33" x14ac:dyDescent="0.2">
      <c r="D132" s="10"/>
    </row>
    <row r="133" spans="1:33" x14ac:dyDescent="0.2">
      <c r="D133" s="10"/>
    </row>
    <row r="134" spans="1:33" x14ac:dyDescent="0.2">
      <c r="D134" s="10"/>
    </row>
    <row r="135" spans="1:33" x14ac:dyDescent="0.2">
      <c r="D135" s="10"/>
    </row>
    <row r="136" spans="1:33" x14ac:dyDescent="0.2">
      <c r="D136" s="10"/>
    </row>
    <row r="137" spans="1:33" x14ac:dyDescent="0.2">
      <c r="D137" s="10"/>
    </row>
    <row r="138" spans="1:33" x14ac:dyDescent="0.2">
      <c r="D138" s="10"/>
    </row>
    <row r="139" spans="1:33" x14ac:dyDescent="0.2">
      <c r="D139" s="10"/>
    </row>
    <row r="140" spans="1:33" x14ac:dyDescent="0.2">
      <c r="D140" s="10"/>
    </row>
    <row r="141" spans="1:33" x14ac:dyDescent="0.2">
      <c r="D141" s="10"/>
    </row>
    <row r="142" spans="1:33" x14ac:dyDescent="0.2">
      <c r="D142" s="10"/>
    </row>
    <row r="143" spans="1:33" x14ac:dyDescent="0.2">
      <c r="D143" s="10"/>
    </row>
    <row r="144" spans="1:33"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6a6idlBA8asfE+OH+de6iD9qboE1Hy/cDRmYB9kHi2Qby9oO5+8yAFEyI5ySuYqKGa75pLK4a+Lq6pGmm+abg==" saltValue="ZROaN+knwhsIUMgdYsWLMA==" spinCount="100000" sheet="1" formatRows="0"/>
  <mergeCells count="25">
    <mergeCell ref="C108:G108"/>
    <mergeCell ref="C76:G76"/>
    <mergeCell ref="C79:G79"/>
    <mergeCell ref="C80:G80"/>
    <mergeCell ref="C83:G83"/>
    <mergeCell ref="C89:G89"/>
    <mergeCell ref="C91:G91"/>
    <mergeCell ref="C40:G40"/>
    <mergeCell ref="C54:G54"/>
    <mergeCell ref="C56:G56"/>
    <mergeCell ref="C61:G61"/>
    <mergeCell ref="C67:G67"/>
    <mergeCell ref="C74:G74"/>
    <mergeCell ref="C16:G16"/>
    <mergeCell ref="C22:G22"/>
    <mergeCell ref="C27:G27"/>
    <mergeCell ref="C29:G29"/>
    <mergeCell ref="C34:G34"/>
    <mergeCell ref="C37:G37"/>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7332C-53F5-43FC-9E3E-6E97E717D0E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197" t="s">
        <v>299</v>
      </c>
      <c r="B1" s="197"/>
      <c r="C1" s="197"/>
      <c r="D1" s="197"/>
      <c r="E1" s="197"/>
      <c r="F1" s="197"/>
      <c r="G1" s="197"/>
      <c r="AG1" t="s">
        <v>199</v>
      </c>
    </row>
    <row r="2" spans="1:60" ht="24.95" customHeight="1" x14ac:dyDescent="0.2">
      <c r="A2" s="198" t="s">
        <v>7</v>
      </c>
      <c r="B2" s="48" t="s">
        <v>43</v>
      </c>
      <c r="C2" s="201" t="s">
        <v>44</v>
      </c>
      <c r="D2" s="199"/>
      <c r="E2" s="199"/>
      <c r="F2" s="199"/>
      <c r="G2" s="200"/>
      <c r="AG2" t="s">
        <v>200</v>
      </c>
    </row>
    <row r="3" spans="1:60" ht="24.95" customHeight="1" x14ac:dyDescent="0.2">
      <c r="A3" s="198" t="s">
        <v>8</v>
      </c>
      <c r="B3" s="48" t="s">
        <v>67</v>
      </c>
      <c r="C3" s="201" t="s">
        <v>68</v>
      </c>
      <c r="D3" s="199"/>
      <c r="E3" s="199"/>
      <c r="F3" s="199"/>
      <c r="G3" s="200"/>
      <c r="AC3" s="176" t="s">
        <v>200</v>
      </c>
      <c r="AG3" t="s">
        <v>202</v>
      </c>
    </row>
    <row r="4" spans="1:60" ht="24.95" customHeight="1" x14ac:dyDescent="0.2">
      <c r="A4" s="202" t="s">
        <v>9</v>
      </c>
      <c r="B4" s="203" t="s">
        <v>71</v>
      </c>
      <c r="C4" s="204" t="s">
        <v>72</v>
      </c>
      <c r="D4" s="205"/>
      <c r="E4" s="205"/>
      <c r="F4" s="205"/>
      <c r="G4" s="206"/>
      <c r="AG4" t="s">
        <v>203</v>
      </c>
    </row>
    <row r="5" spans="1:60" x14ac:dyDescent="0.2">
      <c r="D5" s="10"/>
    </row>
    <row r="6" spans="1:60" ht="38.25" x14ac:dyDescent="0.2">
      <c r="A6" s="208" t="s">
        <v>204</v>
      </c>
      <c r="B6" s="210" t="s">
        <v>205</v>
      </c>
      <c r="C6" s="210" t="s">
        <v>206</v>
      </c>
      <c r="D6" s="209" t="s">
        <v>207</v>
      </c>
      <c r="E6" s="208" t="s">
        <v>208</v>
      </c>
      <c r="F6" s="207" t="s">
        <v>209</v>
      </c>
      <c r="G6" s="208" t="s">
        <v>29</v>
      </c>
      <c r="H6" s="211" t="s">
        <v>30</v>
      </c>
      <c r="I6" s="211" t="s">
        <v>210</v>
      </c>
      <c r="J6" s="211" t="s">
        <v>31</v>
      </c>
      <c r="K6" s="211" t="s">
        <v>211</v>
      </c>
      <c r="L6" s="211" t="s">
        <v>212</v>
      </c>
      <c r="M6" s="211" t="s">
        <v>213</v>
      </c>
      <c r="N6" s="211" t="s">
        <v>214</v>
      </c>
      <c r="O6" s="211" t="s">
        <v>215</v>
      </c>
      <c r="P6" s="211" t="s">
        <v>216</v>
      </c>
      <c r="Q6" s="211" t="s">
        <v>217</v>
      </c>
      <c r="R6" s="211" t="s">
        <v>218</v>
      </c>
      <c r="S6" s="211" t="s">
        <v>219</v>
      </c>
      <c r="T6" s="211" t="s">
        <v>220</v>
      </c>
      <c r="U6" s="211" t="s">
        <v>221</v>
      </c>
      <c r="V6" s="211" t="s">
        <v>222</v>
      </c>
      <c r="W6" s="211" t="s">
        <v>223</v>
      </c>
      <c r="X6" s="211" t="s">
        <v>224</v>
      </c>
      <c r="Y6" s="211" t="s">
        <v>225</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226</v>
      </c>
      <c r="B8" s="228" t="s">
        <v>149</v>
      </c>
      <c r="C8" s="251" t="s">
        <v>150</v>
      </c>
      <c r="D8" s="229"/>
      <c r="E8" s="230"/>
      <c r="F8" s="231"/>
      <c r="G8" s="231">
        <f>SUMIF(AG9:AG13,"&lt;&gt;NOR",G9:G13)</f>
        <v>0</v>
      </c>
      <c r="H8" s="231"/>
      <c r="I8" s="231">
        <f>SUM(I9:I13)</f>
        <v>0</v>
      </c>
      <c r="J8" s="231"/>
      <c r="K8" s="231">
        <f>SUM(K9:K13)</f>
        <v>0</v>
      </c>
      <c r="L8" s="231"/>
      <c r="M8" s="231">
        <f>SUM(M9:M13)</f>
        <v>0</v>
      </c>
      <c r="N8" s="230"/>
      <c r="O8" s="230">
        <f>SUM(O9:O13)</f>
        <v>0</v>
      </c>
      <c r="P8" s="230"/>
      <c r="Q8" s="230">
        <f>SUM(Q9:Q13)</f>
        <v>0</v>
      </c>
      <c r="R8" s="231"/>
      <c r="S8" s="231"/>
      <c r="T8" s="232"/>
      <c r="U8" s="226"/>
      <c r="V8" s="226">
        <f>SUM(V9:V13)</f>
        <v>73.209999999999994</v>
      </c>
      <c r="W8" s="226"/>
      <c r="X8" s="226"/>
      <c r="Y8" s="226"/>
      <c r="AG8" t="s">
        <v>227</v>
      </c>
    </row>
    <row r="9" spans="1:60" outlineLevel="1" x14ac:dyDescent="0.2">
      <c r="A9" s="234">
        <v>1</v>
      </c>
      <c r="B9" s="235" t="s">
        <v>591</v>
      </c>
      <c r="C9" s="253" t="s">
        <v>592</v>
      </c>
      <c r="D9" s="236" t="s">
        <v>331</v>
      </c>
      <c r="E9" s="237">
        <v>293.54000000000002</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332</v>
      </c>
      <c r="S9" s="239" t="s">
        <v>231</v>
      </c>
      <c r="T9" s="240" t="s">
        <v>231</v>
      </c>
      <c r="U9" s="222">
        <v>0.223</v>
      </c>
      <c r="V9" s="222">
        <f>ROUND(E9*U9,2)</f>
        <v>65.459999999999994</v>
      </c>
      <c r="W9" s="222"/>
      <c r="X9" s="222" t="s">
        <v>305</v>
      </c>
      <c r="Y9" s="222" t="s">
        <v>234</v>
      </c>
      <c r="Z9" s="212"/>
      <c r="AA9" s="212"/>
      <c r="AB9" s="212"/>
      <c r="AC9" s="212"/>
      <c r="AD9" s="212"/>
      <c r="AE9" s="212"/>
      <c r="AF9" s="212"/>
      <c r="AG9" s="212" t="s">
        <v>306</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2" x14ac:dyDescent="0.2">
      <c r="A10" s="219"/>
      <c r="B10" s="220"/>
      <c r="C10" s="262" t="s">
        <v>593</v>
      </c>
      <c r="D10" s="261"/>
      <c r="E10" s="261"/>
      <c r="F10" s="261"/>
      <c r="G10" s="261"/>
      <c r="H10" s="222"/>
      <c r="I10" s="222"/>
      <c r="J10" s="222"/>
      <c r="K10" s="222"/>
      <c r="L10" s="222"/>
      <c r="M10" s="222"/>
      <c r="N10" s="221"/>
      <c r="O10" s="221"/>
      <c r="P10" s="221"/>
      <c r="Q10" s="221"/>
      <c r="R10" s="222"/>
      <c r="S10" s="222"/>
      <c r="T10" s="222"/>
      <c r="U10" s="222"/>
      <c r="V10" s="222"/>
      <c r="W10" s="222"/>
      <c r="X10" s="222"/>
      <c r="Y10" s="222"/>
      <c r="Z10" s="212"/>
      <c r="AA10" s="212"/>
      <c r="AB10" s="212"/>
      <c r="AC10" s="212"/>
      <c r="AD10" s="212"/>
      <c r="AE10" s="212"/>
      <c r="AF10" s="212"/>
      <c r="AG10" s="212" t="s">
        <v>308</v>
      </c>
      <c r="AH10" s="212"/>
      <c r="AI10" s="212"/>
      <c r="AJ10" s="212"/>
      <c r="AK10" s="212"/>
      <c r="AL10" s="212"/>
      <c r="AM10" s="212"/>
      <c r="AN10" s="212"/>
      <c r="AO10" s="212"/>
      <c r="AP10" s="212"/>
      <c r="AQ10" s="212"/>
      <c r="AR10" s="212"/>
      <c r="AS10" s="212"/>
      <c r="AT10" s="212"/>
      <c r="AU10" s="212"/>
      <c r="AV10" s="212"/>
      <c r="AW10" s="212"/>
      <c r="AX10" s="212"/>
      <c r="AY10" s="212"/>
      <c r="AZ10" s="212"/>
      <c r="BA10" s="248" t="str">
        <f>C10</f>
        <v>s přemístěním výkopku v příčných profilech na vzdálenost do 15 m nebo s naložením na dopravní prostředek.</v>
      </c>
      <c r="BB10" s="212"/>
      <c r="BC10" s="212"/>
      <c r="BD10" s="212"/>
      <c r="BE10" s="212"/>
      <c r="BF10" s="212"/>
      <c r="BG10" s="212"/>
      <c r="BH10" s="212"/>
    </row>
    <row r="11" spans="1:60" outlineLevel="1" x14ac:dyDescent="0.2">
      <c r="A11" s="234">
        <v>2</v>
      </c>
      <c r="B11" s="235" t="s">
        <v>594</v>
      </c>
      <c r="C11" s="253" t="s">
        <v>595</v>
      </c>
      <c r="D11" s="236" t="s">
        <v>331</v>
      </c>
      <c r="E11" s="237">
        <v>88.061999999999998</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t="s">
        <v>332</v>
      </c>
      <c r="S11" s="239" t="s">
        <v>231</v>
      </c>
      <c r="T11" s="240" t="s">
        <v>231</v>
      </c>
      <c r="U11" s="222">
        <v>8.7999999999999995E-2</v>
      </c>
      <c r="V11" s="222">
        <f>ROUND(E11*U11,2)</f>
        <v>7.75</v>
      </c>
      <c r="W11" s="222"/>
      <c r="X11" s="222" t="s">
        <v>305</v>
      </c>
      <c r="Y11" s="222" t="s">
        <v>234</v>
      </c>
      <c r="Z11" s="212"/>
      <c r="AA11" s="212"/>
      <c r="AB11" s="212"/>
      <c r="AC11" s="212"/>
      <c r="AD11" s="212"/>
      <c r="AE11" s="212"/>
      <c r="AF11" s="212"/>
      <c r="AG11" s="212" t="s">
        <v>306</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2" x14ac:dyDescent="0.2">
      <c r="A12" s="219"/>
      <c r="B12" s="220"/>
      <c r="C12" s="262" t="s">
        <v>593</v>
      </c>
      <c r="D12" s="261"/>
      <c r="E12" s="261"/>
      <c r="F12" s="261"/>
      <c r="G12" s="261"/>
      <c r="H12" s="222"/>
      <c r="I12" s="222"/>
      <c r="J12" s="222"/>
      <c r="K12" s="222"/>
      <c r="L12" s="222"/>
      <c r="M12" s="222"/>
      <c r="N12" s="221"/>
      <c r="O12" s="221"/>
      <c r="P12" s="221"/>
      <c r="Q12" s="221"/>
      <c r="R12" s="222"/>
      <c r="S12" s="222"/>
      <c r="T12" s="222"/>
      <c r="U12" s="222"/>
      <c r="V12" s="222"/>
      <c r="W12" s="222"/>
      <c r="X12" s="222"/>
      <c r="Y12" s="222"/>
      <c r="Z12" s="212"/>
      <c r="AA12" s="212"/>
      <c r="AB12" s="212"/>
      <c r="AC12" s="212"/>
      <c r="AD12" s="212"/>
      <c r="AE12" s="212"/>
      <c r="AF12" s="212"/>
      <c r="AG12" s="212" t="s">
        <v>308</v>
      </c>
      <c r="AH12" s="212"/>
      <c r="AI12" s="212"/>
      <c r="AJ12" s="212"/>
      <c r="AK12" s="212"/>
      <c r="AL12" s="212"/>
      <c r="AM12" s="212"/>
      <c r="AN12" s="212"/>
      <c r="AO12" s="212"/>
      <c r="AP12" s="212"/>
      <c r="AQ12" s="212"/>
      <c r="AR12" s="212"/>
      <c r="AS12" s="212"/>
      <c r="AT12" s="212"/>
      <c r="AU12" s="212"/>
      <c r="AV12" s="212"/>
      <c r="AW12" s="212"/>
      <c r="AX12" s="212"/>
      <c r="AY12" s="212"/>
      <c r="AZ12" s="212"/>
      <c r="BA12" s="248" t="str">
        <f>C12</f>
        <v>s přemístěním výkopku v příčných profilech na vzdálenost do 15 m nebo s naložením na dopravní prostředek.</v>
      </c>
      <c r="BB12" s="212"/>
      <c r="BC12" s="212"/>
      <c r="BD12" s="212"/>
      <c r="BE12" s="212"/>
      <c r="BF12" s="212"/>
      <c r="BG12" s="212"/>
      <c r="BH12" s="212"/>
    </row>
    <row r="13" spans="1:60" outlineLevel="2" x14ac:dyDescent="0.2">
      <c r="A13" s="219"/>
      <c r="B13" s="220"/>
      <c r="C13" s="263" t="s">
        <v>729</v>
      </c>
      <c r="D13" s="259"/>
      <c r="E13" s="260">
        <v>88.06</v>
      </c>
      <c r="F13" s="222"/>
      <c r="G13" s="222"/>
      <c r="H13" s="222"/>
      <c r="I13" s="222"/>
      <c r="J13" s="222"/>
      <c r="K13" s="222"/>
      <c r="L13" s="222"/>
      <c r="M13" s="222"/>
      <c r="N13" s="221"/>
      <c r="O13" s="221"/>
      <c r="P13" s="221"/>
      <c r="Q13" s="221"/>
      <c r="R13" s="222"/>
      <c r="S13" s="222"/>
      <c r="T13" s="222"/>
      <c r="U13" s="222"/>
      <c r="V13" s="222"/>
      <c r="W13" s="222"/>
      <c r="X13" s="222"/>
      <c r="Y13" s="222"/>
      <c r="Z13" s="212"/>
      <c r="AA13" s="212"/>
      <c r="AB13" s="212"/>
      <c r="AC13" s="212"/>
      <c r="AD13" s="212"/>
      <c r="AE13" s="212"/>
      <c r="AF13" s="212"/>
      <c r="AG13" s="212" t="s">
        <v>310</v>
      </c>
      <c r="AH13" s="212">
        <v>0</v>
      </c>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x14ac:dyDescent="0.2">
      <c r="A14" s="227" t="s">
        <v>226</v>
      </c>
      <c r="B14" s="228" t="s">
        <v>153</v>
      </c>
      <c r="C14" s="251" t="s">
        <v>154</v>
      </c>
      <c r="D14" s="229"/>
      <c r="E14" s="230"/>
      <c r="F14" s="231"/>
      <c r="G14" s="231">
        <f>SUMIF(AG15:AG20,"&lt;&gt;NOR",G15:G20)</f>
        <v>0</v>
      </c>
      <c r="H14" s="231"/>
      <c r="I14" s="231">
        <f>SUM(I15:I20)</f>
        <v>0</v>
      </c>
      <c r="J14" s="231"/>
      <c r="K14" s="231">
        <f>SUM(K15:K20)</f>
        <v>0</v>
      </c>
      <c r="L14" s="231"/>
      <c r="M14" s="231">
        <f>SUM(M15:M20)</f>
        <v>0</v>
      </c>
      <c r="N14" s="230"/>
      <c r="O14" s="230">
        <f>SUM(O15:O20)</f>
        <v>0</v>
      </c>
      <c r="P14" s="230"/>
      <c r="Q14" s="230">
        <f>SUM(Q15:Q20)</f>
        <v>0</v>
      </c>
      <c r="R14" s="231"/>
      <c r="S14" s="231"/>
      <c r="T14" s="232"/>
      <c r="U14" s="226"/>
      <c r="V14" s="226">
        <f>SUM(V15:V20)</f>
        <v>3.23</v>
      </c>
      <c r="W14" s="226"/>
      <c r="X14" s="226"/>
      <c r="Y14" s="226"/>
      <c r="AG14" t="s">
        <v>227</v>
      </c>
    </row>
    <row r="15" spans="1:60" ht="22.5" outlineLevel="1" x14ac:dyDescent="0.2">
      <c r="A15" s="234">
        <v>3</v>
      </c>
      <c r="B15" s="235" t="s">
        <v>604</v>
      </c>
      <c r="C15" s="253" t="s">
        <v>605</v>
      </c>
      <c r="D15" s="236" t="s">
        <v>331</v>
      </c>
      <c r="E15" s="237">
        <v>293.54000000000002</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t="s">
        <v>332</v>
      </c>
      <c r="S15" s="239" t="s">
        <v>231</v>
      </c>
      <c r="T15" s="240" t="s">
        <v>231</v>
      </c>
      <c r="U15" s="222">
        <v>1.0999999999999999E-2</v>
      </c>
      <c r="V15" s="222">
        <f>ROUND(E15*U15,2)</f>
        <v>3.23</v>
      </c>
      <c r="W15" s="222"/>
      <c r="X15" s="222" t="s">
        <v>305</v>
      </c>
      <c r="Y15" s="222" t="s">
        <v>234</v>
      </c>
      <c r="Z15" s="212"/>
      <c r="AA15" s="212"/>
      <c r="AB15" s="212"/>
      <c r="AC15" s="212"/>
      <c r="AD15" s="212"/>
      <c r="AE15" s="212"/>
      <c r="AF15" s="212"/>
      <c r="AG15" s="212" t="s">
        <v>306</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2" x14ac:dyDescent="0.2">
      <c r="A16" s="219"/>
      <c r="B16" s="220"/>
      <c r="C16" s="262" t="s">
        <v>606</v>
      </c>
      <c r="D16" s="261"/>
      <c r="E16" s="261"/>
      <c r="F16" s="261"/>
      <c r="G16" s="261"/>
      <c r="H16" s="222"/>
      <c r="I16" s="222"/>
      <c r="J16" s="222"/>
      <c r="K16" s="222"/>
      <c r="L16" s="222"/>
      <c r="M16" s="222"/>
      <c r="N16" s="221"/>
      <c r="O16" s="221"/>
      <c r="P16" s="221"/>
      <c r="Q16" s="221"/>
      <c r="R16" s="222"/>
      <c r="S16" s="222"/>
      <c r="T16" s="222"/>
      <c r="U16" s="222"/>
      <c r="V16" s="222"/>
      <c r="W16" s="222"/>
      <c r="X16" s="222"/>
      <c r="Y16" s="222"/>
      <c r="Z16" s="212"/>
      <c r="AA16" s="212"/>
      <c r="AB16" s="212"/>
      <c r="AC16" s="212"/>
      <c r="AD16" s="212"/>
      <c r="AE16" s="212"/>
      <c r="AF16" s="212"/>
      <c r="AG16" s="212" t="s">
        <v>308</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34">
        <v>4</v>
      </c>
      <c r="B17" s="235" t="s">
        <v>607</v>
      </c>
      <c r="C17" s="253" t="s">
        <v>608</v>
      </c>
      <c r="D17" s="236" t="s">
        <v>331</v>
      </c>
      <c r="E17" s="237">
        <v>7925.58</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t="s">
        <v>332</v>
      </c>
      <c r="S17" s="239" t="s">
        <v>231</v>
      </c>
      <c r="T17" s="240" t="s">
        <v>231</v>
      </c>
      <c r="U17" s="222">
        <v>0</v>
      </c>
      <c r="V17" s="222">
        <f>ROUND(E17*U17,2)</f>
        <v>0</v>
      </c>
      <c r="W17" s="222"/>
      <c r="X17" s="222" t="s">
        <v>305</v>
      </c>
      <c r="Y17" s="222" t="s">
        <v>234</v>
      </c>
      <c r="Z17" s="212"/>
      <c r="AA17" s="212"/>
      <c r="AB17" s="212"/>
      <c r="AC17" s="212"/>
      <c r="AD17" s="212"/>
      <c r="AE17" s="212"/>
      <c r="AF17" s="212"/>
      <c r="AG17" s="212" t="s">
        <v>306</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2" x14ac:dyDescent="0.2">
      <c r="A18" s="219"/>
      <c r="B18" s="220"/>
      <c r="C18" s="262" t="s">
        <v>606</v>
      </c>
      <c r="D18" s="261"/>
      <c r="E18" s="261"/>
      <c r="F18" s="261"/>
      <c r="G18" s="261"/>
      <c r="H18" s="222"/>
      <c r="I18" s="222"/>
      <c r="J18" s="222"/>
      <c r="K18" s="222"/>
      <c r="L18" s="222"/>
      <c r="M18" s="222"/>
      <c r="N18" s="221"/>
      <c r="O18" s="221"/>
      <c r="P18" s="221"/>
      <c r="Q18" s="221"/>
      <c r="R18" s="222"/>
      <c r="S18" s="222"/>
      <c r="T18" s="222"/>
      <c r="U18" s="222"/>
      <c r="V18" s="222"/>
      <c r="W18" s="222"/>
      <c r="X18" s="222"/>
      <c r="Y18" s="222"/>
      <c r="Z18" s="212"/>
      <c r="AA18" s="212"/>
      <c r="AB18" s="212"/>
      <c r="AC18" s="212"/>
      <c r="AD18" s="212"/>
      <c r="AE18" s="212"/>
      <c r="AF18" s="212"/>
      <c r="AG18" s="212" t="s">
        <v>308</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2" x14ac:dyDescent="0.2">
      <c r="A19" s="219"/>
      <c r="B19" s="220"/>
      <c r="C19" s="263" t="s">
        <v>730</v>
      </c>
      <c r="D19" s="259"/>
      <c r="E19" s="260">
        <v>7925.58</v>
      </c>
      <c r="F19" s="222"/>
      <c r="G19" s="222"/>
      <c r="H19" s="222"/>
      <c r="I19" s="222"/>
      <c r="J19" s="222"/>
      <c r="K19" s="222"/>
      <c r="L19" s="222"/>
      <c r="M19" s="222"/>
      <c r="N19" s="221"/>
      <c r="O19" s="221"/>
      <c r="P19" s="221"/>
      <c r="Q19" s="221"/>
      <c r="R19" s="222"/>
      <c r="S19" s="222"/>
      <c r="T19" s="222"/>
      <c r="U19" s="222"/>
      <c r="V19" s="222"/>
      <c r="W19" s="222"/>
      <c r="X19" s="222"/>
      <c r="Y19" s="222"/>
      <c r="Z19" s="212"/>
      <c r="AA19" s="212"/>
      <c r="AB19" s="212"/>
      <c r="AC19" s="212"/>
      <c r="AD19" s="212"/>
      <c r="AE19" s="212"/>
      <c r="AF19" s="212"/>
      <c r="AG19" s="212" t="s">
        <v>310</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
      <c r="A20" s="241">
        <v>5</v>
      </c>
      <c r="B20" s="242" t="s">
        <v>610</v>
      </c>
      <c r="C20" s="252" t="s">
        <v>611</v>
      </c>
      <c r="D20" s="243" t="s">
        <v>331</v>
      </c>
      <c r="E20" s="244">
        <v>293.54000000000002</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t="s">
        <v>332</v>
      </c>
      <c r="S20" s="246" t="s">
        <v>231</v>
      </c>
      <c r="T20" s="247" t="s">
        <v>231</v>
      </c>
      <c r="U20" s="222">
        <v>0</v>
      </c>
      <c r="V20" s="222">
        <f>ROUND(E20*U20,2)</f>
        <v>0</v>
      </c>
      <c r="W20" s="222"/>
      <c r="X20" s="222" t="s">
        <v>305</v>
      </c>
      <c r="Y20" s="222" t="s">
        <v>234</v>
      </c>
      <c r="Z20" s="212"/>
      <c r="AA20" s="212"/>
      <c r="AB20" s="212"/>
      <c r="AC20" s="212"/>
      <c r="AD20" s="212"/>
      <c r="AE20" s="212"/>
      <c r="AF20" s="212"/>
      <c r="AG20" s="212" t="s">
        <v>306</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x14ac:dyDescent="0.2">
      <c r="A21" s="227" t="s">
        <v>226</v>
      </c>
      <c r="B21" s="228" t="s">
        <v>155</v>
      </c>
      <c r="C21" s="251" t="s">
        <v>156</v>
      </c>
      <c r="D21" s="229"/>
      <c r="E21" s="230"/>
      <c r="F21" s="231"/>
      <c r="G21" s="231">
        <f>SUMIF(AG22:AG35,"&lt;&gt;NOR",G22:G35)</f>
        <v>0</v>
      </c>
      <c r="H21" s="231"/>
      <c r="I21" s="231">
        <f>SUM(I22:I35)</f>
        <v>0</v>
      </c>
      <c r="J21" s="231"/>
      <c r="K21" s="231">
        <f>SUM(K22:K35)</f>
        <v>0</v>
      </c>
      <c r="L21" s="231"/>
      <c r="M21" s="231">
        <f>SUM(M22:M35)</f>
        <v>0</v>
      </c>
      <c r="N21" s="230"/>
      <c r="O21" s="230">
        <f>SUM(O22:O35)</f>
        <v>13.9</v>
      </c>
      <c r="P21" s="230"/>
      <c r="Q21" s="230">
        <f>SUM(Q22:Q35)</f>
        <v>0</v>
      </c>
      <c r="R21" s="231"/>
      <c r="S21" s="231"/>
      <c r="T21" s="232"/>
      <c r="U21" s="226"/>
      <c r="V21" s="226">
        <f>SUM(V22:V35)</f>
        <v>21.879999999999995</v>
      </c>
      <c r="W21" s="226"/>
      <c r="X21" s="226"/>
      <c r="Y21" s="226"/>
      <c r="AG21" t="s">
        <v>227</v>
      </c>
    </row>
    <row r="22" spans="1:60" outlineLevel="1" x14ac:dyDescent="0.2">
      <c r="A22" s="234">
        <v>6</v>
      </c>
      <c r="B22" s="235" t="s">
        <v>612</v>
      </c>
      <c r="C22" s="253" t="s">
        <v>613</v>
      </c>
      <c r="D22" s="236" t="s">
        <v>302</v>
      </c>
      <c r="E22" s="237">
        <v>83.25</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t="s">
        <v>303</v>
      </c>
      <c r="S22" s="239" t="s">
        <v>231</v>
      </c>
      <c r="T22" s="240" t="s">
        <v>231</v>
      </c>
      <c r="U22" s="222">
        <v>0.06</v>
      </c>
      <c r="V22" s="222">
        <f>ROUND(E22*U22,2)</f>
        <v>5</v>
      </c>
      <c r="W22" s="222"/>
      <c r="X22" s="222" t="s">
        <v>305</v>
      </c>
      <c r="Y22" s="222" t="s">
        <v>234</v>
      </c>
      <c r="Z22" s="212"/>
      <c r="AA22" s="212"/>
      <c r="AB22" s="212"/>
      <c r="AC22" s="212"/>
      <c r="AD22" s="212"/>
      <c r="AE22" s="212"/>
      <c r="AF22" s="212"/>
      <c r="AG22" s="212" t="s">
        <v>306</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2" x14ac:dyDescent="0.2">
      <c r="A23" s="219"/>
      <c r="B23" s="220"/>
      <c r="C23" s="262" t="s">
        <v>614</v>
      </c>
      <c r="D23" s="261"/>
      <c r="E23" s="261"/>
      <c r="F23" s="261"/>
      <c r="G23" s="261"/>
      <c r="H23" s="222"/>
      <c r="I23" s="222"/>
      <c r="J23" s="222"/>
      <c r="K23" s="222"/>
      <c r="L23" s="222"/>
      <c r="M23" s="222"/>
      <c r="N23" s="221"/>
      <c r="O23" s="221"/>
      <c r="P23" s="221"/>
      <c r="Q23" s="221"/>
      <c r="R23" s="222"/>
      <c r="S23" s="222"/>
      <c r="T23" s="222"/>
      <c r="U23" s="222"/>
      <c r="V23" s="222"/>
      <c r="W23" s="222"/>
      <c r="X23" s="222"/>
      <c r="Y23" s="222"/>
      <c r="Z23" s="212"/>
      <c r="AA23" s="212"/>
      <c r="AB23" s="212"/>
      <c r="AC23" s="212"/>
      <c r="AD23" s="212"/>
      <c r="AE23" s="212"/>
      <c r="AF23" s="212"/>
      <c r="AG23" s="212" t="s">
        <v>308</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2" x14ac:dyDescent="0.2">
      <c r="A24" s="219"/>
      <c r="B24" s="220"/>
      <c r="C24" s="263" t="s">
        <v>731</v>
      </c>
      <c r="D24" s="259"/>
      <c r="E24" s="260">
        <v>83.25</v>
      </c>
      <c r="F24" s="222"/>
      <c r="G24" s="222"/>
      <c r="H24" s="222"/>
      <c r="I24" s="222"/>
      <c r="J24" s="222"/>
      <c r="K24" s="222"/>
      <c r="L24" s="222"/>
      <c r="M24" s="222"/>
      <c r="N24" s="221"/>
      <c r="O24" s="221"/>
      <c r="P24" s="221"/>
      <c r="Q24" s="221"/>
      <c r="R24" s="222"/>
      <c r="S24" s="222"/>
      <c r="T24" s="222"/>
      <c r="U24" s="222"/>
      <c r="V24" s="222"/>
      <c r="W24" s="222"/>
      <c r="X24" s="222"/>
      <c r="Y24" s="222"/>
      <c r="Z24" s="212"/>
      <c r="AA24" s="212"/>
      <c r="AB24" s="212"/>
      <c r="AC24" s="212"/>
      <c r="AD24" s="212"/>
      <c r="AE24" s="212"/>
      <c r="AF24" s="212"/>
      <c r="AG24" s="212" t="s">
        <v>310</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34">
        <v>7</v>
      </c>
      <c r="B25" s="235" t="s">
        <v>616</v>
      </c>
      <c r="C25" s="253" t="s">
        <v>617</v>
      </c>
      <c r="D25" s="236" t="s">
        <v>302</v>
      </c>
      <c r="E25" s="237">
        <v>693</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t="s">
        <v>332</v>
      </c>
      <c r="S25" s="239" t="s">
        <v>231</v>
      </c>
      <c r="T25" s="240" t="s">
        <v>231</v>
      </c>
      <c r="U25" s="222">
        <v>1.7999999999999999E-2</v>
      </c>
      <c r="V25" s="222">
        <f>ROUND(E25*U25,2)</f>
        <v>12.47</v>
      </c>
      <c r="W25" s="222"/>
      <c r="X25" s="222" t="s">
        <v>305</v>
      </c>
      <c r="Y25" s="222" t="s">
        <v>234</v>
      </c>
      <c r="Z25" s="212"/>
      <c r="AA25" s="212"/>
      <c r="AB25" s="212"/>
      <c r="AC25" s="212"/>
      <c r="AD25" s="212"/>
      <c r="AE25" s="212"/>
      <c r="AF25" s="212"/>
      <c r="AG25" s="212" t="s">
        <v>306</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2" x14ac:dyDescent="0.2">
      <c r="A26" s="219"/>
      <c r="B26" s="220"/>
      <c r="C26" s="262" t="s">
        <v>618</v>
      </c>
      <c r="D26" s="261"/>
      <c r="E26" s="261"/>
      <c r="F26" s="261"/>
      <c r="G26" s="261"/>
      <c r="H26" s="222"/>
      <c r="I26" s="222"/>
      <c r="J26" s="222"/>
      <c r="K26" s="222"/>
      <c r="L26" s="222"/>
      <c r="M26" s="222"/>
      <c r="N26" s="221"/>
      <c r="O26" s="221"/>
      <c r="P26" s="221"/>
      <c r="Q26" s="221"/>
      <c r="R26" s="222"/>
      <c r="S26" s="222"/>
      <c r="T26" s="222"/>
      <c r="U26" s="222"/>
      <c r="V26" s="222"/>
      <c r="W26" s="222"/>
      <c r="X26" s="222"/>
      <c r="Y26" s="222"/>
      <c r="Z26" s="212"/>
      <c r="AA26" s="212"/>
      <c r="AB26" s="212"/>
      <c r="AC26" s="212"/>
      <c r="AD26" s="212"/>
      <c r="AE26" s="212"/>
      <c r="AF26" s="212"/>
      <c r="AG26" s="212" t="s">
        <v>308</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2" x14ac:dyDescent="0.2">
      <c r="A27" s="219"/>
      <c r="B27" s="220"/>
      <c r="C27" s="263" t="s">
        <v>732</v>
      </c>
      <c r="D27" s="259"/>
      <c r="E27" s="260">
        <v>693</v>
      </c>
      <c r="F27" s="222"/>
      <c r="G27" s="222"/>
      <c r="H27" s="222"/>
      <c r="I27" s="222"/>
      <c r="J27" s="222"/>
      <c r="K27" s="222"/>
      <c r="L27" s="222"/>
      <c r="M27" s="222"/>
      <c r="N27" s="221"/>
      <c r="O27" s="221"/>
      <c r="P27" s="221"/>
      <c r="Q27" s="221"/>
      <c r="R27" s="222"/>
      <c r="S27" s="222"/>
      <c r="T27" s="222"/>
      <c r="U27" s="222"/>
      <c r="V27" s="222"/>
      <c r="W27" s="222"/>
      <c r="X27" s="222"/>
      <c r="Y27" s="222"/>
      <c r="Z27" s="212"/>
      <c r="AA27" s="212"/>
      <c r="AB27" s="212"/>
      <c r="AC27" s="212"/>
      <c r="AD27" s="212"/>
      <c r="AE27" s="212"/>
      <c r="AF27" s="212"/>
      <c r="AG27" s="212" t="s">
        <v>310</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2.5" outlineLevel="1" x14ac:dyDescent="0.2">
      <c r="A28" s="234">
        <v>8</v>
      </c>
      <c r="B28" s="235" t="s">
        <v>620</v>
      </c>
      <c r="C28" s="253" t="s">
        <v>621</v>
      </c>
      <c r="D28" s="236" t="s">
        <v>302</v>
      </c>
      <c r="E28" s="237">
        <v>83.25</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332</v>
      </c>
      <c r="S28" s="239" t="s">
        <v>231</v>
      </c>
      <c r="T28" s="240" t="s">
        <v>231</v>
      </c>
      <c r="U28" s="222">
        <v>0.04</v>
      </c>
      <c r="V28" s="222">
        <f>ROUND(E28*U28,2)</f>
        <v>3.33</v>
      </c>
      <c r="W28" s="222"/>
      <c r="X28" s="222" t="s">
        <v>305</v>
      </c>
      <c r="Y28" s="222" t="s">
        <v>234</v>
      </c>
      <c r="Z28" s="212"/>
      <c r="AA28" s="212"/>
      <c r="AB28" s="212"/>
      <c r="AC28" s="212"/>
      <c r="AD28" s="212"/>
      <c r="AE28" s="212"/>
      <c r="AF28" s="212"/>
      <c r="AG28" s="212" t="s">
        <v>306</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2.5" outlineLevel="2" x14ac:dyDescent="0.2">
      <c r="A29" s="219"/>
      <c r="B29" s="220"/>
      <c r="C29" s="262" t="s">
        <v>622</v>
      </c>
      <c r="D29" s="261"/>
      <c r="E29" s="261"/>
      <c r="F29" s="261"/>
      <c r="G29" s="261"/>
      <c r="H29" s="222"/>
      <c r="I29" s="222"/>
      <c r="J29" s="222"/>
      <c r="K29" s="222"/>
      <c r="L29" s="222"/>
      <c r="M29" s="222"/>
      <c r="N29" s="221"/>
      <c r="O29" s="221"/>
      <c r="P29" s="221"/>
      <c r="Q29" s="221"/>
      <c r="R29" s="222"/>
      <c r="S29" s="222"/>
      <c r="T29" s="222"/>
      <c r="U29" s="222"/>
      <c r="V29" s="222"/>
      <c r="W29" s="222"/>
      <c r="X29" s="222"/>
      <c r="Y29" s="222"/>
      <c r="Z29" s="212"/>
      <c r="AA29" s="212"/>
      <c r="AB29" s="212"/>
      <c r="AC29" s="212"/>
      <c r="AD29" s="212"/>
      <c r="AE29" s="212"/>
      <c r="AF29" s="212"/>
      <c r="AG29" s="212" t="s">
        <v>308</v>
      </c>
      <c r="AH29" s="212"/>
      <c r="AI29" s="212"/>
      <c r="AJ29" s="212"/>
      <c r="AK29" s="212"/>
      <c r="AL29" s="212"/>
      <c r="AM29" s="212"/>
      <c r="AN29" s="212"/>
      <c r="AO29" s="212"/>
      <c r="AP29" s="212"/>
      <c r="AQ29" s="212"/>
      <c r="AR29" s="212"/>
      <c r="AS29" s="212"/>
      <c r="AT29" s="212"/>
      <c r="AU29" s="212"/>
      <c r="AV29" s="212"/>
      <c r="AW29" s="212"/>
      <c r="AX29" s="212"/>
      <c r="AY29" s="212"/>
      <c r="AZ29" s="212"/>
      <c r="BA29" s="248" t="str">
        <f>C29</f>
        <v>s případným nutným přemístěním hromad nebo dočasných skládek na místo potřeby ze vzdálenosti do 30 m, v rovině nebo ve svahu do 1 : 5,</v>
      </c>
      <c r="BB29" s="212"/>
      <c r="BC29" s="212"/>
      <c r="BD29" s="212"/>
      <c r="BE29" s="212"/>
      <c r="BF29" s="212"/>
      <c r="BG29" s="212"/>
      <c r="BH29" s="212"/>
    </row>
    <row r="30" spans="1:60" outlineLevel="1" x14ac:dyDescent="0.2">
      <c r="A30" s="234">
        <v>9</v>
      </c>
      <c r="B30" s="235" t="s">
        <v>349</v>
      </c>
      <c r="C30" s="253" t="s">
        <v>350</v>
      </c>
      <c r="D30" s="236" t="s">
        <v>331</v>
      </c>
      <c r="E30" s="237">
        <v>4.1624999999999996</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t="s">
        <v>303</v>
      </c>
      <c r="S30" s="239" t="s">
        <v>231</v>
      </c>
      <c r="T30" s="240" t="s">
        <v>231</v>
      </c>
      <c r="U30" s="222">
        <v>0.26</v>
      </c>
      <c r="V30" s="222">
        <f>ROUND(E30*U30,2)</f>
        <v>1.08</v>
      </c>
      <c r="W30" s="222"/>
      <c r="X30" s="222" t="s">
        <v>305</v>
      </c>
      <c r="Y30" s="222" t="s">
        <v>234</v>
      </c>
      <c r="Z30" s="212"/>
      <c r="AA30" s="212"/>
      <c r="AB30" s="212"/>
      <c r="AC30" s="212"/>
      <c r="AD30" s="212"/>
      <c r="AE30" s="212"/>
      <c r="AF30" s="212"/>
      <c r="AG30" s="212" t="s">
        <v>306</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2" x14ac:dyDescent="0.2">
      <c r="A31" s="219"/>
      <c r="B31" s="220"/>
      <c r="C31" s="263" t="s">
        <v>733</v>
      </c>
      <c r="D31" s="259"/>
      <c r="E31" s="260">
        <v>4.16</v>
      </c>
      <c r="F31" s="222"/>
      <c r="G31" s="222"/>
      <c r="H31" s="222"/>
      <c r="I31" s="222"/>
      <c r="J31" s="222"/>
      <c r="K31" s="222"/>
      <c r="L31" s="222"/>
      <c r="M31" s="222"/>
      <c r="N31" s="221"/>
      <c r="O31" s="221"/>
      <c r="P31" s="221"/>
      <c r="Q31" s="221"/>
      <c r="R31" s="222"/>
      <c r="S31" s="222"/>
      <c r="T31" s="222"/>
      <c r="U31" s="222"/>
      <c r="V31" s="222"/>
      <c r="W31" s="222"/>
      <c r="X31" s="222"/>
      <c r="Y31" s="222"/>
      <c r="Z31" s="212"/>
      <c r="AA31" s="212"/>
      <c r="AB31" s="212"/>
      <c r="AC31" s="212"/>
      <c r="AD31" s="212"/>
      <c r="AE31" s="212"/>
      <c r="AF31" s="212"/>
      <c r="AG31" s="212" t="s">
        <v>310</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34">
        <v>10</v>
      </c>
      <c r="B32" s="235" t="s">
        <v>351</v>
      </c>
      <c r="C32" s="253" t="s">
        <v>352</v>
      </c>
      <c r="D32" s="236" t="s">
        <v>353</v>
      </c>
      <c r="E32" s="237">
        <v>2.4975000000000001</v>
      </c>
      <c r="F32" s="238"/>
      <c r="G32" s="239">
        <f>ROUND(E32*F32,2)</f>
        <v>0</v>
      </c>
      <c r="H32" s="238"/>
      <c r="I32" s="239">
        <f>ROUND(E32*H32,2)</f>
        <v>0</v>
      </c>
      <c r="J32" s="238"/>
      <c r="K32" s="239">
        <f>ROUND(E32*J32,2)</f>
        <v>0</v>
      </c>
      <c r="L32" s="239">
        <v>21</v>
      </c>
      <c r="M32" s="239">
        <f>G32*(1+L32/100)</f>
        <v>0</v>
      </c>
      <c r="N32" s="237">
        <v>1E-3</v>
      </c>
      <c r="O32" s="237">
        <f>ROUND(E32*N32,2)</f>
        <v>0</v>
      </c>
      <c r="P32" s="237">
        <v>0</v>
      </c>
      <c r="Q32" s="237">
        <f>ROUND(E32*P32,2)</f>
        <v>0</v>
      </c>
      <c r="R32" s="239" t="s">
        <v>354</v>
      </c>
      <c r="S32" s="239" t="s">
        <v>231</v>
      </c>
      <c r="T32" s="240" t="s">
        <v>231</v>
      </c>
      <c r="U32" s="222">
        <v>0</v>
      </c>
      <c r="V32" s="222">
        <f>ROUND(E32*U32,2)</f>
        <v>0</v>
      </c>
      <c r="W32" s="222"/>
      <c r="X32" s="222" t="s">
        <v>355</v>
      </c>
      <c r="Y32" s="222" t="s">
        <v>234</v>
      </c>
      <c r="Z32" s="212"/>
      <c r="AA32" s="212"/>
      <c r="AB32" s="212"/>
      <c r="AC32" s="212"/>
      <c r="AD32" s="212"/>
      <c r="AE32" s="212"/>
      <c r="AF32" s="212"/>
      <c r="AG32" s="212" t="s">
        <v>356</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2" x14ac:dyDescent="0.2">
      <c r="A33" s="219"/>
      <c r="B33" s="220"/>
      <c r="C33" s="263" t="s">
        <v>734</v>
      </c>
      <c r="D33" s="259"/>
      <c r="E33" s="260">
        <v>2.5</v>
      </c>
      <c r="F33" s="222"/>
      <c r="G33" s="222"/>
      <c r="H33" s="222"/>
      <c r="I33" s="222"/>
      <c r="J33" s="222"/>
      <c r="K33" s="222"/>
      <c r="L33" s="222"/>
      <c r="M33" s="222"/>
      <c r="N33" s="221"/>
      <c r="O33" s="221"/>
      <c r="P33" s="221"/>
      <c r="Q33" s="221"/>
      <c r="R33" s="222"/>
      <c r="S33" s="222"/>
      <c r="T33" s="222"/>
      <c r="U33" s="222"/>
      <c r="V33" s="222"/>
      <c r="W33" s="222"/>
      <c r="X33" s="222"/>
      <c r="Y33" s="222"/>
      <c r="Z33" s="212"/>
      <c r="AA33" s="212"/>
      <c r="AB33" s="212"/>
      <c r="AC33" s="212"/>
      <c r="AD33" s="212"/>
      <c r="AE33" s="212"/>
      <c r="AF33" s="212"/>
      <c r="AG33" s="212" t="s">
        <v>310</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34">
        <v>11</v>
      </c>
      <c r="B34" s="235" t="s">
        <v>625</v>
      </c>
      <c r="C34" s="253" t="s">
        <v>626</v>
      </c>
      <c r="D34" s="236" t="s">
        <v>331</v>
      </c>
      <c r="E34" s="237">
        <v>8.3249999999999993</v>
      </c>
      <c r="F34" s="238"/>
      <c r="G34" s="239">
        <f>ROUND(E34*F34,2)</f>
        <v>0</v>
      </c>
      <c r="H34" s="238"/>
      <c r="I34" s="239">
        <f>ROUND(E34*H34,2)</f>
        <v>0</v>
      </c>
      <c r="J34" s="238"/>
      <c r="K34" s="239">
        <f>ROUND(E34*J34,2)</f>
        <v>0</v>
      </c>
      <c r="L34" s="239">
        <v>21</v>
      </c>
      <c r="M34" s="239">
        <f>G34*(1+L34/100)</f>
        <v>0</v>
      </c>
      <c r="N34" s="237">
        <v>1.67</v>
      </c>
      <c r="O34" s="237">
        <f>ROUND(E34*N34,2)</f>
        <v>13.9</v>
      </c>
      <c r="P34" s="237">
        <v>0</v>
      </c>
      <c r="Q34" s="237">
        <f>ROUND(E34*P34,2)</f>
        <v>0</v>
      </c>
      <c r="R34" s="239" t="s">
        <v>354</v>
      </c>
      <c r="S34" s="239" t="s">
        <v>627</v>
      </c>
      <c r="T34" s="240" t="s">
        <v>627</v>
      </c>
      <c r="U34" s="222">
        <v>0</v>
      </c>
      <c r="V34" s="222">
        <f>ROUND(E34*U34,2)</f>
        <v>0</v>
      </c>
      <c r="W34" s="222"/>
      <c r="X34" s="222" t="s">
        <v>355</v>
      </c>
      <c r="Y34" s="222" t="s">
        <v>234</v>
      </c>
      <c r="Z34" s="212"/>
      <c r="AA34" s="212"/>
      <c r="AB34" s="212"/>
      <c r="AC34" s="212"/>
      <c r="AD34" s="212"/>
      <c r="AE34" s="212"/>
      <c r="AF34" s="212"/>
      <c r="AG34" s="212" t="s">
        <v>356</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2" x14ac:dyDescent="0.2">
      <c r="A35" s="219"/>
      <c r="B35" s="220"/>
      <c r="C35" s="263" t="s">
        <v>735</v>
      </c>
      <c r="D35" s="259"/>
      <c r="E35" s="260">
        <v>8.32</v>
      </c>
      <c r="F35" s="222"/>
      <c r="G35" s="222"/>
      <c r="H35" s="222"/>
      <c r="I35" s="222"/>
      <c r="J35" s="222"/>
      <c r="K35" s="222"/>
      <c r="L35" s="222"/>
      <c r="M35" s="222"/>
      <c r="N35" s="221"/>
      <c r="O35" s="221"/>
      <c r="P35" s="221"/>
      <c r="Q35" s="221"/>
      <c r="R35" s="222"/>
      <c r="S35" s="222"/>
      <c r="T35" s="222"/>
      <c r="U35" s="222"/>
      <c r="V35" s="222"/>
      <c r="W35" s="222"/>
      <c r="X35" s="222"/>
      <c r="Y35" s="222"/>
      <c r="Z35" s="212"/>
      <c r="AA35" s="212"/>
      <c r="AB35" s="212"/>
      <c r="AC35" s="212"/>
      <c r="AD35" s="212"/>
      <c r="AE35" s="212"/>
      <c r="AF35" s="212"/>
      <c r="AG35" s="212" t="s">
        <v>310</v>
      </c>
      <c r="AH35" s="212">
        <v>0</v>
      </c>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x14ac:dyDescent="0.2">
      <c r="A36" s="227" t="s">
        <v>226</v>
      </c>
      <c r="B36" s="228" t="s">
        <v>159</v>
      </c>
      <c r="C36" s="251" t="s">
        <v>160</v>
      </c>
      <c r="D36" s="229"/>
      <c r="E36" s="230"/>
      <c r="F36" s="231"/>
      <c r="G36" s="231">
        <f>SUMIF(AG37:AG40,"&lt;&gt;NOR",G37:G40)</f>
        <v>0</v>
      </c>
      <c r="H36" s="231"/>
      <c r="I36" s="231">
        <f>SUM(I37:I40)</f>
        <v>0</v>
      </c>
      <c r="J36" s="231"/>
      <c r="K36" s="231">
        <f>SUM(K37:K40)</f>
        <v>0</v>
      </c>
      <c r="L36" s="231"/>
      <c r="M36" s="231">
        <f>SUM(M37:M40)</f>
        <v>0</v>
      </c>
      <c r="N36" s="230"/>
      <c r="O36" s="230">
        <f>SUM(O37:O40)</f>
        <v>489.04</v>
      </c>
      <c r="P36" s="230"/>
      <c r="Q36" s="230">
        <f>SUM(Q37:Q40)</f>
        <v>0</v>
      </c>
      <c r="R36" s="231"/>
      <c r="S36" s="231"/>
      <c r="T36" s="232"/>
      <c r="U36" s="226"/>
      <c r="V36" s="226">
        <f>SUM(V37:V40)</f>
        <v>33.29</v>
      </c>
      <c r="W36" s="226"/>
      <c r="X36" s="226"/>
      <c r="Y36" s="226"/>
      <c r="AG36" t="s">
        <v>227</v>
      </c>
    </row>
    <row r="37" spans="1:60" ht="22.5" outlineLevel="1" x14ac:dyDescent="0.2">
      <c r="A37" s="234">
        <v>12</v>
      </c>
      <c r="B37" s="235" t="s">
        <v>629</v>
      </c>
      <c r="C37" s="253" t="s">
        <v>630</v>
      </c>
      <c r="D37" s="236" t="s">
        <v>302</v>
      </c>
      <c r="E37" s="237">
        <v>577.5</v>
      </c>
      <c r="F37" s="238"/>
      <c r="G37" s="239">
        <f>ROUND(E37*F37,2)</f>
        <v>0</v>
      </c>
      <c r="H37" s="238"/>
      <c r="I37" s="239">
        <f>ROUND(E37*H37,2)</f>
        <v>0</v>
      </c>
      <c r="J37" s="238"/>
      <c r="K37" s="239">
        <f>ROUND(E37*J37,2)</f>
        <v>0</v>
      </c>
      <c r="L37" s="239">
        <v>21</v>
      </c>
      <c r="M37" s="239">
        <f>G37*(1+L37/100)</f>
        <v>0</v>
      </c>
      <c r="N37" s="237">
        <v>0.34499999999999997</v>
      </c>
      <c r="O37" s="237">
        <f>ROUND(E37*N37,2)</f>
        <v>199.24</v>
      </c>
      <c r="P37" s="237">
        <v>0</v>
      </c>
      <c r="Q37" s="237">
        <f>ROUND(E37*P37,2)</f>
        <v>0</v>
      </c>
      <c r="R37" s="239" t="s">
        <v>314</v>
      </c>
      <c r="S37" s="239" t="s">
        <v>231</v>
      </c>
      <c r="T37" s="240" t="s">
        <v>231</v>
      </c>
      <c r="U37" s="222">
        <v>2.5999999999999999E-2</v>
      </c>
      <c r="V37" s="222">
        <f>ROUND(E37*U37,2)</f>
        <v>15.02</v>
      </c>
      <c r="W37" s="222"/>
      <c r="X37" s="222" t="s">
        <v>305</v>
      </c>
      <c r="Y37" s="222" t="s">
        <v>234</v>
      </c>
      <c r="Z37" s="212"/>
      <c r="AA37" s="212"/>
      <c r="AB37" s="212"/>
      <c r="AC37" s="212"/>
      <c r="AD37" s="212"/>
      <c r="AE37" s="212"/>
      <c r="AF37" s="212"/>
      <c r="AG37" s="212" t="s">
        <v>306</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2" x14ac:dyDescent="0.2">
      <c r="A38" s="219"/>
      <c r="B38" s="220"/>
      <c r="C38" s="263" t="s">
        <v>736</v>
      </c>
      <c r="D38" s="259"/>
      <c r="E38" s="260">
        <v>577.5</v>
      </c>
      <c r="F38" s="222"/>
      <c r="G38" s="222"/>
      <c r="H38" s="222"/>
      <c r="I38" s="222"/>
      <c r="J38" s="222"/>
      <c r="K38" s="222"/>
      <c r="L38" s="222"/>
      <c r="M38" s="222"/>
      <c r="N38" s="221"/>
      <c r="O38" s="221"/>
      <c r="P38" s="221"/>
      <c r="Q38" s="221"/>
      <c r="R38" s="222"/>
      <c r="S38" s="222"/>
      <c r="T38" s="222"/>
      <c r="U38" s="222"/>
      <c r="V38" s="222"/>
      <c r="W38" s="222"/>
      <c r="X38" s="222"/>
      <c r="Y38" s="222"/>
      <c r="Z38" s="212"/>
      <c r="AA38" s="212"/>
      <c r="AB38" s="212"/>
      <c r="AC38" s="212"/>
      <c r="AD38" s="212"/>
      <c r="AE38" s="212"/>
      <c r="AF38" s="212"/>
      <c r="AG38" s="212" t="s">
        <v>310</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ht="22.5" outlineLevel="1" x14ac:dyDescent="0.2">
      <c r="A39" s="234">
        <v>13</v>
      </c>
      <c r="B39" s="235" t="s">
        <v>632</v>
      </c>
      <c r="C39" s="253" t="s">
        <v>633</v>
      </c>
      <c r="D39" s="236" t="s">
        <v>302</v>
      </c>
      <c r="E39" s="237">
        <v>630</v>
      </c>
      <c r="F39" s="238"/>
      <c r="G39" s="239">
        <f>ROUND(E39*F39,2)</f>
        <v>0</v>
      </c>
      <c r="H39" s="238"/>
      <c r="I39" s="239">
        <f>ROUND(E39*H39,2)</f>
        <v>0</v>
      </c>
      <c r="J39" s="238"/>
      <c r="K39" s="239">
        <f>ROUND(E39*J39,2)</f>
        <v>0</v>
      </c>
      <c r="L39" s="239">
        <v>21</v>
      </c>
      <c r="M39" s="239">
        <f>G39*(1+L39/100)</f>
        <v>0</v>
      </c>
      <c r="N39" s="237">
        <v>0.46</v>
      </c>
      <c r="O39" s="237">
        <f>ROUND(E39*N39,2)</f>
        <v>289.8</v>
      </c>
      <c r="P39" s="237">
        <v>0</v>
      </c>
      <c r="Q39" s="237">
        <f>ROUND(E39*P39,2)</f>
        <v>0</v>
      </c>
      <c r="R39" s="239" t="s">
        <v>314</v>
      </c>
      <c r="S39" s="239" t="s">
        <v>231</v>
      </c>
      <c r="T39" s="240" t="s">
        <v>231</v>
      </c>
      <c r="U39" s="222">
        <v>2.9000000000000001E-2</v>
      </c>
      <c r="V39" s="222">
        <f>ROUND(E39*U39,2)</f>
        <v>18.27</v>
      </c>
      <c r="W39" s="222"/>
      <c r="X39" s="222" t="s">
        <v>305</v>
      </c>
      <c r="Y39" s="222" t="s">
        <v>234</v>
      </c>
      <c r="Z39" s="212"/>
      <c r="AA39" s="212"/>
      <c r="AB39" s="212"/>
      <c r="AC39" s="212"/>
      <c r="AD39" s="212"/>
      <c r="AE39" s="212"/>
      <c r="AF39" s="212"/>
      <c r="AG39" s="212" t="s">
        <v>306</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2" x14ac:dyDescent="0.2">
      <c r="A40" s="219"/>
      <c r="B40" s="220"/>
      <c r="C40" s="263" t="s">
        <v>737</v>
      </c>
      <c r="D40" s="259"/>
      <c r="E40" s="260">
        <v>630</v>
      </c>
      <c r="F40" s="222"/>
      <c r="G40" s="222"/>
      <c r="H40" s="222"/>
      <c r="I40" s="222"/>
      <c r="J40" s="222"/>
      <c r="K40" s="222"/>
      <c r="L40" s="222"/>
      <c r="M40" s="222"/>
      <c r="N40" s="221"/>
      <c r="O40" s="221"/>
      <c r="P40" s="221"/>
      <c r="Q40" s="221"/>
      <c r="R40" s="222"/>
      <c r="S40" s="222"/>
      <c r="T40" s="222"/>
      <c r="U40" s="222"/>
      <c r="V40" s="222"/>
      <c r="W40" s="222"/>
      <c r="X40" s="222"/>
      <c r="Y40" s="222"/>
      <c r="Z40" s="212"/>
      <c r="AA40" s="212"/>
      <c r="AB40" s="212"/>
      <c r="AC40" s="212"/>
      <c r="AD40" s="212"/>
      <c r="AE40" s="212"/>
      <c r="AF40" s="212"/>
      <c r="AG40" s="212" t="s">
        <v>310</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x14ac:dyDescent="0.2">
      <c r="A41" s="227" t="s">
        <v>226</v>
      </c>
      <c r="B41" s="228" t="s">
        <v>163</v>
      </c>
      <c r="C41" s="251" t="s">
        <v>164</v>
      </c>
      <c r="D41" s="229"/>
      <c r="E41" s="230"/>
      <c r="F41" s="231"/>
      <c r="G41" s="231">
        <f>SUMIF(AG42:AG52,"&lt;&gt;NOR",G42:G52)</f>
        <v>0</v>
      </c>
      <c r="H41" s="231"/>
      <c r="I41" s="231">
        <f>SUM(I42:I52)</f>
        <v>0</v>
      </c>
      <c r="J41" s="231"/>
      <c r="K41" s="231">
        <f>SUM(K42:K52)</f>
        <v>0</v>
      </c>
      <c r="L41" s="231"/>
      <c r="M41" s="231">
        <f>SUM(M42:M52)</f>
        <v>0</v>
      </c>
      <c r="N41" s="230"/>
      <c r="O41" s="230">
        <f>SUM(O42:O52)</f>
        <v>95.75</v>
      </c>
      <c r="P41" s="230"/>
      <c r="Q41" s="230">
        <f>SUM(Q42:Q52)</f>
        <v>0</v>
      </c>
      <c r="R41" s="231"/>
      <c r="S41" s="231"/>
      <c r="T41" s="232"/>
      <c r="U41" s="226"/>
      <c r="V41" s="226">
        <f>SUM(V42:V52)</f>
        <v>272.03999999999996</v>
      </c>
      <c r="W41" s="226"/>
      <c r="X41" s="226"/>
      <c r="Y41" s="226"/>
      <c r="AG41" t="s">
        <v>227</v>
      </c>
    </row>
    <row r="42" spans="1:60" outlineLevel="1" x14ac:dyDescent="0.2">
      <c r="A42" s="234">
        <v>14</v>
      </c>
      <c r="B42" s="235" t="s">
        <v>653</v>
      </c>
      <c r="C42" s="253" t="s">
        <v>654</v>
      </c>
      <c r="D42" s="236" t="s">
        <v>302</v>
      </c>
      <c r="E42" s="237">
        <v>525</v>
      </c>
      <c r="F42" s="238"/>
      <c r="G42" s="239">
        <f>ROUND(E42*F42,2)</f>
        <v>0</v>
      </c>
      <c r="H42" s="238"/>
      <c r="I42" s="239">
        <f>ROUND(E42*H42,2)</f>
        <v>0</v>
      </c>
      <c r="J42" s="238"/>
      <c r="K42" s="239">
        <f>ROUND(E42*J42,2)</f>
        <v>0</v>
      </c>
      <c r="L42" s="239">
        <v>21</v>
      </c>
      <c r="M42" s="239">
        <f>G42*(1+L42/100)</f>
        <v>0</v>
      </c>
      <c r="N42" s="237">
        <v>9.2799999999999994E-2</v>
      </c>
      <c r="O42" s="237">
        <f>ROUND(E42*N42,2)</f>
        <v>48.72</v>
      </c>
      <c r="P42" s="237">
        <v>0</v>
      </c>
      <c r="Q42" s="237">
        <f>ROUND(E42*P42,2)</f>
        <v>0</v>
      </c>
      <c r="R42" s="239" t="s">
        <v>314</v>
      </c>
      <c r="S42" s="239" t="s">
        <v>231</v>
      </c>
      <c r="T42" s="240" t="s">
        <v>231</v>
      </c>
      <c r="U42" s="222">
        <v>0.47799999999999998</v>
      </c>
      <c r="V42" s="222">
        <f>ROUND(E42*U42,2)</f>
        <v>250.95</v>
      </c>
      <c r="W42" s="222"/>
      <c r="X42" s="222" t="s">
        <v>305</v>
      </c>
      <c r="Y42" s="222" t="s">
        <v>234</v>
      </c>
      <c r="Z42" s="212"/>
      <c r="AA42" s="212"/>
      <c r="AB42" s="212"/>
      <c r="AC42" s="212"/>
      <c r="AD42" s="212"/>
      <c r="AE42" s="212"/>
      <c r="AF42" s="212"/>
      <c r="AG42" s="212" t="s">
        <v>306</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ht="22.5" outlineLevel="2" x14ac:dyDescent="0.2">
      <c r="A43" s="219"/>
      <c r="B43" s="220"/>
      <c r="C43" s="262" t="s">
        <v>655</v>
      </c>
      <c r="D43" s="261"/>
      <c r="E43" s="261"/>
      <c r="F43" s="261"/>
      <c r="G43" s="261"/>
      <c r="H43" s="222"/>
      <c r="I43" s="222"/>
      <c r="J43" s="222"/>
      <c r="K43" s="222"/>
      <c r="L43" s="222"/>
      <c r="M43" s="222"/>
      <c r="N43" s="221"/>
      <c r="O43" s="221"/>
      <c r="P43" s="221"/>
      <c r="Q43" s="221"/>
      <c r="R43" s="222"/>
      <c r="S43" s="222"/>
      <c r="T43" s="222"/>
      <c r="U43" s="222"/>
      <c r="V43" s="222"/>
      <c r="W43" s="222"/>
      <c r="X43" s="222"/>
      <c r="Y43" s="222"/>
      <c r="Z43" s="212"/>
      <c r="AA43" s="212"/>
      <c r="AB43" s="212"/>
      <c r="AC43" s="212"/>
      <c r="AD43" s="212"/>
      <c r="AE43" s="212"/>
      <c r="AF43" s="212"/>
      <c r="AG43" s="212" t="s">
        <v>308</v>
      </c>
      <c r="AH43" s="212"/>
      <c r="AI43" s="212"/>
      <c r="AJ43" s="212"/>
      <c r="AK43" s="212"/>
      <c r="AL43" s="212"/>
      <c r="AM43" s="212"/>
      <c r="AN43" s="212"/>
      <c r="AO43" s="212"/>
      <c r="AP43" s="212"/>
      <c r="AQ43" s="212"/>
      <c r="AR43" s="212"/>
      <c r="AS43" s="212"/>
      <c r="AT43" s="212"/>
      <c r="AU43" s="212"/>
      <c r="AV43" s="212"/>
      <c r="AW43" s="212"/>
      <c r="AX43" s="212"/>
      <c r="AY43" s="212"/>
      <c r="AZ43" s="212"/>
      <c r="BA43" s="248" t="str">
        <f>C43</f>
        <v>s provedením lože z kameniva drceného, s vyplněním spár, s dvojitým hutněním a se smetením přebytečného materiálu na krajnici. S dodáním hmot pro lože a výplň spár.</v>
      </c>
      <c r="BB43" s="212"/>
      <c r="BC43" s="212"/>
      <c r="BD43" s="212"/>
      <c r="BE43" s="212"/>
      <c r="BF43" s="212"/>
      <c r="BG43" s="212"/>
      <c r="BH43" s="212"/>
    </row>
    <row r="44" spans="1:60" outlineLevel="2" x14ac:dyDescent="0.2">
      <c r="A44" s="219"/>
      <c r="B44" s="220"/>
      <c r="C44" s="263" t="s">
        <v>738</v>
      </c>
      <c r="D44" s="259"/>
      <c r="E44" s="260">
        <v>245</v>
      </c>
      <c r="F44" s="222"/>
      <c r="G44" s="222"/>
      <c r="H44" s="222"/>
      <c r="I44" s="222"/>
      <c r="J44" s="222"/>
      <c r="K44" s="222"/>
      <c r="L44" s="222"/>
      <c r="M44" s="222"/>
      <c r="N44" s="221"/>
      <c r="O44" s="221"/>
      <c r="P44" s="221"/>
      <c r="Q44" s="221"/>
      <c r="R44" s="222"/>
      <c r="S44" s="222"/>
      <c r="T44" s="222"/>
      <c r="U44" s="222"/>
      <c r="V44" s="222"/>
      <c r="W44" s="222"/>
      <c r="X44" s="222"/>
      <c r="Y44" s="222"/>
      <c r="Z44" s="212"/>
      <c r="AA44" s="212"/>
      <c r="AB44" s="212"/>
      <c r="AC44" s="212"/>
      <c r="AD44" s="212"/>
      <c r="AE44" s="212"/>
      <c r="AF44" s="212"/>
      <c r="AG44" s="212" t="s">
        <v>310</v>
      </c>
      <c r="AH44" s="212">
        <v>0</v>
      </c>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3" x14ac:dyDescent="0.2">
      <c r="A45" s="219"/>
      <c r="B45" s="220"/>
      <c r="C45" s="263" t="s">
        <v>739</v>
      </c>
      <c r="D45" s="259"/>
      <c r="E45" s="260">
        <v>280</v>
      </c>
      <c r="F45" s="222"/>
      <c r="G45" s="222"/>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310</v>
      </c>
      <c r="AH45" s="212">
        <v>0</v>
      </c>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34">
        <v>15</v>
      </c>
      <c r="B46" s="235" t="s">
        <v>656</v>
      </c>
      <c r="C46" s="253" t="s">
        <v>657</v>
      </c>
      <c r="D46" s="236" t="s">
        <v>326</v>
      </c>
      <c r="E46" s="237">
        <v>49.05</v>
      </c>
      <c r="F46" s="238"/>
      <c r="G46" s="239">
        <f>ROUND(E46*F46,2)</f>
        <v>0</v>
      </c>
      <c r="H46" s="238"/>
      <c r="I46" s="239">
        <f>ROUND(E46*H46,2)</f>
        <v>0</v>
      </c>
      <c r="J46" s="238"/>
      <c r="K46" s="239">
        <f>ROUND(E46*J46,2)</f>
        <v>0</v>
      </c>
      <c r="L46" s="239">
        <v>21</v>
      </c>
      <c r="M46" s="239">
        <f>G46*(1+L46/100)</f>
        <v>0</v>
      </c>
      <c r="N46" s="237">
        <v>3.6000000000000002E-4</v>
      </c>
      <c r="O46" s="237">
        <f>ROUND(E46*N46,2)</f>
        <v>0.02</v>
      </c>
      <c r="P46" s="237">
        <v>0</v>
      </c>
      <c r="Q46" s="237">
        <f>ROUND(E46*P46,2)</f>
        <v>0</v>
      </c>
      <c r="R46" s="239" t="s">
        <v>314</v>
      </c>
      <c r="S46" s="239" t="s">
        <v>231</v>
      </c>
      <c r="T46" s="240" t="s">
        <v>231</v>
      </c>
      <c r="U46" s="222">
        <v>0.43</v>
      </c>
      <c r="V46" s="222">
        <f>ROUND(E46*U46,2)</f>
        <v>21.09</v>
      </c>
      <c r="W46" s="222"/>
      <c r="X46" s="222" t="s">
        <v>305</v>
      </c>
      <c r="Y46" s="222" t="s">
        <v>234</v>
      </c>
      <c r="Z46" s="212"/>
      <c r="AA46" s="212"/>
      <c r="AB46" s="212"/>
      <c r="AC46" s="212"/>
      <c r="AD46" s="212"/>
      <c r="AE46" s="212"/>
      <c r="AF46" s="212"/>
      <c r="AG46" s="212" t="s">
        <v>306</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2" x14ac:dyDescent="0.2">
      <c r="A47" s="219"/>
      <c r="B47" s="220"/>
      <c r="C47" s="263" t="s">
        <v>740</v>
      </c>
      <c r="D47" s="259"/>
      <c r="E47" s="260">
        <v>49.05</v>
      </c>
      <c r="F47" s="222"/>
      <c r="G47" s="222"/>
      <c r="H47" s="222"/>
      <c r="I47" s="222"/>
      <c r="J47" s="222"/>
      <c r="K47" s="222"/>
      <c r="L47" s="222"/>
      <c r="M47" s="222"/>
      <c r="N47" s="221"/>
      <c r="O47" s="221"/>
      <c r="P47" s="221"/>
      <c r="Q47" s="221"/>
      <c r="R47" s="222"/>
      <c r="S47" s="222"/>
      <c r="T47" s="222"/>
      <c r="U47" s="222"/>
      <c r="V47" s="222"/>
      <c r="W47" s="222"/>
      <c r="X47" s="222"/>
      <c r="Y47" s="222"/>
      <c r="Z47" s="212"/>
      <c r="AA47" s="212"/>
      <c r="AB47" s="212"/>
      <c r="AC47" s="212"/>
      <c r="AD47" s="212"/>
      <c r="AE47" s="212"/>
      <c r="AF47" s="212"/>
      <c r="AG47" s="212" t="s">
        <v>310</v>
      </c>
      <c r="AH47" s="212">
        <v>0</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34">
        <v>16</v>
      </c>
      <c r="B48" s="235" t="s">
        <v>741</v>
      </c>
      <c r="C48" s="253" t="s">
        <v>742</v>
      </c>
      <c r="D48" s="236" t="s">
        <v>302</v>
      </c>
      <c r="E48" s="237">
        <v>257.25</v>
      </c>
      <c r="F48" s="238"/>
      <c r="G48" s="239">
        <f>ROUND(E48*F48,2)</f>
        <v>0</v>
      </c>
      <c r="H48" s="238"/>
      <c r="I48" s="239">
        <f>ROUND(E48*H48,2)</f>
        <v>0</v>
      </c>
      <c r="J48" s="238"/>
      <c r="K48" s="239">
        <f>ROUND(E48*J48,2)</f>
        <v>0</v>
      </c>
      <c r="L48" s="239">
        <v>21</v>
      </c>
      <c r="M48" s="239">
        <f>G48*(1+L48/100)</f>
        <v>0</v>
      </c>
      <c r="N48" s="237">
        <v>0.17244999999999999</v>
      </c>
      <c r="O48" s="237">
        <f>ROUND(E48*N48,2)</f>
        <v>44.36</v>
      </c>
      <c r="P48" s="237">
        <v>0</v>
      </c>
      <c r="Q48" s="237">
        <f>ROUND(E48*P48,2)</f>
        <v>0</v>
      </c>
      <c r="R48" s="239" t="s">
        <v>354</v>
      </c>
      <c r="S48" s="239" t="s">
        <v>231</v>
      </c>
      <c r="T48" s="240" t="s">
        <v>231</v>
      </c>
      <c r="U48" s="222">
        <v>0</v>
      </c>
      <c r="V48" s="222">
        <f>ROUND(E48*U48,2)</f>
        <v>0</v>
      </c>
      <c r="W48" s="222"/>
      <c r="X48" s="222" t="s">
        <v>355</v>
      </c>
      <c r="Y48" s="222" t="s">
        <v>234</v>
      </c>
      <c r="Z48" s="212"/>
      <c r="AA48" s="212"/>
      <c r="AB48" s="212"/>
      <c r="AC48" s="212"/>
      <c r="AD48" s="212"/>
      <c r="AE48" s="212"/>
      <c r="AF48" s="212"/>
      <c r="AG48" s="212" t="s">
        <v>356</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2" x14ac:dyDescent="0.2">
      <c r="A49" s="219"/>
      <c r="B49" s="220"/>
      <c r="C49" s="254" t="s">
        <v>743</v>
      </c>
      <c r="D49" s="249"/>
      <c r="E49" s="249"/>
      <c r="F49" s="249"/>
      <c r="G49" s="249"/>
      <c r="H49" s="222"/>
      <c r="I49" s="222"/>
      <c r="J49" s="222"/>
      <c r="K49" s="222"/>
      <c r="L49" s="222"/>
      <c r="M49" s="222"/>
      <c r="N49" s="221"/>
      <c r="O49" s="221"/>
      <c r="P49" s="221"/>
      <c r="Q49" s="221"/>
      <c r="R49" s="222"/>
      <c r="S49" s="222"/>
      <c r="T49" s="222"/>
      <c r="U49" s="222"/>
      <c r="V49" s="222"/>
      <c r="W49" s="222"/>
      <c r="X49" s="222"/>
      <c r="Y49" s="222"/>
      <c r="Z49" s="212"/>
      <c r="AA49" s="212"/>
      <c r="AB49" s="212"/>
      <c r="AC49" s="212"/>
      <c r="AD49" s="212"/>
      <c r="AE49" s="212"/>
      <c r="AF49" s="212"/>
      <c r="AG49" s="212" t="s">
        <v>239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2" x14ac:dyDescent="0.2">
      <c r="A50" s="219"/>
      <c r="B50" s="220"/>
      <c r="C50" s="263" t="s">
        <v>744</v>
      </c>
      <c r="D50" s="259"/>
      <c r="E50" s="260">
        <v>257.25</v>
      </c>
      <c r="F50" s="222"/>
      <c r="G50" s="222"/>
      <c r="H50" s="222"/>
      <c r="I50" s="222"/>
      <c r="J50" s="222"/>
      <c r="K50" s="222"/>
      <c r="L50" s="222"/>
      <c r="M50" s="222"/>
      <c r="N50" s="221"/>
      <c r="O50" s="221"/>
      <c r="P50" s="221"/>
      <c r="Q50" s="221"/>
      <c r="R50" s="222"/>
      <c r="S50" s="222"/>
      <c r="T50" s="222"/>
      <c r="U50" s="222"/>
      <c r="V50" s="222"/>
      <c r="W50" s="222"/>
      <c r="X50" s="222"/>
      <c r="Y50" s="222"/>
      <c r="Z50" s="212"/>
      <c r="AA50" s="212"/>
      <c r="AB50" s="212"/>
      <c r="AC50" s="212"/>
      <c r="AD50" s="212"/>
      <c r="AE50" s="212"/>
      <c r="AF50" s="212"/>
      <c r="AG50" s="212" t="s">
        <v>310</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34">
        <v>17</v>
      </c>
      <c r="B51" s="235" t="s">
        <v>659</v>
      </c>
      <c r="C51" s="253" t="s">
        <v>660</v>
      </c>
      <c r="D51" s="236" t="s">
        <v>661</v>
      </c>
      <c r="E51" s="237">
        <v>294</v>
      </c>
      <c r="F51" s="238"/>
      <c r="G51" s="239">
        <f>ROUND(E51*F51,2)</f>
        <v>0</v>
      </c>
      <c r="H51" s="238"/>
      <c r="I51" s="239">
        <f>ROUND(E51*H51,2)</f>
        <v>0</v>
      </c>
      <c r="J51" s="238"/>
      <c r="K51" s="239">
        <f>ROUND(E51*J51,2)</f>
        <v>0</v>
      </c>
      <c r="L51" s="239">
        <v>21</v>
      </c>
      <c r="M51" s="239">
        <f>G51*(1+L51/100)</f>
        <v>0</v>
      </c>
      <c r="N51" s="237">
        <v>8.9999999999999993E-3</v>
      </c>
      <c r="O51" s="237">
        <f>ROUND(E51*N51,2)</f>
        <v>2.65</v>
      </c>
      <c r="P51" s="237">
        <v>0</v>
      </c>
      <c r="Q51" s="237">
        <f>ROUND(E51*P51,2)</f>
        <v>0</v>
      </c>
      <c r="R51" s="239" t="s">
        <v>354</v>
      </c>
      <c r="S51" s="239" t="s">
        <v>231</v>
      </c>
      <c r="T51" s="240" t="s">
        <v>232</v>
      </c>
      <c r="U51" s="222">
        <v>0</v>
      </c>
      <c r="V51" s="222">
        <f>ROUND(E51*U51,2)</f>
        <v>0</v>
      </c>
      <c r="W51" s="222"/>
      <c r="X51" s="222" t="s">
        <v>355</v>
      </c>
      <c r="Y51" s="222" t="s">
        <v>234</v>
      </c>
      <c r="Z51" s="212"/>
      <c r="AA51" s="212"/>
      <c r="AB51" s="212"/>
      <c r="AC51" s="212"/>
      <c r="AD51" s="212"/>
      <c r="AE51" s="212"/>
      <c r="AF51" s="212"/>
      <c r="AG51" s="212" t="s">
        <v>356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2" x14ac:dyDescent="0.2">
      <c r="A52" s="219"/>
      <c r="B52" s="220"/>
      <c r="C52" s="263" t="s">
        <v>745</v>
      </c>
      <c r="D52" s="259"/>
      <c r="E52" s="260">
        <v>294</v>
      </c>
      <c r="F52" s="222"/>
      <c r="G52" s="222"/>
      <c r="H52" s="222"/>
      <c r="I52" s="222"/>
      <c r="J52" s="222"/>
      <c r="K52" s="222"/>
      <c r="L52" s="222"/>
      <c r="M52" s="222"/>
      <c r="N52" s="221"/>
      <c r="O52" s="221"/>
      <c r="P52" s="221"/>
      <c r="Q52" s="221"/>
      <c r="R52" s="222"/>
      <c r="S52" s="222"/>
      <c r="T52" s="222"/>
      <c r="U52" s="222"/>
      <c r="V52" s="222"/>
      <c r="W52" s="222"/>
      <c r="X52" s="222"/>
      <c r="Y52" s="222"/>
      <c r="Z52" s="212"/>
      <c r="AA52" s="212"/>
      <c r="AB52" s="212"/>
      <c r="AC52" s="212"/>
      <c r="AD52" s="212"/>
      <c r="AE52" s="212"/>
      <c r="AF52" s="212"/>
      <c r="AG52" s="212" t="s">
        <v>310</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x14ac:dyDescent="0.2">
      <c r="A53" s="227" t="s">
        <v>226</v>
      </c>
      <c r="B53" s="228" t="s">
        <v>165</v>
      </c>
      <c r="C53" s="251" t="s">
        <v>166</v>
      </c>
      <c r="D53" s="229"/>
      <c r="E53" s="230"/>
      <c r="F53" s="231"/>
      <c r="G53" s="231">
        <f>SUMIF(AG54:AG54,"&lt;&gt;NOR",G54:G54)</f>
        <v>0</v>
      </c>
      <c r="H53" s="231"/>
      <c r="I53" s="231">
        <f>SUM(I54:I54)</f>
        <v>0</v>
      </c>
      <c r="J53" s="231"/>
      <c r="K53" s="231">
        <f>SUM(K54:K54)</f>
        <v>0</v>
      </c>
      <c r="L53" s="231"/>
      <c r="M53" s="231">
        <f>SUM(M54:M54)</f>
        <v>0</v>
      </c>
      <c r="N53" s="230"/>
      <c r="O53" s="230">
        <f>SUM(O54:O54)</f>
        <v>3.86</v>
      </c>
      <c r="P53" s="230"/>
      <c r="Q53" s="230">
        <f>SUM(Q54:Q54)</f>
        <v>0</v>
      </c>
      <c r="R53" s="231"/>
      <c r="S53" s="231"/>
      <c r="T53" s="232"/>
      <c r="U53" s="226"/>
      <c r="V53" s="226">
        <f>SUM(V54:V54)</f>
        <v>4.1399999999999997</v>
      </c>
      <c r="W53" s="226"/>
      <c r="X53" s="226"/>
      <c r="Y53" s="226"/>
      <c r="AG53" t="s">
        <v>227</v>
      </c>
    </row>
    <row r="54" spans="1:60" outlineLevel="1" x14ac:dyDescent="0.2">
      <c r="A54" s="241">
        <v>18</v>
      </c>
      <c r="B54" s="242" t="s">
        <v>746</v>
      </c>
      <c r="C54" s="252" t="s">
        <v>747</v>
      </c>
      <c r="D54" s="243" t="s">
        <v>302</v>
      </c>
      <c r="E54" s="244">
        <v>23</v>
      </c>
      <c r="F54" s="245"/>
      <c r="G54" s="246">
        <f>ROUND(E54*F54,2)</f>
        <v>0</v>
      </c>
      <c r="H54" s="245"/>
      <c r="I54" s="246">
        <f>ROUND(E54*H54,2)</f>
        <v>0</v>
      </c>
      <c r="J54" s="245"/>
      <c r="K54" s="246">
        <f>ROUND(E54*J54,2)</f>
        <v>0</v>
      </c>
      <c r="L54" s="246">
        <v>21</v>
      </c>
      <c r="M54" s="246">
        <f>G54*(1+L54/100)</f>
        <v>0</v>
      </c>
      <c r="N54" s="244">
        <v>0.16800000000000001</v>
      </c>
      <c r="O54" s="244">
        <f>ROUND(E54*N54,2)</f>
        <v>3.86</v>
      </c>
      <c r="P54" s="244">
        <v>0</v>
      </c>
      <c r="Q54" s="244">
        <f>ROUND(E54*P54,2)</f>
        <v>0</v>
      </c>
      <c r="R54" s="246" t="s">
        <v>748</v>
      </c>
      <c r="S54" s="246" t="s">
        <v>231</v>
      </c>
      <c r="T54" s="247" t="s">
        <v>231</v>
      </c>
      <c r="U54" s="222">
        <v>0.18</v>
      </c>
      <c r="V54" s="222">
        <f>ROUND(E54*U54,2)</f>
        <v>4.1399999999999997</v>
      </c>
      <c r="W54" s="222"/>
      <c r="X54" s="222" t="s">
        <v>305</v>
      </c>
      <c r="Y54" s="222" t="s">
        <v>234</v>
      </c>
      <c r="Z54" s="212"/>
      <c r="AA54" s="212"/>
      <c r="AB54" s="212"/>
      <c r="AC54" s="212"/>
      <c r="AD54" s="212"/>
      <c r="AE54" s="212"/>
      <c r="AF54" s="212"/>
      <c r="AG54" s="212" t="s">
        <v>306</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x14ac:dyDescent="0.2">
      <c r="A55" s="227" t="s">
        <v>226</v>
      </c>
      <c r="B55" s="228" t="s">
        <v>169</v>
      </c>
      <c r="C55" s="251" t="s">
        <v>170</v>
      </c>
      <c r="D55" s="229"/>
      <c r="E55" s="230"/>
      <c r="F55" s="231"/>
      <c r="G55" s="231">
        <f>SUMIF(AG56:AG69,"&lt;&gt;NOR",G56:G69)</f>
        <v>0</v>
      </c>
      <c r="H55" s="231"/>
      <c r="I55" s="231">
        <f>SUM(I56:I69)</f>
        <v>0</v>
      </c>
      <c r="J55" s="231"/>
      <c r="K55" s="231">
        <f>SUM(K56:K69)</f>
        <v>0</v>
      </c>
      <c r="L55" s="231"/>
      <c r="M55" s="231">
        <f>SUM(M56:M69)</f>
        <v>0</v>
      </c>
      <c r="N55" s="230"/>
      <c r="O55" s="230">
        <f>SUM(O56:O69)</f>
        <v>47.88000000000001</v>
      </c>
      <c r="P55" s="230"/>
      <c r="Q55" s="230">
        <f>SUM(Q56:Q69)</f>
        <v>0</v>
      </c>
      <c r="R55" s="231"/>
      <c r="S55" s="231"/>
      <c r="T55" s="232"/>
      <c r="U55" s="226"/>
      <c r="V55" s="226">
        <f>SUM(V56:V69)</f>
        <v>50.59</v>
      </c>
      <c r="W55" s="226"/>
      <c r="X55" s="226"/>
      <c r="Y55" s="226"/>
      <c r="AG55" t="s">
        <v>227</v>
      </c>
    </row>
    <row r="56" spans="1:60" ht="22.5" outlineLevel="1" x14ac:dyDescent="0.2">
      <c r="A56" s="234">
        <v>19</v>
      </c>
      <c r="B56" s="235" t="s">
        <v>672</v>
      </c>
      <c r="C56" s="253" t="s">
        <v>673</v>
      </c>
      <c r="D56" s="236" t="s">
        <v>326</v>
      </c>
      <c r="E56" s="237">
        <v>186</v>
      </c>
      <c r="F56" s="238"/>
      <c r="G56" s="239">
        <f>ROUND(E56*F56,2)</f>
        <v>0</v>
      </c>
      <c r="H56" s="238"/>
      <c r="I56" s="239">
        <f>ROUND(E56*H56,2)</f>
        <v>0</v>
      </c>
      <c r="J56" s="238"/>
      <c r="K56" s="239">
        <f>ROUND(E56*J56,2)</f>
        <v>0</v>
      </c>
      <c r="L56" s="239">
        <v>21</v>
      </c>
      <c r="M56" s="239">
        <f>G56*(1+L56/100)</f>
        <v>0</v>
      </c>
      <c r="N56" s="237">
        <v>0.188</v>
      </c>
      <c r="O56" s="237">
        <f>ROUND(E56*N56,2)</f>
        <v>34.97</v>
      </c>
      <c r="P56" s="237">
        <v>0</v>
      </c>
      <c r="Q56" s="237">
        <f>ROUND(E56*P56,2)</f>
        <v>0</v>
      </c>
      <c r="R56" s="239" t="s">
        <v>314</v>
      </c>
      <c r="S56" s="239" t="s">
        <v>231</v>
      </c>
      <c r="T56" s="240" t="s">
        <v>231</v>
      </c>
      <c r="U56" s="222">
        <v>0.27200000000000002</v>
      </c>
      <c r="V56" s="222">
        <f>ROUND(E56*U56,2)</f>
        <v>50.59</v>
      </c>
      <c r="W56" s="222"/>
      <c r="X56" s="222" t="s">
        <v>305</v>
      </c>
      <c r="Y56" s="222" t="s">
        <v>234</v>
      </c>
      <c r="Z56" s="212"/>
      <c r="AA56" s="212"/>
      <c r="AB56" s="212"/>
      <c r="AC56" s="212"/>
      <c r="AD56" s="212"/>
      <c r="AE56" s="212"/>
      <c r="AF56" s="212"/>
      <c r="AG56" s="212" t="s">
        <v>306</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2" x14ac:dyDescent="0.2">
      <c r="A57" s="219"/>
      <c r="B57" s="220"/>
      <c r="C57" s="262" t="s">
        <v>415</v>
      </c>
      <c r="D57" s="261"/>
      <c r="E57" s="261"/>
      <c r="F57" s="261"/>
      <c r="G57" s="261"/>
      <c r="H57" s="222"/>
      <c r="I57" s="222"/>
      <c r="J57" s="222"/>
      <c r="K57" s="222"/>
      <c r="L57" s="222"/>
      <c r="M57" s="222"/>
      <c r="N57" s="221"/>
      <c r="O57" s="221"/>
      <c r="P57" s="221"/>
      <c r="Q57" s="221"/>
      <c r="R57" s="222"/>
      <c r="S57" s="222"/>
      <c r="T57" s="222"/>
      <c r="U57" s="222"/>
      <c r="V57" s="222"/>
      <c r="W57" s="222"/>
      <c r="X57" s="222"/>
      <c r="Y57" s="222"/>
      <c r="Z57" s="212"/>
      <c r="AA57" s="212"/>
      <c r="AB57" s="212"/>
      <c r="AC57" s="212"/>
      <c r="AD57" s="212"/>
      <c r="AE57" s="212"/>
      <c r="AF57" s="212"/>
      <c r="AG57" s="212" t="s">
        <v>308</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2" x14ac:dyDescent="0.2">
      <c r="A58" s="219"/>
      <c r="B58" s="220"/>
      <c r="C58" s="263" t="s">
        <v>749</v>
      </c>
      <c r="D58" s="259"/>
      <c r="E58" s="260">
        <v>111</v>
      </c>
      <c r="F58" s="222"/>
      <c r="G58" s="222"/>
      <c r="H58" s="222"/>
      <c r="I58" s="222"/>
      <c r="J58" s="222"/>
      <c r="K58" s="222"/>
      <c r="L58" s="222"/>
      <c r="M58" s="222"/>
      <c r="N58" s="221"/>
      <c r="O58" s="221"/>
      <c r="P58" s="221"/>
      <c r="Q58" s="221"/>
      <c r="R58" s="222"/>
      <c r="S58" s="222"/>
      <c r="T58" s="222"/>
      <c r="U58" s="222"/>
      <c r="V58" s="222"/>
      <c r="W58" s="222"/>
      <c r="X58" s="222"/>
      <c r="Y58" s="222"/>
      <c r="Z58" s="212"/>
      <c r="AA58" s="212"/>
      <c r="AB58" s="212"/>
      <c r="AC58" s="212"/>
      <c r="AD58" s="212"/>
      <c r="AE58" s="212"/>
      <c r="AF58" s="212"/>
      <c r="AG58" s="212" t="s">
        <v>310</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outlineLevel="3" x14ac:dyDescent="0.2">
      <c r="A59" s="219"/>
      <c r="B59" s="220"/>
      <c r="C59" s="263" t="s">
        <v>750</v>
      </c>
      <c r="D59" s="259"/>
      <c r="E59" s="260">
        <v>67</v>
      </c>
      <c r="F59" s="222"/>
      <c r="G59" s="222"/>
      <c r="H59" s="222"/>
      <c r="I59" s="222"/>
      <c r="J59" s="222"/>
      <c r="K59" s="222"/>
      <c r="L59" s="222"/>
      <c r="M59" s="222"/>
      <c r="N59" s="221"/>
      <c r="O59" s="221"/>
      <c r="P59" s="221"/>
      <c r="Q59" s="221"/>
      <c r="R59" s="222"/>
      <c r="S59" s="222"/>
      <c r="T59" s="222"/>
      <c r="U59" s="222"/>
      <c r="V59" s="222"/>
      <c r="W59" s="222"/>
      <c r="X59" s="222"/>
      <c r="Y59" s="222"/>
      <c r="Z59" s="212"/>
      <c r="AA59" s="212"/>
      <c r="AB59" s="212"/>
      <c r="AC59" s="212"/>
      <c r="AD59" s="212"/>
      <c r="AE59" s="212"/>
      <c r="AF59" s="212"/>
      <c r="AG59" s="212" t="s">
        <v>310</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3" x14ac:dyDescent="0.2">
      <c r="A60" s="219"/>
      <c r="B60" s="220"/>
      <c r="C60" s="263" t="s">
        <v>751</v>
      </c>
      <c r="D60" s="259"/>
      <c r="E60" s="260">
        <v>4</v>
      </c>
      <c r="F60" s="222"/>
      <c r="G60" s="222"/>
      <c r="H60" s="222"/>
      <c r="I60" s="222"/>
      <c r="J60" s="222"/>
      <c r="K60" s="222"/>
      <c r="L60" s="222"/>
      <c r="M60" s="222"/>
      <c r="N60" s="221"/>
      <c r="O60" s="221"/>
      <c r="P60" s="221"/>
      <c r="Q60" s="221"/>
      <c r="R60" s="222"/>
      <c r="S60" s="222"/>
      <c r="T60" s="222"/>
      <c r="U60" s="222"/>
      <c r="V60" s="222"/>
      <c r="W60" s="222"/>
      <c r="X60" s="222"/>
      <c r="Y60" s="222"/>
      <c r="Z60" s="212"/>
      <c r="AA60" s="212"/>
      <c r="AB60" s="212"/>
      <c r="AC60" s="212"/>
      <c r="AD60" s="212"/>
      <c r="AE60" s="212"/>
      <c r="AF60" s="212"/>
      <c r="AG60" s="212" t="s">
        <v>310</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3" x14ac:dyDescent="0.2">
      <c r="A61" s="219"/>
      <c r="B61" s="220"/>
      <c r="C61" s="263" t="s">
        <v>752</v>
      </c>
      <c r="D61" s="259"/>
      <c r="E61" s="260">
        <v>4</v>
      </c>
      <c r="F61" s="222"/>
      <c r="G61" s="222"/>
      <c r="H61" s="222"/>
      <c r="I61" s="222"/>
      <c r="J61" s="222"/>
      <c r="K61" s="222"/>
      <c r="L61" s="222"/>
      <c r="M61" s="222"/>
      <c r="N61" s="221"/>
      <c r="O61" s="221"/>
      <c r="P61" s="221"/>
      <c r="Q61" s="221"/>
      <c r="R61" s="222"/>
      <c r="S61" s="222"/>
      <c r="T61" s="222"/>
      <c r="U61" s="222"/>
      <c r="V61" s="222"/>
      <c r="W61" s="222"/>
      <c r="X61" s="222"/>
      <c r="Y61" s="222"/>
      <c r="Z61" s="212"/>
      <c r="AA61" s="212"/>
      <c r="AB61" s="212"/>
      <c r="AC61" s="212"/>
      <c r="AD61" s="212"/>
      <c r="AE61" s="212"/>
      <c r="AF61" s="212"/>
      <c r="AG61" s="212" t="s">
        <v>310</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34">
        <v>20</v>
      </c>
      <c r="B62" s="235" t="s">
        <v>696</v>
      </c>
      <c r="C62" s="253" t="s">
        <v>697</v>
      </c>
      <c r="D62" s="236" t="s">
        <v>535</v>
      </c>
      <c r="E62" s="237">
        <v>4.04</v>
      </c>
      <c r="F62" s="238"/>
      <c r="G62" s="239">
        <f>ROUND(E62*F62,2)</f>
        <v>0</v>
      </c>
      <c r="H62" s="238"/>
      <c r="I62" s="239">
        <f>ROUND(E62*H62,2)</f>
        <v>0</v>
      </c>
      <c r="J62" s="238"/>
      <c r="K62" s="239">
        <f>ROUND(E62*J62,2)</f>
        <v>0</v>
      </c>
      <c r="L62" s="239">
        <v>21</v>
      </c>
      <c r="M62" s="239">
        <f>G62*(1+L62/100)</f>
        <v>0</v>
      </c>
      <c r="N62" s="237">
        <v>4.863E-2</v>
      </c>
      <c r="O62" s="237">
        <f>ROUND(E62*N62,2)</f>
        <v>0.2</v>
      </c>
      <c r="P62" s="237">
        <v>0</v>
      </c>
      <c r="Q62" s="237">
        <f>ROUND(E62*P62,2)</f>
        <v>0</v>
      </c>
      <c r="R62" s="239" t="s">
        <v>354</v>
      </c>
      <c r="S62" s="239" t="s">
        <v>231</v>
      </c>
      <c r="T62" s="240" t="s">
        <v>231</v>
      </c>
      <c r="U62" s="222">
        <v>0</v>
      </c>
      <c r="V62" s="222">
        <f>ROUND(E62*U62,2)</f>
        <v>0</v>
      </c>
      <c r="W62" s="222"/>
      <c r="X62" s="222" t="s">
        <v>355</v>
      </c>
      <c r="Y62" s="222" t="s">
        <v>234</v>
      </c>
      <c r="Z62" s="212"/>
      <c r="AA62" s="212"/>
      <c r="AB62" s="212"/>
      <c r="AC62" s="212"/>
      <c r="AD62" s="212"/>
      <c r="AE62" s="212"/>
      <c r="AF62" s="212"/>
      <c r="AG62" s="212" t="s">
        <v>356</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2" x14ac:dyDescent="0.2">
      <c r="A63" s="219"/>
      <c r="B63" s="220"/>
      <c r="C63" s="263" t="s">
        <v>707</v>
      </c>
      <c r="D63" s="259"/>
      <c r="E63" s="260">
        <v>4.04</v>
      </c>
      <c r="F63" s="222"/>
      <c r="G63" s="222"/>
      <c r="H63" s="222"/>
      <c r="I63" s="222"/>
      <c r="J63" s="222"/>
      <c r="K63" s="222"/>
      <c r="L63" s="222"/>
      <c r="M63" s="222"/>
      <c r="N63" s="221"/>
      <c r="O63" s="221"/>
      <c r="P63" s="221"/>
      <c r="Q63" s="221"/>
      <c r="R63" s="222"/>
      <c r="S63" s="222"/>
      <c r="T63" s="222"/>
      <c r="U63" s="222"/>
      <c r="V63" s="222"/>
      <c r="W63" s="222"/>
      <c r="X63" s="222"/>
      <c r="Y63" s="222"/>
      <c r="Z63" s="212"/>
      <c r="AA63" s="212"/>
      <c r="AB63" s="212"/>
      <c r="AC63" s="212"/>
      <c r="AD63" s="212"/>
      <c r="AE63" s="212"/>
      <c r="AF63" s="212"/>
      <c r="AG63" s="212" t="s">
        <v>310</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34">
        <v>21</v>
      </c>
      <c r="B64" s="235" t="s">
        <v>699</v>
      </c>
      <c r="C64" s="253" t="s">
        <v>700</v>
      </c>
      <c r="D64" s="236" t="s">
        <v>535</v>
      </c>
      <c r="E64" s="237">
        <v>112.11</v>
      </c>
      <c r="F64" s="238"/>
      <c r="G64" s="239">
        <f>ROUND(E64*F64,2)</f>
        <v>0</v>
      </c>
      <c r="H64" s="238"/>
      <c r="I64" s="239">
        <f>ROUND(E64*H64,2)</f>
        <v>0</v>
      </c>
      <c r="J64" s="238"/>
      <c r="K64" s="239">
        <f>ROUND(E64*J64,2)</f>
        <v>0</v>
      </c>
      <c r="L64" s="239">
        <v>21</v>
      </c>
      <c r="M64" s="239">
        <f>G64*(1+L64/100)</f>
        <v>0</v>
      </c>
      <c r="N64" s="237">
        <v>8.2100000000000006E-2</v>
      </c>
      <c r="O64" s="237">
        <f>ROUND(E64*N64,2)</f>
        <v>9.1999999999999993</v>
      </c>
      <c r="P64" s="237">
        <v>0</v>
      </c>
      <c r="Q64" s="237">
        <f>ROUND(E64*P64,2)</f>
        <v>0</v>
      </c>
      <c r="R64" s="239" t="s">
        <v>354</v>
      </c>
      <c r="S64" s="239" t="s">
        <v>231</v>
      </c>
      <c r="T64" s="240" t="s">
        <v>231</v>
      </c>
      <c r="U64" s="222">
        <v>0</v>
      </c>
      <c r="V64" s="222">
        <f>ROUND(E64*U64,2)</f>
        <v>0</v>
      </c>
      <c r="W64" s="222"/>
      <c r="X64" s="222" t="s">
        <v>355</v>
      </c>
      <c r="Y64" s="222" t="s">
        <v>234</v>
      </c>
      <c r="Z64" s="212"/>
      <c r="AA64" s="212"/>
      <c r="AB64" s="212"/>
      <c r="AC64" s="212"/>
      <c r="AD64" s="212"/>
      <c r="AE64" s="212"/>
      <c r="AF64" s="212"/>
      <c r="AG64" s="212" t="s">
        <v>356</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2" x14ac:dyDescent="0.2">
      <c r="A65" s="219"/>
      <c r="B65" s="220"/>
      <c r="C65" s="263" t="s">
        <v>753</v>
      </c>
      <c r="D65" s="259"/>
      <c r="E65" s="260">
        <v>112.11</v>
      </c>
      <c r="F65" s="222"/>
      <c r="G65" s="222"/>
      <c r="H65" s="222"/>
      <c r="I65" s="222"/>
      <c r="J65" s="222"/>
      <c r="K65" s="222"/>
      <c r="L65" s="222"/>
      <c r="M65" s="222"/>
      <c r="N65" s="221"/>
      <c r="O65" s="221"/>
      <c r="P65" s="221"/>
      <c r="Q65" s="221"/>
      <c r="R65" s="222"/>
      <c r="S65" s="222"/>
      <c r="T65" s="222"/>
      <c r="U65" s="222"/>
      <c r="V65" s="222"/>
      <c r="W65" s="222"/>
      <c r="X65" s="222"/>
      <c r="Y65" s="222"/>
      <c r="Z65" s="212"/>
      <c r="AA65" s="212"/>
      <c r="AB65" s="212"/>
      <c r="AC65" s="212"/>
      <c r="AD65" s="212"/>
      <c r="AE65" s="212"/>
      <c r="AF65" s="212"/>
      <c r="AG65" s="212" t="s">
        <v>310</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34">
        <v>22</v>
      </c>
      <c r="B66" s="235" t="s">
        <v>702</v>
      </c>
      <c r="C66" s="253" t="s">
        <v>703</v>
      </c>
      <c r="D66" s="236" t="s">
        <v>535</v>
      </c>
      <c r="E66" s="237">
        <v>67.67</v>
      </c>
      <c r="F66" s="238"/>
      <c r="G66" s="239">
        <f>ROUND(E66*F66,2)</f>
        <v>0</v>
      </c>
      <c r="H66" s="238"/>
      <c r="I66" s="239">
        <f>ROUND(E66*H66,2)</f>
        <v>0</v>
      </c>
      <c r="J66" s="238"/>
      <c r="K66" s="239">
        <f>ROUND(E66*J66,2)</f>
        <v>0</v>
      </c>
      <c r="L66" s="239">
        <v>21</v>
      </c>
      <c r="M66" s="239">
        <f>G66*(1+L66/100)</f>
        <v>0</v>
      </c>
      <c r="N66" s="237">
        <v>4.8300000000000003E-2</v>
      </c>
      <c r="O66" s="237">
        <f>ROUND(E66*N66,2)</f>
        <v>3.27</v>
      </c>
      <c r="P66" s="237">
        <v>0</v>
      </c>
      <c r="Q66" s="237">
        <f>ROUND(E66*P66,2)</f>
        <v>0</v>
      </c>
      <c r="R66" s="239" t="s">
        <v>354</v>
      </c>
      <c r="S66" s="239" t="s">
        <v>231</v>
      </c>
      <c r="T66" s="240" t="s">
        <v>231</v>
      </c>
      <c r="U66" s="222">
        <v>0</v>
      </c>
      <c r="V66" s="222">
        <f>ROUND(E66*U66,2)</f>
        <v>0</v>
      </c>
      <c r="W66" s="222"/>
      <c r="X66" s="222" t="s">
        <v>355</v>
      </c>
      <c r="Y66" s="222" t="s">
        <v>234</v>
      </c>
      <c r="Z66" s="212"/>
      <c r="AA66" s="212"/>
      <c r="AB66" s="212"/>
      <c r="AC66" s="212"/>
      <c r="AD66" s="212"/>
      <c r="AE66" s="212"/>
      <c r="AF66" s="212"/>
      <c r="AG66" s="212" t="s">
        <v>356</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2" x14ac:dyDescent="0.2">
      <c r="A67" s="219"/>
      <c r="B67" s="220"/>
      <c r="C67" s="263" t="s">
        <v>754</v>
      </c>
      <c r="D67" s="259"/>
      <c r="E67" s="260">
        <v>67.67</v>
      </c>
      <c r="F67" s="222"/>
      <c r="G67" s="222"/>
      <c r="H67" s="222"/>
      <c r="I67" s="222"/>
      <c r="J67" s="222"/>
      <c r="K67" s="222"/>
      <c r="L67" s="222"/>
      <c r="M67" s="222"/>
      <c r="N67" s="221"/>
      <c r="O67" s="221"/>
      <c r="P67" s="221"/>
      <c r="Q67" s="221"/>
      <c r="R67" s="222"/>
      <c r="S67" s="222"/>
      <c r="T67" s="222"/>
      <c r="U67" s="222"/>
      <c r="V67" s="222"/>
      <c r="W67" s="222"/>
      <c r="X67" s="222"/>
      <c r="Y67" s="222"/>
      <c r="Z67" s="212"/>
      <c r="AA67" s="212"/>
      <c r="AB67" s="212"/>
      <c r="AC67" s="212"/>
      <c r="AD67" s="212"/>
      <c r="AE67" s="212"/>
      <c r="AF67" s="212"/>
      <c r="AG67" s="212" t="s">
        <v>310</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ht="22.5" outlineLevel="1" x14ac:dyDescent="0.2">
      <c r="A68" s="234">
        <v>23</v>
      </c>
      <c r="B68" s="235" t="s">
        <v>705</v>
      </c>
      <c r="C68" s="253" t="s">
        <v>706</v>
      </c>
      <c r="D68" s="236" t="s">
        <v>535</v>
      </c>
      <c r="E68" s="237">
        <v>4.04</v>
      </c>
      <c r="F68" s="238"/>
      <c r="G68" s="239">
        <f>ROUND(E68*F68,2)</f>
        <v>0</v>
      </c>
      <c r="H68" s="238"/>
      <c r="I68" s="239">
        <f>ROUND(E68*H68,2)</f>
        <v>0</v>
      </c>
      <c r="J68" s="238"/>
      <c r="K68" s="239">
        <f>ROUND(E68*J68,2)</f>
        <v>0</v>
      </c>
      <c r="L68" s="239">
        <v>21</v>
      </c>
      <c r="M68" s="239">
        <f>G68*(1+L68/100)</f>
        <v>0</v>
      </c>
      <c r="N68" s="237">
        <v>5.8999999999999997E-2</v>
      </c>
      <c r="O68" s="237">
        <f>ROUND(E68*N68,2)</f>
        <v>0.24</v>
      </c>
      <c r="P68" s="237">
        <v>0</v>
      </c>
      <c r="Q68" s="237">
        <f>ROUND(E68*P68,2)</f>
        <v>0</v>
      </c>
      <c r="R68" s="239" t="s">
        <v>354</v>
      </c>
      <c r="S68" s="239" t="s">
        <v>231</v>
      </c>
      <c r="T68" s="240" t="s">
        <v>231</v>
      </c>
      <c r="U68" s="222">
        <v>0</v>
      </c>
      <c r="V68" s="222">
        <f>ROUND(E68*U68,2)</f>
        <v>0</v>
      </c>
      <c r="W68" s="222"/>
      <c r="X68" s="222" t="s">
        <v>355</v>
      </c>
      <c r="Y68" s="222" t="s">
        <v>234</v>
      </c>
      <c r="Z68" s="212"/>
      <c r="AA68" s="212"/>
      <c r="AB68" s="212"/>
      <c r="AC68" s="212"/>
      <c r="AD68" s="212"/>
      <c r="AE68" s="212"/>
      <c r="AF68" s="212"/>
      <c r="AG68" s="212" t="s">
        <v>356</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2" x14ac:dyDescent="0.2">
      <c r="A69" s="219"/>
      <c r="B69" s="220"/>
      <c r="C69" s="263" t="s">
        <v>707</v>
      </c>
      <c r="D69" s="259"/>
      <c r="E69" s="260">
        <v>4.04</v>
      </c>
      <c r="F69" s="222"/>
      <c r="G69" s="222"/>
      <c r="H69" s="222"/>
      <c r="I69" s="222"/>
      <c r="J69" s="222"/>
      <c r="K69" s="222"/>
      <c r="L69" s="222"/>
      <c r="M69" s="222"/>
      <c r="N69" s="221"/>
      <c r="O69" s="221"/>
      <c r="P69" s="221"/>
      <c r="Q69" s="221"/>
      <c r="R69" s="222"/>
      <c r="S69" s="222"/>
      <c r="T69" s="222"/>
      <c r="U69" s="222"/>
      <c r="V69" s="222"/>
      <c r="W69" s="222"/>
      <c r="X69" s="222"/>
      <c r="Y69" s="222"/>
      <c r="Z69" s="212"/>
      <c r="AA69" s="212"/>
      <c r="AB69" s="212"/>
      <c r="AC69" s="212"/>
      <c r="AD69" s="212"/>
      <c r="AE69" s="212"/>
      <c r="AF69" s="212"/>
      <c r="AG69" s="212" t="s">
        <v>310</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x14ac:dyDescent="0.2">
      <c r="A70" s="227" t="s">
        <v>226</v>
      </c>
      <c r="B70" s="228" t="s">
        <v>175</v>
      </c>
      <c r="C70" s="251" t="s">
        <v>176</v>
      </c>
      <c r="D70" s="229"/>
      <c r="E70" s="230"/>
      <c r="F70" s="231"/>
      <c r="G70" s="231">
        <f>SUMIF(AG71:AG75,"&lt;&gt;NOR",G71:G75)</f>
        <v>0</v>
      </c>
      <c r="H70" s="231"/>
      <c r="I70" s="231">
        <f>SUM(I71:I75)</f>
        <v>0</v>
      </c>
      <c r="J70" s="231"/>
      <c r="K70" s="231">
        <f>SUM(K71:K75)</f>
        <v>0</v>
      </c>
      <c r="L70" s="231"/>
      <c r="M70" s="231">
        <f>SUM(M71:M75)</f>
        <v>0</v>
      </c>
      <c r="N70" s="230"/>
      <c r="O70" s="230">
        <f>SUM(O71:O75)</f>
        <v>0</v>
      </c>
      <c r="P70" s="230"/>
      <c r="Q70" s="230">
        <f>SUM(Q71:Q75)</f>
        <v>0</v>
      </c>
      <c r="R70" s="231"/>
      <c r="S70" s="231"/>
      <c r="T70" s="232"/>
      <c r="U70" s="226"/>
      <c r="V70" s="226">
        <f>SUM(V71:V75)</f>
        <v>10.41</v>
      </c>
      <c r="W70" s="226"/>
      <c r="X70" s="226"/>
      <c r="Y70" s="226"/>
      <c r="AG70" t="s">
        <v>227</v>
      </c>
    </row>
    <row r="71" spans="1:60" outlineLevel="1" x14ac:dyDescent="0.2">
      <c r="A71" s="234">
        <v>24</v>
      </c>
      <c r="B71" s="235" t="s">
        <v>708</v>
      </c>
      <c r="C71" s="253" t="s">
        <v>709</v>
      </c>
      <c r="D71" s="236" t="s">
        <v>360</v>
      </c>
      <c r="E71" s="237">
        <v>650.42868999999996</v>
      </c>
      <c r="F71" s="238"/>
      <c r="G71" s="239">
        <f>ROUND(E71*F71,2)</f>
        <v>0</v>
      </c>
      <c r="H71" s="238"/>
      <c r="I71" s="239">
        <f>ROUND(E71*H71,2)</f>
        <v>0</v>
      </c>
      <c r="J71" s="238"/>
      <c r="K71" s="239">
        <f>ROUND(E71*J71,2)</f>
        <v>0</v>
      </c>
      <c r="L71" s="239">
        <v>21</v>
      </c>
      <c r="M71" s="239">
        <f>G71*(1+L71/100)</f>
        <v>0</v>
      </c>
      <c r="N71" s="237">
        <v>0</v>
      </c>
      <c r="O71" s="237">
        <f>ROUND(E71*N71,2)</f>
        <v>0</v>
      </c>
      <c r="P71" s="237">
        <v>0</v>
      </c>
      <c r="Q71" s="237">
        <f>ROUND(E71*P71,2)</f>
        <v>0</v>
      </c>
      <c r="R71" s="239" t="s">
        <v>314</v>
      </c>
      <c r="S71" s="239" t="s">
        <v>231</v>
      </c>
      <c r="T71" s="240" t="s">
        <v>231</v>
      </c>
      <c r="U71" s="222">
        <v>1.6E-2</v>
      </c>
      <c r="V71" s="222">
        <f>ROUND(E71*U71,2)</f>
        <v>10.41</v>
      </c>
      <c r="W71" s="222"/>
      <c r="X71" s="222" t="s">
        <v>446</v>
      </c>
      <c r="Y71" s="222" t="s">
        <v>234</v>
      </c>
      <c r="Z71" s="212"/>
      <c r="AA71" s="212"/>
      <c r="AB71" s="212"/>
      <c r="AC71" s="212"/>
      <c r="AD71" s="212"/>
      <c r="AE71" s="212"/>
      <c r="AF71" s="212"/>
      <c r="AG71" s="212" t="s">
        <v>447</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2" x14ac:dyDescent="0.2">
      <c r="A72" s="219"/>
      <c r="B72" s="220"/>
      <c r="C72" s="262" t="s">
        <v>448</v>
      </c>
      <c r="D72" s="261"/>
      <c r="E72" s="261"/>
      <c r="F72" s="261"/>
      <c r="G72" s="261"/>
      <c r="H72" s="222"/>
      <c r="I72" s="222"/>
      <c r="J72" s="222"/>
      <c r="K72" s="222"/>
      <c r="L72" s="222"/>
      <c r="M72" s="222"/>
      <c r="N72" s="221"/>
      <c r="O72" s="221"/>
      <c r="P72" s="221"/>
      <c r="Q72" s="221"/>
      <c r="R72" s="222"/>
      <c r="S72" s="222"/>
      <c r="T72" s="222"/>
      <c r="U72" s="222"/>
      <c r="V72" s="222"/>
      <c r="W72" s="222"/>
      <c r="X72" s="222"/>
      <c r="Y72" s="222"/>
      <c r="Z72" s="212"/>
      <c r="AA72" s="212"/>
      <c r="AB72" s="212"/>
      <c r="AC72" s="212"/>
      <c r="AD72" s="212"/>
      <c r="AE72" s="212"/>
      <c r="AF72" s="212"/>
      <c r="AG72" s="212" t="s">
        <v>308</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2" x14ac:dyDescent="0.2">
      <c r="A73" s="219"/>
      <c r="B73" s="220"/>
      <c r="C73" s="263" t="s">
        <v>449</v>
      </c>
      <c r="D73" s="259"/>
      <c r="E73" s="260"/>
      <c r="F73" s="222"/>
      <c r="G73" s="222"/>
      <c r="H73" s="222"/>
      <c r="I73" s="222"/>
      <c r="J73" s="222"/>
      <c r="K73" s="222"/>
      <c r="L73" s="222"/>
      <c r="M73" s="222"/>
      <c r="N73" s="221"/>
      <c r="O73" s="221"/>
      <c r="P73" s="221"/>
      <c r="Q73" s="221"/>
      <c r="R73" s="222"/>
      <c r="S73" s="222"/>
      <c r="T73" s="222"/>
      <c r="U73" s="222"/>
      <c r="V73" s="222"/>
      <c r="W73" s="222"/>
      <c r="X73" s="222"/>
      <c r="Y73" s="222"/>
      <c r="Z73" s="212"/>
      <c r="AA73" s="212"/>
      <c r="AB73" s="212"/>
      <c r="AC73" s="212"/>
      <c r="AD73" s="212"/>
      <c r="AE73" s="212"/>
      <c r="AF73" s="212"/>
      <c r="AG73" s="212" t="s">
        <v>310</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3" x14ac:dyDescent="0.2">
      <c r="A74" s="219"/>
      <c r="B74" s="220"/>
      <c r="C74" s="263" t="s">
        <v>755</v>
      </c>
      <c r="D74" s="259"/>
      <c r="E74" s="260"/>
      <c r="F74" s="222"/>
      <c r="G74" s="222"/>
      <c r="H74" s="222"/>
      <c r="I74" s="222"/>
      <c r="J74" s="222"/>
      <c r="K74" s="222"/>
      <c r="L74" s="222"/>
      <c r="M74" s="222"/>
      <c r="N74" s="221"/>
      <c r="O74" s="221"/>
      <c r="P74" s="221"/>
      <c r="Q74" s="221"/>
      <c r="R74" s="222"/>
      <c r="S74" s="222"/>
      <c r="T74" s="222"/>
      <c r="U74" s="222"/>
      <c r="V74" s="222"/>
      <c r="W74" s="222"/>
      <c r="X74" s="222"/>
      <c r="Y74" s="222"/>
      <c r="Z74" s="212"/>
      <c r="AA74" s="212"/>
      <c r="AB74" s="212"/>
      <c r="AC74" s="212"/>
      <c r="AD74" s="212"/>
      <c r="AE74" s="212"/>
      <c r="AF74" s="212"/>
      <c r="AG74" s="212" t="s">
        <v>310</v>
      </c>
      <c r="AH74" s="212">
        <v>0</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3" x14ac:dyDescent="0.2">
      <c r="A75" s="219"/>
      <c r="B75" s="220"/>
      <c r="C75" s="263" t="s">
        <v>756</v>
      </c>
      <c r="D75" s="259"/>
      <c r="E75" s="260">
        <v>650.42868999999996</v>
      </c>
      <c r="F75" s="222"/>
      <c r="G75" s="222"/>
      <c r="H75" s="222"/>
      <c r="I75" s="222"/>
      <c r="J75" s="222"/>
      <c r="K75" s="222"/>
      <c r="L75" s="222"/>
      <c r="M75" s="222"/>
      <c r="N75" s="221"/>
      <c r="O75" s="221"/>
      <c r="P75" s="221"/>
      <c r="Q75" s="221"/>
      <c r="R75" s="222"/>
      <c r="S75" s="222"/>
      <c r="T75" s="222"/>
      <c r="U75" s="222"/>
      <c r="V75" s="222"/>
      <c r="W75" s="222"/>
      <c r="X75" s="222"/>
      <c r="Y75" s="222"/>
      <c r="Z75" s="212"/>
      <c r="AA75" s="212"/>
      <c r="AB75" s="212"/>
      <c r="AC75" s="212"/>
      <c r="AD75" s="212"/>
      <c r="AE75" s="212"/>
      <c r="AF75" s="212"/>
      <c r="AG75" s="212" t="s">
        <v>310</v>
      </c>
      <c r="AH75" s="212">
        <v>0</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x14ac:dyDescent="0.2">
      <c r="A76" s="3"/>
      <c r="B76" s="4"/>
      <c r="C76" s="256"/>
      <c r="D76" s="6"/>
      <c r="E76" s="3"/>
      <c r="F76" s="3"/>
      <c r="G76" s="3"/>
      <c r="H76" s="3"/>
      <c r="I76" s="3"/>
      <c r="J76" s="3"/>
      <c r="K76" s="3"/>
      <c r="L76" s="3"/>
      <c r="M76" s="3"/>
      <c r="N76" s="3"/>
      <c r="O76" s="3"/>
      <c r="P76" s="3"/>
      <c r="Q76" s="3"/>
      <c r="R76" s="3"/>
      <c r="S76" s="3"/>
      <c r="T76" s="3"/>
      <c r="U76" s="3"/>
      <c r="V76" s="3"/>
      <c r="W76" s="3"/>
      <c r="X76" s="3"/>
      <c r="Y76" s="3"/>
      <c r="AE76">
        <v>12</v>
      </c>
      <c r="AF76">
        <v>21</v>
      </c>
      <c r="AG76" t="s">
        <v>212</v>
      </c>
    </row>
    <row r="77" spans="1:60" x14ac:dyDescent="0.2">
      <c r="A77" s="215"/>
      <c r="B77" s="216" t="s">
        <v>29</v>
      </c>
      <c r="C77" s="257"/>
      <c r="D77" s="217"/>
      <c r="E77" s="218"/>
      <c r="F77" s="218"/>
      <c r="G77" s="233">
        <f>G8+G14+G21+G36+G41+G53+G55+G70</f>
        <v>0</v>
      </c>
      <c r="H77" s="3"/>
      <c r="I77" s="3"/>
      <c r="J77" s="3"/>
      <c r="K77" s="3"/>
      <c r="L77" s="3"/>
      <c r="M77" s="3"/>
      <c r="N77" s="3"/>
      <c r="O77" s="3"/>
      <c r="P77" s="3"/>
      <c r="Q77" s="3"/>
      <c r="R77" s="3"/>
      <c r="S77" s="3"/>
      <c r="T77" s="3"/>
      <c r="U77" s="3"/>
      <c r="V77" s="3"/>
      <c r="W77" s="3"/>
      <c r="X77" s="3"/>
      <c r="Y77" s="3"/>
      <c r="AE77">
        <f>SUMIF(L7:L75,AE76,G7:G75)</f>
        <v>0</v>
      </c>
      <c r="AF77">
        <f>SUMIF(L7:L75,AF76,G7:G75)</f>
        <v>0</v>
      </c>
      <c r="AG77" t="s">
        <v>297</v>
      </c>
    </row>
    <row r="78" spans="1:60" x14ac:dyDescent="0.2">
      <c r="C78" s="258"/>
      <c r="D78" s="10"/>
      <c r="AG78" t="s">
        <v>298</v>
      </c>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I6MWBwm1Dy8fg935JERQdWPAlKx53kWSWnTNiRfAR9ko7f2BFQPWNWVGzQRlPi9jpxZ1TWN7paro5/K5mK2JA==" saltValue="ogSILc04q7iPgIlnxqXcfQ==" spinCount="100000" sheet="1" formatRows="0"/>
  <mergeCells count="15">
    <mergeCell ref="C49:G49"/>
    <mergeCell ref="C57:G57"/>
    <mergeCell ref="C72:G72"/>
    <mergeCell ref="C16:G16"/>
    <mergeCell ref="C18:G18"/>
    <mergeCell ref="C23:G23"/>
    <mergeCell ref="C26:G26"/>
    <mergeCell ref="C29:G29"/>
    <mergeCell ref="C43:G43"/>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9F6DB-47B9-4D86-9C74-BB35E5EF617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299</v>
      </c>
      <c r="B1" s="197"/>
      <c r="C1" s="197"/>
      <c r="D1" s="197"/>
      <c r="E1" s="197"/>
      <c r="F1" s="197"/>
      <c r="G1" s="197"/>
      <c r="AG1" t="s">
        <v>199</v>
      </c>
    </row>
    <row r="2" spans="1:60" ht="24.95" customHeight="1" x14ac:dyDescent="0.2">
      <c r="A2" s="198" t="s">
        <v>7</v>
      </c>
      <c r="B2" s="48" t="s">
        <v>43</v>
      </c>
      <c r="C2" s="201" t="s">
        <v>44</v>
      </c>
      <c r="D2" s="199"/>
      <c r="E2" s="199"/>
      <c r="F2" s="199"/>
      <c r="G2" s="200"/>
      <c r="AG2" t="s">
        <v>200</v>
      </c>
    </row>
    <row r="3" spans="1:60" ht="24.95" customHeight="1" x14ac:dyDescent="0.2">
      <c r="A3" s="198" t="s">
        <v>8</v>
      </c>
      <c r="B3" s="48" t="s">
        <v>73</v>
      </c>
      <c r="C3" s="201" t="s">
        <v>74</v>
      </c>
      <c r="D3" s="199"/>
      <c r="E3" s="199"/>
      <c r="F3" s="199"/>
      <c r="G3" s="200"/>
      <c r="AC3" s="176" t="s">
        <v>200</v>
      </c>
      <c r="AG3" t="s">
        <v>202</v>
      </c>
    </row>
    <row r="4" spans="1:60" ht="24.95" customHeight="1" x14ac:dyDescent="0.2">
      <c r="A4" s="202" t="s">
        <v>9</v>
      </c>
      <c r="B4" s="203" t="s">
        <v>75</v>
      </c>
      <c r="C4" s="204" t="s">
        <v>74</v>
      </c>
      <c r="D4" s="205"/>
      <c r="E4" s="205"/>
      <c r="F4" s="205"/>
      <c r="G4" s="206"/>
      <c r="AG4" t="s">
        <v>203</v>
      </c>
    </row>
    <row r="5" spans="1:60" x14ac:dyDescent="0.2">
      <c r="D5" s="10"/>
    </row>
    <row r="6" spans="1:60" ht="38.25" x14ac:dyDescent="0.2">
      <c r="A6" s="208" t="s">
        <v>204</v>
      </c>
      <c r="B6" s="210" t="s">
        <v>205</v>
      </c>
      <c r="C6" s="210" t="s">
        <v>206</v>
      </c>
      <c r="D6" s="209" t="s">
        <v>207</v>
      </c>
      <c r="E6" s="208" t="s">
        <v>208</v>
      </c>
      <c r="F6" s="207" t="s">
        <v>209</v>
      </c>
      <c r="G6" s="208" t="s">
        <v>29</v>
      </c>
      <c r="H6" s="211" t="s">
        <v>30</v>
      </c>
      <c r="I6" s="211" t="s">
        <v>210</v>
      </c>
      <c r="J6" s="211" t="s">
        <v>31</v>
      </c>
      <c r="K6" s="211" t="s">
        <v>211</v>
      </c>
      <c r="L6" s="211" t="s">
        <v>212</v>
      </c>
      <c r="M6" s="211" t="s">
        <v>213</v>
      </c>
      <c r="N6" s="211" t="s">
        <v>214</v>
      </c>
      <c r="O6" s="211" t="s">
        <v>215</v>
      </c>
      <c r="P6" s="211" t="s">
        <v>216</v>
      </c>
      <c r="Q6" s="211" t="s">
        <v>217</v>
      </c>
      <c r="R6" s="211" t="s">
        <v>218</v>
      </c>
      <c r="S6" s="211" t="s">
        <v>219</v>
      </c>
      <c r="T6" s="211" t="s">
        <v>220</v>
      </c>
      <c r="U6" s="211" t="s">
        <v>221</v>
      </c>
      <c r="V6" s="211" t="s">
        <v>222</v>
      </c>
      <c r="W6" s="211" t="s">
        <v>223</v>
      </c>
      <c r="X6" s="211" t="s">
        <v>224</v>
      </c>
      <c r="Y6" s="211" t="s">
        <v>225</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226</v>
      </c>
      <c r="B8" s="228" t="s">
        <v>177</v>
      </c>
      <c r="C8" s="251" t="s">
        <v>178</v>
      </c>
      <c r="D8" s="229"/>
      <c r="E8" s="230"/>
      <c r="F8" s="231"/>
      <c r="G8" s="231">
        <f>SUMIF(AG9:AG19,"&lt;&gt;NOR",G9:G19)</f>
        <v>0</v>
      </c>
      <c r="H8" s="231"/>
      <c r="I8" s="231">
        <f>SUM(I9:I19)</f>
        <v>0</v>
      </c>
      <c r="J8" s="231"/>
      <c r="K8" s="231">
        <f>SUM(K9:K19)</f>
        <v>0</v>
      </c>
      <c r="L8" s="231"/>
      <c r="M8" s="231">
        <f>SUM(M9:M19)</f>
        <v>0</v>
      </c>
      <c r="N8" s="230"/>
      <c r="O8" s="230">
        <f>SUM(O9:O19)</f>
        <v>0</v>
      </c>
      <c r="P8" s="230"/>
      <c r="Q8" s="230">
        <f>SUM(Q9:Q19)</f>
        <v>0</v>
      </c>
      <c r="R8" s="231"/>
      <c r="S8" s="231"/>
      <c r="T8" s="232"/>
      <c r="U8" s="226"/>
      <c r="V8" s="226">
        <f>SUM(V9:V19)</f>
        <v>0</v>
      </c>
      <c r="W8" s="226"/>
      <c r="X8" s="226"/>
      <c r="Y8" s="226"/>
      <c r="AG8" t="s">
        <v>227</v>
      </c>
    </row>
    <row r="9" spans="1:60" ht="22.5" outlineLevel="1" x14ac:dyDescent="0.2">
      <c r="A9" s="241">
        <v>1</v>
      </c>
      <c r="B9" s="242" t="s">
        <v>757</v>
      </c>
      <c r="C9" s="252" t="s">
        <v>758</v>
      </c>
      <c r="D9" s="243" t="s">
        <v>759</v>
      </c>
      <c r="E9" s="244">
        <v>7</v>
      </c>
      <c r="F9" s="245"/>
      <c r="G9" s="246">
        <f>ROUND(E9*F9,2)</f>
        <v>0</v>
      </c>
      <c r="H9" s="245"/>
      <c r="I9" s="246">
        <f>ROUND(E9*H9,2)</f>
        <v>0</v>
      </c>
      <c r="J9" s="245"/>
      <c r="K9" s="246">
        <f>ROUND(E9*J9,2)</f>
        <v>0</v>
      </c>
      <c r="L9" s="246">
        <v>21</v>
      </c>
      <c r="M9" s="246">
        <f>G9*(1+L9/100)</f>
        <v>0</v>
      </c>
      <c r="N9" s="244">
        <v>0</v>
      </c>
      <c r="O9" s="244">
        <f>ROUND(E9*N9,2)</f>
        <v>0</v>
      </c>
      <c r="P9" s="244">
        <v>0</v>
      </c>
      <c r="Q9" s="244">
        <f>ROUND(E9*P9,2)</f>
        <v>0</v>
      </c>
      <c r="R9" s="246"/>
      <c r="S9" s="246" t="s">
        <v>285</v>
      </c>
      <c r="T9" s="247" t="s">
        <v>232</v>
      </c>
      <c r="U9" s="222">
        <v>0</v>
      </c>
      <c r="V9" s="222">
        <f>ROUND(E9*U9,2)</f>
        <v>0</v>
      </c>
      <c r="W9" s="222"/>
      <c r="X9" s="222" t="s">
        <v>305</v>
      </c>
      <c r="Y9" s="222" t="s">
        <v>234</v>
      </c>
      <c r="Z9" s="212"/>
      <c r="AA9" s="212"/>
      <c r="AB9" s="212"/>
      <c r="AC9" s="212"/>
      <c r="AD9" s="212"/>
      <c r="AE9" s="212"/>
      <c r="AF9" s="212"/>
      <c r="AG9" s="212" t="s">
        <v>760</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
      <c r="A10" s="241">
        <v>2</v>
      </c>
      <c r="B10" s="242" t="s">
        <v>761</v>
      </c>
      <c r="C10" s="252" t="s">
        <v>762</v>
      </c>
      <c r="D10" s="243" t="s">
        <v>759</v>
      </c>
      <c r="E10" s="244">
        <v>7</v>
      </c>
      <c r="F10" s="245"/>
      <c r="G10" s="246">
        <f>ROUND(E10*F10,2)</f>
        <v>0</v>
      </c>
      <c r="H10" s="245"/>
      <c r="I10" s="246">
        <f>ROUND(E10*H10,2)</f>
        <v>0</v>
      </c>
      <c r="J10" s="245"/>
      <c r="K10" s="246">
        <f>ROUND(E10*J10,2)</f>
        <v>0</v>
      </c>
      <c r="L10" s="246">
        <v>21</v>
      </c>
      <c r="M10" s="246">
        <f>G10*(1+L10/100)</f>
        <v>0</v>
      </c>
      <c r="N10" s="244">
        <v>0</v>
      </c>
      <c r="O10" s="244">
        <f>ROUND(E10*N10,2)</f>
        <v>0</v>
      </c>
      <c r="P10" s="244">
        <v>0</v>
      </c>
      <c r="Q10" s="244">
        <f>ROUND(E10*P10,2)</f>
        <v>0</v>
      </c>
      <c r="R10" s="246"/>
      <c r="S10" s="246" t="s">
        <v>285</v>
      </c>
      <c r="T10" s="247" t="s">
        <v>232</v>
      </c>
      <c r="U10" s="222">
        <v>0</v>
      </c>
      <c r="V10" s="222">
        <f>ROUND(E10*U10,2)</f>
        <v>0</v>
      </c>
      <c r="W10" s="222"/>
      <c r="X10" s="222" t="s">
        <v>305</v>
      </c>
      <c r="Y10" s="222" t="s">
        <v>234</v>
      </c>
      <c r="Z10" s="212"/>
      <c r="AA10" s="212"/>
      <c r="AB10" s="212"/>
      <c r="AC10" s="212"/>
      <c r="AD10" s="212"/>
      <c r="AE10" s="212"/>
      <c r="AF10" s="212"/>
      <c r="AG10" s="212" t="s">
        <v>760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1">
        <v>3</v>
      </c>
      <c r="B11" s="242" t="s">
        <v>763</v>
      </c>
      <c r="C11" s="252" t="s">
        <v>764</v>
      </c>
      <c r="D11" s="243" t="s">
        <v>326</v>
      </c>
      <c r="E11" s="244">
        <v>145</v>
      </c>
      <c r="F11" s="245"/>
      <c r="G11" s="246">
        <f>ROUND(E11*F11,2)</f>
        <v>0</v>
      </c>
      <c r="H11" s="245"/>
      <c r="I11" s="246">
        <f>ROUND(E11*H11,2)</f>
        <v>0</v>
      </c>
      <c r="J11" s="245"/>
      <c r="K11" s="246">
        <f>ROUND(E11*J11,2)</f>
        <v>0</v>
      </c>
      <c r="L11" s="246">
        <v>21</v>
      </c>
      <c r="M11" s="246">
        <f>G11*(1+L11/100)</f>
        <v>0</v>
      </c>
      <c r="N11" s="244">
        <v>0</v>
      </c>
      <c r="O11" s="244">
        <f>ROUND(E11*N11,2)</f>
        <v>0</v>
      </c>
      <c r="P11" s="244">
        <v>0</v>
      </c>
      <c r="Q11" s="244">
        <f>ROUND(E11*P11,2)</f>
        <v>0</v>
      </c>
      <c r="R11" s="246"/>
      <c r="S11" s="246" t="s">
        <v>285</v>
      </c>
      <c r="T11" s="247" t="s">
        <v>232</v>
      </c>
      <c r="U11" s="222">
        <v>0</v>
      </c>
      <c r="V11" s="222">
        <f>ROUND(E11*U11,2)</f>
        <v>0</v>
      </c>
      <c r="W11" s="222"/>
      <c r="X11" s="222" t="s">
        <v>305</v>
      </c>
      <c r="Y11" s="222" t="s">
        <v>234</v>
      </c>
      <c r="Z11" s="212"/>
      <c r="AA11" s="212"/>
      <c r="AB11" s="212"/>
      <c r="AC11" s="212"/>
      <c r="AD11" s="212"/>
      <c r="AE11" s="212"/>
      <c r="AF11" s="212"/>
      <c r="AG11" s="212" t="s">
        <v>760</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1">
        <v>4</v>
      </c>
      <c r="B12" s="242" t="s">
        <v>765</v>
      </c>
      <c r="C12" s="252" t="s">
        <v>766</v>
      </c>
      <c r="D12" s="243" t="s">
        <v>326</v>
      </c>
      <c r="E12" s="244">
        <v>145</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c r="S12" s="246" t="s">
        <v>285</v>
      </c>
      <c r="T12" s="247" t="s">
        <v>232</v>
      </c>
      <c r="U12" s="222">
        <v>0</v>
      </c>
      <c r="V12" s="222">
        <f>ROUND(E12*U12,2)</f>
        <v>0</v>
      </c>
      <c r="W12" s="222"/>
      <c r="X12" s="222" t="s">
        <v>305</v>
      </c>
      <c r="Y12" s="222" t="s">
        <v>234</v>
      </c>
      <c r="Z12" s="212"/>
      <c r="AA12" s="212"/>
      <c r="AB12" s="212"/>
      <c r="AC12" s="212"/>
      <c r="AD12" s="212"/>
      <c r="AE12" s="212"/>
      <c r="AF12" s="212"/>
      <c r="AG12" s="212" t="s">
        <v>760</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
      <c r="A13" s="241">
        <v>5</v>
      </c>
      <c r="B13" s="242" t="s">
        <v>767</v>
      </c>
      <c r="C13" s="252" t="s">
        <v>768</v>
      </c>
      <c r="D13" s="243" t="s">
        <v>326</v>
      </c>
      <c r="E13" s="244">
        <v>110</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c r="S13" s="246" t="s">
        <v>285</v>
      </c>
      <c r="T13" s="247" t="s">
        <v>232</v>
      </c>
      <c r="U13" s="222">
        <v>0</v>
      </c>
      <c r="V13" s="222">
        <f>ROUND(E13*U13,2)</f>
        <v>0</v>
      </c>
      <c r="W13" s="222"/>
      <c r="X13" s="222" t="s">
        <v>305</v>
      </c>
      <c r="Y13" s="222" t="s">
        <v>234</v>
      </c>
      <c r="Z13" s="212"/>
      <c r="AA13" s="212"/>
      <c r="AB13" s="212"/>
      <c r="AC13" s="212"/>
      <c r="AD13" s="212"/>
      <c r="AE13" s="212"/>
      <c r="AF13" s="212"/>
      <c r="AG13" s="212" t="s">
        <v>760</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1">
        <v>6</v>
      </c>
      <c r="B14" s="242" t="s">
        <v>769</v>
      </c>
      <c r="C14" s="252" t="s">
        <v>770</v>
      </c>
      <c r="D14" s="243" t="s">
        <v>326</v>
      </c>
      <c r="E14" s="244">
        <v>110</v>
      </c>
      <c r="F14" s="245"/>
      <c r="G14" s="246">
        <f>ROUND(E14*F14,2)</f>
        <v>0</v>
      </c>
      <c r="H14" s="245"/>
      <c r="I14" s="246">
        <f>ROUND(E14*H14,2)</f>
        <v>0</v>
      </c>
      <c r="J14" s="245"/>
      <c r="K14" s="246">
        <f>ROUND(E14*J14,2)</f>
        <v>0</v>
      </c>
      <c r="L14" s="246">
        <v>21</v>
      </c>
      <c r="M14" s="246">
        <f>G14*(1+L14/100)</f>
        <v>0</v>
      </c>
      <c r="N14" s="244">
        <v>0</v>
      </c>
      <c r="O14" s="244">
        <f>ROUND(E14*N14,2)</f>
        <v>0</v>
      </c>
      <c r="P14" s="244">
        <v>0</v>
      </c>
      <c r="Q14" s="244">
        <f>ROUND(E14*P14,2)</f>
        <v>0</v>
      </c>
      <c r="R14" s="246"/>
      <c r="S14" s="246" t="s">
        <v>285</v>
      </c>
      <c r="T14" s="247" t="s">
        <v>232</v>
      </c>
      <c r="U14" s="222">
        <v>0</v>
      </c>
      <c r="V14" s="222">
        <f>ROUND(E14*U14,2)</f>
        <v>0</v>
      </c>
      <c r="W14" s="222"/>
      <c r="X14" s="222" t="s">
        <v>305</v>
      </c>
      <c r="Y14" s="222" t="s">
        <v>234</v>
      </c>
      <c r="Z14" s="212"/>
      <c r="AA14" s="212"/>
      <c r="AB14" s="212"/>
      <c r="AC14" s="212"/>
      <c r="AD14" s="212"/>
      <c r="AE14" s="212"/>
      <c r="AF14" s="212"/>
      <c r="AG14" s="212" t="s">
        <v>760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1">
        <v>7</v>
      </c>
      <c r="B15" s="242" t="s">
        <v>771</v>
      </c>
      <c r="C15" s="252" t="s">
        <v>772</v>
      </c>
      <c r="D15" s="243" t="s">
        <v>326</v>
      </c>
      <c r="E15" s="244">
        <v>12</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c r="S15" s="246" t="s">
        <v>285</v>
      </c>
      <c r="T15" s="247" t="s">
        <v>232</v>
      </c>
      <c r="U15" s="222">
        <v>0</v>
      </c>
      <c r="V15" s="222">
        <f>ROUND(E15*U15,2)</f>
        <v>0</v>
      </c>
      <c r="W15" s="222"/>
      <c r="X15" s="222" t="s">
        <v>305</v>
      </c>
      <c r="Y15" s="222" t="s">
        <v>234</v>
      </c>
      <c r="Z15" s="212"/>
      <c r="AA15" s="212"/>
      <c r="AB15" s="212"/>
      <c r="AC15" s="212"/>
      <c r="AD15" s="212"/>
      <c r="AE15" s="212"/>
      <c r="AF15" s="212"/>
      <c r="AG15" s="212" t="s">
        <v>760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41">
        <v>8</v>
      </c>
      <c r="B16" s="242" t="s">
        <v>773</v>
      </c>
      <c r="C16" s="252" t="s">
        <v>774</v>
      </c>
      <c r="D16" s="243" t="s">
        <v>759</v>
      </c>
      <c r="E16" s="244">
        <v>10</v>
      </c>
      <c r="F16" s="245"/>
      <c r="G16" s="246">
        <f>ROUND(E16*F16,2)</f>
        <v>0</v>
      </c>
      <c r="H16" s="245"/>
      <c r="I16" s="246">
        <f>ROUND(E16*H16,2)</f>
        <v>0</v>
      </c>
      <c r="J16" s="245"/>
      <c r="K16" s="246">
        <f>ROUND(E16*J16,2)</f>
        <v>0</v>
      </c>
      <c r="L16" s="246">
        <v>21</v>
      </c>
      <c r="M16" s="246">
        <f>G16*(1+L16/100)</f>
        <v>0</v>
      </c>
      <c r="N16" s="244">
        <v>0</v>
      </c>
      <c r="O16" s="244">
        <f>ROUND(E16*N16,2)</f>
        <v>0</v>
      </c>
      <c r="P16" s="244">
        <v>0</v>
      </c>
      <c r="Q16" s="244">
        <f>ROUND(E16*P16,2)</f>
        <v>0</v>
      </c>
      <c r="R16" s="246"/>
      <c r="S16" s="246" t="s">
        <v>285</v>
      </c>
      <c r="T16" s="247" t="s">
        <v>232</v>
      </c>
      <c r="U16" s="222">
        <v>0</v>
      </c>
      <c r="V16" s="222">
        <f>ROUND(E16*U16,2)</f>
        <v>0</v>
      </c>
      <c r="W16" s="222"/>
      <c r="X16" s="222" t="s">
        <v>305</v>
      </c>
      <c r="Y16" s="222" t="s">
        <v>234</v>
      </c>
      <c r="Z16" s="212"/>
      <c r="AA16" s="212"/>
      <c r="AB16" s="212"/>
      <c r="AC16" s="212"/>
      <c r="AD16" s="212"/>
      <c r="AE16" s="212"/>
      <c r="AF16" s="212"/>
      <c r="AG16" s="212" t="s">
        <v>760</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
      <c r="A17" s="241">
        <v>9</v>
      </c>
      <c r="B17" s="242" t="s">
        <v>775</v>
      </c>
      <c r="C17" s="252" t="s">
        <v>776</v>
      </c>
      <c r="D17" s="243" t="s">
        <v>759</v>
      </c>
      <c r="E17" s="244">
        <v>10</v>
      </c>
      <c r="F17" s="245"/>
      <c r="G17" s="246">
        <f>ROUND(E17*F17,2)</f>
        <v>0</v>
      </c>
      <c r="H17" s="245"/>
      <c r="I17" s="246">
        <f>ROUND(E17*H17,2)</f>
        <v>0</v>
      </c>
      <c r="J17" s="245"/>
      <c r="K17" s="246">
        <f>ROUND(E17*J17,2)</f>
        <v>0</v>
      </c>
      <c r="L17" s="246">
        <v>21</v>
      </c>
      <c r="M17" s="246">
        <f>G17*(1+L17/100)</f>
        <v>0</v>
      </c>
      <c r="N17" s="244">
        <v>0</v>
      </c>
      <c r="O17" s="244">
        <f>ROUND(E17*N17,2)</f>
        <v>0</v>
      </c>
      <c r="P17" s="244">
        <v>0</v>
      </c>
      <c r="Q17" s="244">
        <f>ROUND(E17*P17,2)</f>
        <v>0</v>
      </c>
      <c r="R17" s="246"/>
      <c r="S17" s="246" t="s">
        <v>285</v>
      </c>
      <c r="T17" s="247" t="s">
        <v>232</v>
      </c>
      <c r="U17" s="222">
        <v>0</v>
      </c>
      <c r="V17" s="222">
        <f>ROUND(E17*U17,2)</f>
        <v>0</v>
      </c>
      <c r="W17" s="222"/>
      <c r="X17" s="222" t="s">
        <v>305</v>
      </c>
      <c r="Y17" s="222" t="s">
        <v>234</v>
      </c>
      <c r="Z17" s="212"/>
      <c r="AA17" s="212"/>
      <c r="AB17" s="212"/>
      <c r="AC17" s="212"/>
      <c r="AD17" s="212"/>
      <c r="AE17" s="212"/>
      <c r="AF17" s="212"/>
      <c r="AG17" s="212" t="s">
        <v>760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1">
        <v>10</v>
      </c>
      <c r="B18" s="242" t="s">
        <v>777</v>
      </c>
      <c r="C18" s="252" t="s">
        <v>778</v>
      </c>
      <c r="D18" s="243" t="s">
        <v>326</v>
      </c>
      <c r="E18" s="244">
        <v>12</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c r="S18" s="246" t="s">
        <v>285</v>
      </c>
      <c r="T18" s="247" t="s">
        <v>232</v>
      </c>
      <c r="U18" s="222">
        <v>0</v>
      </c>
      <c r="V18" s="222">
        <f>ROUND(E18*U18,2)</f>
        <v>0</v>
      </c>
      <c r="W18" s="222"/>
      <c r="X18" s="222" t="s">
        <v>305</v>
      </c>
      <c r="Y18" s="222" t="s">
        <v>234</v>
      </c>
      <c r="Z18" s="212"/>
      <c r="AA18" s="212"/>
      <c r="AB18" s="212"/>
      <c r="AC18" s="212"/>
      <c r="AD18" s="212"/>
      <c r="AE18" s="212"/>
      <c r="AF18" s="212"/>
      <c r="AG18" s="212" t="s">
        <v>760</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
      <c r="A19" s="241">
        <v>11</v>
      </c>
      <c r="B19" s="242" t="s">
        <v>779</v>
      </c>
      <c r="C19" s="252" t="s">
        <v>780</v>
      </c>
      <c r="D19" s="243" t="s">
        <v>326</v>
      </c>
      <c r="E19" s="244">
        <v>145</v>
      </c>
      <c r="F19" s="245"/>
      <c r="G19" s="246">
        <f>ROUND(E19*F19,2)</f>
        <v>0</v>
      </c>
      <c r="H19" s="245"/>
      <c r="I19" s="246">
        <f>ROUND(E19*H19,2)</f>
        <v>0</v>
      </c>
      <c r="J19" s="245"/>
      <c r="K19" s="246">
        <f>ROUND(E19*J19,2)</f>
        <v>0</v>
      </c>
      <c r="L19" s="246">
        <v>21</v>
      </c>
      <c r="M19" s="246">
        <f>G19*(1+L19/100)</f>
        <v>0</v>
      </c>
      <c r="N19" s="244">
        <v>0</v>
      </c>
      <c r="O19" s="244">
        <f>ROUND(E19*N19,2)</f>
        <v>0</v>
      </c>
      <c r="P19" s="244">
        <v>0</v>
      </c>
      <c r="Q19" s="244">
        <f>ROUND(E19*P19,2)</f>
        <v>0</v>
      </c>
      <c r="R19" s="246"/>
      <c r="S19" s="246" t="s">
        <v>285</v>
      </c>
      <c r="T19" s="247" t="s">
        <v>232</v>
      </c>
      <c r="U19" s="222">
        <v>0</v>
      </c>
      <c r="V19" s="222">
        <f>ROUND(E19*U19,2)</f>
        <v>0</v>
      </c>
      <c r="W19" s="222"/>
      <c r="X19" s="222" t="s">
        <v>305</v>
      </c>
      <c r="Y19" s="222" t="s">
        <v>234</v>
      </c>
      <c r="Z19" s="212"/>
      <c r="AA19" s="212"/>
      <c r="AB19" s="212"/>
      <c r="AC19" s="212"/>
      <c r="AD19" s="212"/>
      <c r="AE19" s="212"/>
      <c r="AF19" s="212"/>
      <c r="AG19" s="212" t="s">
        <v>760</v>
      </c>
      <c r="AH19" s="212"/>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
      <c r="A20" s="227" t="s">
        <v>226</v>
      </c>
      <c r="B20" s="228" t="s">
        <v>180</v>
      </c>
      <c r="C20" s="251" t="s">
        <v>181</v>
      </c>
      <c r="D20" s="229"/>
      <c r="E20" s="230"/>
      <c r="F20" s="231"/>
      <c r="G20" s="231">
        <f>SUMIF(AG21:AG34,"&lt;&gt;NOR",G21:G34)</f>
        <v>0</v>
      </c>
      <c r="H20" s="231"/>
      <c r="I20" s="231">
        <f>SUM(I21:I34)</f>
        <v>0</v>
      </c>
      <c r="J20" s="231"/>
      <c r="K20" s="231">
        <f>SUM(K21:K34)</f>
        <v>0</v>
      </c>
      <c r="L20" s="231"/>
      <c r="M20" s="231">
        <f>SUM(M21:M34)</f>
        <v>0</v>
      </c>
      <c r="N20" s="230"/>
      <c r="O20" s="230">
        <f>SUM(O21:O34)</f>
        <v>0</v>
      </c>
      <c r="P20" s="230"/>
      <c r="Q20" s="230">
        <f>SUM(Q21:Q34)</f>
        <v>0</v>
      </c>
      <c r="R20" s="231"/>
      <c r="S20" s="231"/>
      <c r="T20" s="232"/>
      <c r="U20" s="226"/>
      <c r="V20" s="226">
        <f>SUM(V21:V34)</f>
        <v>0</v>
      </c>
      <c r="W20" s="226"/>
      <c r="X20" s="226"/>
      <c r="Y20" s="226"/>
      <c r="AG20" t="s">
        <v>227</v>
      </c>
    </row>
    <row r="21" spans="1:60" ht="22.5" outlineLevel="1" x14ac:dyDescent="0.2">
      <c r="A21" s="241">
        <v>12</v>
      </c>
      <c r="B21" s="242" t="s">
        <v>781</v>
      </c>
      <c r="C21" s="252" t="s">
        <v>782</v>
      </c>
      <c r="D21" s="243" t="s">
        <v>759</v>
      </c>
      <c r="E21" s="244">
        <v>7</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c r="S21" s="246" t="s">
        <v>285</v>
      </c>
      <c r="T21" s="247" t="s">
        <v>232</v>
      </c>
      <c r="U21" s="222">
        <v>0</v>
      </c>
      <c r="V21" s="222">
        <f>ROUND(E21*U21,2)</f>
        <v>0</v>
      </c>
      <c r="W21" s="222"/>
      <c r="X21" s="222" t="s">
        <v>305</v>
      </c>
      <c r="Y21" s="222" t="s">
        <v>234</v>
      </c>
      <c r="Z21" s="212"/>
      <c r="AA21" s="212"/>
      <c r="AB21" s="212"/>
      <c r="AC21" s="212"/>
      <c r="AD21" s="212"/>
      <c r="AE21" s="212"/>
      <c r="AF21" s="212"/>
      <c r="AG21" s="212" t="s">
        <v>760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1">
        <v>13</v>
      </c>
      <c r="B22" s="242" t="s">
        <v>783</v>
      </c>
      <c r="C22" s="252" t="s">
        <v>784</v>
      </c>
      <c r="D22" s="243" t="s">
        <v>759</v>
      </c>
      <c r="E22" s="244">
        <v>7</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c r="S22" s="246" t="s">
        <v>285</v>
      </c>
      <c r="T22" s="247" t="s">
        <v>232</v>
      </c>
      <c r="U22" s="222">
        <v>0</v>
      </c>
      <c r="V22" s="222">
        <f>ROUND(E22*U22,2)</f>
        <v>0</v>
      </c>
      <c r="W22" s="222"/>
      <c r="X22" s="222" t="s">
        <v>305</v>
      </c>
      <c r="Y22" s="222" t="s">
        <v>234</v>
      </c>
      <c r="Z22" s="212"/>
      <c r="AA22" s="212"/>
      <c r="AB22" s="212"/>
      <c r="AC22" s="212"/>
      <c r="AD22" s="212"/>
      <c r="AE22" s="212"/>
      <c r="AF22" s="212"/>
      <c r="AG22" s="212" t="s">
        <v>760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1">
        <v>14</v>
      </c>
      <c r="B23" s="242" t="s">
        <v>785</v>
      </c>
      <c r="C23" s="252" t="s">
        <v>786</v>
      </c>
      <c r="D23" s="243" t="s">
        <v>787</v>
      </c>
      <c r="E23" s="244">
        <v>1</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c r="S23" s="246" t="s">
        <v>285</v>
      </c>
      <c r="T23" s="247" t="s">
        <v>232</v>
      </c>
      <c r="U23" s="222">
        <v>0</v>
      </c>
      <c r="V23" s="222">
        <f>ROUND(E23*U23,2)</f>
        <v>0</v>
      </c>
      <c r="W23" s="222"/>
      <c r="X23" s="222" t="s">
        <v>305</v>
      </c>
      <c r="Y23" s="222" t="s">
        <v>234</v>
      </c>
      <c r="Z23" s="212"/>
      <c r="AA23" s="212"/>
      <c r="AB23" s="212"/>
      <c r="AC23" s="212"/>
      <c r="AD23" s="212"/>
      <c r="AE23" s="212"/>
      <c r="AF23" s="212"/>
      <c r="AG23" s="212" t="s">
        <v>760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1">
        <v>15</v>
      </c>
      <c r="B24" s="242" t="s">
        <v>788</v>
      </c>
      <c r="C24" s="252" t="s">
        <v>789</v>
      </c>
      <c r="D24" s="243" t="s">
        <v>759</v>
      </c>
      <c r="E24" s="244">
        <v>8</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c r="S24" s="246" t="s">
        <v>285</v>
      </c>
      <c r="T24" s="247" t="s">
        <v>232</v>
      </c>
      <c r="U24" s="222">
        <v>0</v>
      </c>
      <c r="V24" s="222">
        <f>ROUND(E24*U24,2)</f>
        <v>0</v>
      </c>
      <c r="W24" s="222"/>
      <c r="X24" s="222" t="s">
        <v>305</v>
      </c>
      <c r="Y24" s="222" t="s">
        <v>234</v>
      </c>
      <c r="Z24" s="212"/>
      <c r="AA24" s="212"/>
      <c r="AB24" s="212"/>
      <c r="AC24" s="212"/>
      <c r="AD24" s="212"/>
      <c r="AE24" s="212"/>
      <c r="AF24" s="212"/>
      <c r="AG24" s="212" t="s">
        <v>760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1">
        <v>16</v>
      </c>
      <c r="B25" s="242" t="s">
        <v>790</v>
      </c>
      <c r="C25" s="252" t="s">
        <v>791</v>
      </c>
      <c r="D25" s="243" t="s">
        <v>759</v>
      </c>
      <c r="E25" s="244">
        <v>8</v>
      </c>
      <c r="F25" s="245"/>
      <c r="G25" s="246">
        <f>ROUND(E25*F25,2)</f>
        <v>0</v>
      </c>
      <c r="H25" s="245"/>
      <c r="I25" s="246">
        <f>ROUND(E25*H25,2)</f>
        <v>0</v>
      </c>
      <c r="J25" s="245"/>
      <c r="K25" s="246">
        <f>ROUND(E25*J25,2)</f>
        <v>0</v>
      </c>
      <c r="L25" s="246">
        <v>21</v>
      </c>
      <c r="M25" s="246">
        <f>G25*(1+L25/100)</f>
        <v>0</v>
      </c>
      <c r="N25" s="244">
        <v>0</v>
      </c>
      <c r="O25" s="244">
        <f>ROUND(E25*N25,2)</f>
        <v>0</v>
      </c>
      <c r="P25" s="244">
        <v>0</v>
      </c>
      <c r="Q25" s="244">
        <f>ROUND(E25*P25,2)</f>
        <v>0</v>
      </c>
      <c r="R25" s="246"/>
      <c r="S25" s="246" t="s">
        <v>285</v>
      </c>
      <c r="T25" s="247" t="s">
        <v>232</v>
      </c>
      <c r="U25" s="222">
        <v>0</v>
      </c>
      <c r="V25" s="222">
        <f>ROUND(E25*U25,2)</f>
        <v>0</v>
      </c>
      <c r="W25" s="222"/>
      <c r="X25" s="222" t="s">
        <v>305</v>
      </c>
      <c r="Y25" s="222" t="s">
        <v>234</v>
      </c>
      <c r="Z25" s="212"/>
      <c r="AA25" s="212"/>
      <c r="AB25" s="212"/>
      <c r="AC25" s="212"/>
      <c r="AD25" s="212"/>
      <c r="AE25" s="212"/>
      <c r="AF25" s="212"/>
      <c r="AG25" s="212" t="s">
        <v>760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1">
        <v>17</v>
      </c>
      <c r="B26" s="242" t="s">
        <v>792</v>
      </c>
      <c r="C26" s="252" t="s">
        <v>793</v>
      </c>
      <c r="D26" s="243" t="s">
        <v>326</v>
      </c>
      <c r="E26" s="244">
        <v>80</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285</v>
      </c>
      <c r="T26" s="247" t="s">
        <v>232</v>
      </c>
      <c r="U26" s="222">
        <v>0</v>
      </c>
      <c r="V26" s="222">
        <f>ROUND(E26*U26,2)</f>
        <v>0</v>
      </c>
      <c r="W26" s="222"/>
      <c r="X26" s="222" t="s">
        <v>305</v>
      </c>
      <c r="Y26" s="222" t="s">
        <v>234</v>
      </c>
      <c r="Z26" s="212"/>
      <c r="AA26" s="212"/>
      <c r="AB26" s="212"/>
      <c r="AC26" s="212"/>
      <c r="AD26" s="212"/>
      <c r="AE26" s="212"/>
      <c r="AF26" s="212"/>
      <c r="AG26" s="212" t="s">
        <v>760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1">
        <v>18</v>
      </c>
      <c r="B27" s="242" t="s">
        <v>794</v>
      </c>
      <c r="C27" s="252" t="s">
        <v>795</v>
      </c>
      <c r="D27" s="243" t="s">
        <v>759</v>
      </c>
      <c r="E27" s="244">
        <v>8</v>
      </c>
      <c r="F27" s="245"/>
      <c r="G27" s="246">
        <f>ROUND(E27*F27,2)</f>
        <v>0</v>
      </c>
      <c r="H27" s="245"/>
      <c r="I27" s="246">
        <f>ROUND(E27*H27,2)</f>
        <v>0</v>
      </c>
      <c r="J27" s="245"/>
      <c r="K27" s="246">
        <f>ROUND(E27*J27,2)</f>
        <v>0</v>
      </c>
      <c r="L27" s="246">
        <v>21</v>
      </c>
      <c r="M27" s="246">
        <f>G27*(1+L27/100)</f>
        <v>0</v>
      </c>
      <c r="N27" s="244">
        <v>0</v>
      </c>
      <c r="O27" s="244">
        <f>ROUND(E27*N27,2)</f>
        <v>0</v>
      </c>
      <c r="P27" s="244">
        <v>0</v>
      </c>
      <c r="Q27" s="244">
        <f>ROUND(E27*P27,2)</f>
        <v>0</v>
      </c>
      <c r="R27" s="246"/>
      <c r="S27" s="246" t="s">
        <v>285</v>
      </c>
      <c r="T27" s="247" t="s">
        <v>232</v>
      </c>
      <c r="U27" s="222">
        <v>0</v>
      </c>
      <c r="V27" s="222">
        <f>ROUND(E27*U27,2)</f>
        <v>0</v>
      </c>
      <c r="W27" s="222"/>
      <c r="X27" s="222" t="s">
        <v>305</v>
      </c>
      <c r="Y27" s="222" t="s">
        <v>234</v>
      </c>
      <c r="Z27" s="212"/>
      <c r="AA27" s="212"/>
      <c r="AB27" s="212"/>
      <c r="AC27" s="212"/>
      <c r="AD27" s="212"/>
      <c r="AE27" s="212"/>
      <c r="AF27" s="212"/>
      <c r="AG27" s="212" t="s">
        <v>760</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1">
        <v>19</v>
      </c>
      <c r="B28" s="242" t="s">
        <v>796</v>
      </c>
      <c r="C28" s="252" t="s">
        <v>797</v>
      </c>
      <c r="D28" s="243" t="s">
        <v>759</v>
      </c>
      <c r="E28" s="244">
        <v>1</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c r="S28" s="246" t="s">
        <v>285</v>
      </c>
      <c r="T28" s="247" t="s">
        <v>232</v>
      </c>
      <c r="U28" s="222">
        <v>0</v>
      </c>
      <c r="V28" s="222">
        <f>ROUND(E28*U28,2)</f>
        <v>0</v>
      </c>
      <c r="W28" s="222"/>
      <c r="X28" s="222" t="s">
        <v>305</v>
      </c>
      <c r="Y28" s="222" t="s">
        <v>234</v>
      </c>
      <c r="Z28" s="212"/>
      <c r="AA28" s="212"/>
      <c r="AB28" s="212"/>
      <c r="AC28" s="212"/>
      <c r="AD28" s="212"/>
      <c r="AE28" s="212"/>
      <c r="AF28" s="212"/>
      <c r="AG28" s="212" t="s">
        <v>760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outlineLevel="1" x14ac:dyDescent="0.2">
      <c r="A29" s="241">
        <v>20</v>
      </c>
      <c r="B29" s="242" t="s">
        <v>798</v>
      </c>
      <c r="C29" s="252" t="s">
        <v>799</v>
      </c>
      <c r="D29" s="243" t="s">
        <v>787</v>
      </c>
      <c r="E29" s="244">
        <v>1</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c r="S29" s="246" t="s">
        <v>285</v>
      </c>
      <c r="T29" s="247" t="s">
        <v>232</v>
      </c>
      <c r="U29" s="222">
        <v>0</v>
      </c>
      <c r="V29" s="222">
        <f>ROUND(E29*U29,2)</f>
        <v>0</v>
      </c>
      <c r="W29" s="222"/>
      <c r="X29" s="222" t="s">
        <v>305</v>
      </c>
      <c r="Y29" s="222" t="s">
        <v>234</v>
      </c>
      <c r="Z29" s="212"/>
      <c r="AA29" s="212"/>
      <c r="AB29" s="212"/>
      <c r="AC29" s="212"/>
      <c r="AD29" s="212"/>
      <c r="AE29" s="212"/>
      <c r="AF29" s="212"/>
      <c r="AG29" s="212" t="s">
        <v>760</v>
      </c>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row>
    <row r="30" spans="1:60" outlineLevel="1" x14ac:dyDescent="0.2">
      <c r="A30" s="241">
        <v>21</v>
      </c>
      <c r="B30" s="242" t="s">
        <v>800</v>
      </c>
      <c r="C30" s="252" t="s">
        <v>801</v>
      </c>
      <c r="D30" s="243" t="s">
        <v>787</v>
      </c>
      <c r="E30" s="244">
        <v>1</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c r="S30" s="246" t="s">
        <v>285</v>
      </c>
      <c r="T30" s="247" t="s">
        <v>232</v>
      </c>
      <c r="U30" s="222">
        <v>0</v>
      </c>
      <c r="V30" s="222">
        <f>ROUND(E30*U30,2)</f>
        <v>0</v>
      </c>
      <c r="W30" s="222"/>
      <c r="X30" s="222" t="s">
        <v>305</v>
      </c>
      <c r="Y30" s="222" t="s">
        <v>234</v>
      </c>
      <c r="Z30" s="212"/>
      <c r="AA30" s="212"/>
      <c r="AB30" s="212"/>
      <c r="AC30" s="212"/>
      <c r="AD30" s="212"/>
      <c r="AE30" s="212"/>
      <c r="AF30" s="212"/>
      <c r="AG30" s="212" t="s">
        <v>760</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2.5" outlineLevel="1" x14ac:dyDescent="0.2">
      <c r="A31" s="241">
        <v>22</v>
      </c>
      <c r="B31" s="242" t="s">
        <v>802</v>
      </c>
      <c r="C31" s="252" t="s">
        <v>803</v>
      </c>
      <c r="D31" s="243" t="s">
        <v>326</v>
      </c>
      <c r="E31" s="244">
        <v>120</v>
      </c>
      <c r="F31" s="245"/>
      <c r="G31" s="246">
        <f>ROUND(E31*F31,2)</f>
        <v>0</v>
      </c>
      <c r="H31" s="245"/>
      <c r="I31" s="246">
        <f>ROUND(E31*H31,2)</f>
        <v>0</v>
      </c>
      <c r="J31" s="245"/>
      <c r="K31" s="246">
        <f>ROUND(E31*J31,2)</f>
        <v>0</v>
      </c>
      <c r="L31" s="246">
        <v>21</v>
      </c>
      <c r="M31" s="246">
        <f>G31*(1+L31/100)</f>
        <v>0</v>
      </c>
      <c r="N31" s="244">
        <v>0</v>
      </c>
      <c r="O31" s="244">
        <f>ROUND(E31*N31,2)</f>
        <v>0</v>
      </c>
      <c r="P31" s="244">
        <v>0</v>
      </c>
      <c r="Q31" s="244">
        <f>ROUND(E31*P31,2)</f>
        <v>0</v>
      </c>
      <c r="R31" s="246"/>
      <c r="S31" s="246" t="s">
        <v>285</v>
      </c>
      <c r="T31" s="247" t="s">
        <v>232</v>
      </c>
      <c r="U31" s="222">
        <v>0</v>
      </c>
      <c r="V31" s="222">
        <f>ROUND(E31*U31,2)</f>
        <v>0</v>
      </c>
      <c r="W31" s="222"/>
      <c r="X31" s="222" t="s">
        <v>305</v>
      </c>
      <c r="Y31" s="222" t="s">
        <v>234</v>
      </c>
      <c r="Z31" s="212"/>
      <c r="AA31" s="212"/>
      <c r="AB31" s="212"/>
      <c r="AC31" s="212"/>
      <c r="AD31" s="212"/>
      <c r="AE31" s="212"/>
      <c r="AF31" s="212"/>
      <c r="AG31" s="212" t="s">
        <v>760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2.5" outlineLevel="1" x14ac:dyDescent="0.2">
      <c r="A32" s="241">
        <v>23</v>
      </c>
      <c r="B32" s="242" t="s">
        <v>804</v>
      </c>
      <c r="C32" s="252" t="s">
        <v>805</v>
      </c>
      <c r="D32" s="243" t="s">
        <v>326</v>
      </c>
      <c r="E32" s="244">
        <v>120</v>
      </c>
      <c r="F32" s="245"/>
      <c r="G32" s="246">
        <f>ROUND(E32*F32,2)</f>
        <v>0</v>
      </c>
      <c r="H32" s="245"/>
      <c r="I32" s="246">
        <f>ROUND(E32*H32,2)</f>
        <v>0</v>
      </c>
      <c r="J32" s="245"/>
      <c r="K32" s="246">
        <f>ROUND(E32*J32,2)</f>
        <v>0</v>
      </c>
      <c r="L32" s="246">
        <v>21</v>
      </c>
      <c r="M32" s="246">
        <f>G32*(1+L32/100)</f>
        <v>0</v>
      </c>
      <c r="N32" s="244">
        <v>0</v>
      </c>
      <c r="O32" s="244">
        <f>ROUND(E32*N32,2)</f>
        <v>0</v>
      </c>
      <c r="P32" s="244">
        <v>0</v>
      </c>
      <c r="Q32" s="244">
        <f>ROUND(E32*P32,2)</f>
        <v>0</v>
      </c>
      <c r="R32" s="246"/>
      <c r="S32" s="246" t="s">
        <v>285</v>
      </c>
      <c r="T32" s="247" t="s">
        <v>232</v>
      </c>
      <c r="U32" s="222">
        <v>0</v>
      </c>
      <c r="V32" s="222">
        <f>ROUND(E32*U32,2)</f>
        <v>0</v>
      </c>
      <c r="W32" s="222"/>
      <c r="X32" s="222" t="s">
        <v>305</v>
      </c>
      <c r="Y32" s="222" t="s">
        <v>234</v>
      </c>
      <c r="Z32" s="212"/>
      <c r="AA32" s="212"/>
      <c r="AB32" s="212"/>
      <c r="AC32" s="212"/>
      <c r="AD32" s="212"/>
      <c r="AE32" s="212"/>
      <c r="AF32" s="212"/>
      <c r="AG32" s="212" t="s">
        <v>760</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ht="22.5" outlineLevel="1" x14ac:dyDescent="0.2">
      <c r="A33" s="241">
        <v>24</v>
      </c>
      <c r="B33" s="242" t="s">
        <v>806</v>
      </c>
      <c r="C33" s="252" t="s">
        <v>807</v>
      </c>
      <c r="D33" s="243" t="s">
        <v>326</v>
      </c>
      <c r="E33" s="244">
        <v>40</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c r="S33" s="246" t="s">
        <v>285</v>
      </c>
      <c r="T33" s="247" t="s">
        <v>232</v>
      </c>
      <c r="U33" s="222">
        <v>0</v>
      </c>
      <c r="V33" s="222">
        <f>ROUND(E33*U33,2)</f>
        <v>0</v>
      </c>
      <c r="W33" s="222"/>
      <c r="X33" s="222" t="s">
        <v>305</v>
      </c>
      <c r="Y33" s="222" t="s">
        <v>234</v>
      </c>
      <c r="Z33" s="212"/>
      <c r="AA33" s="212"/>
      <c r="AB33" s="212"/>
      <c r="AC33" s="212"/>
      <c r="AD33" s="212"/>
      <c r="AE33" s="212"/>
      <c r="AF33" s="212"/>
      <c r="AG33" s="212" t="s">
        <v>760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2.5" outlineLevel="1" x14ac:dyDescent="0.2">
      <c r="A34" s="241">
        <v>25</v>
      </c>
      <c r="B34" s="242" t="s">
        <v>808</v>
      </c>
      <c r="C34" s="252" t="s">
        <v>809</v>
      </c>
      <c r="D34" s="243" t="s">
        <v>326</v>
      </c>
      <c r="E34" s="244">
        <v>40</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c r="S34" s="246" t="s">
        <v>285</v>
      </c>
      <c r="T34" s="247" t="s">
        <v>232</v>
      </c>
      <c r="U34" s="222">
        <v>0</v>
      </c>
      <c r="V34" s="222">
        <f>ROUND(E34*U34,2)</f>
        <v>0</v>
      </c>
      <c r="W34" s="222"/>
      <c r="X34" s="222" t="s">
        <v>305</v>
      </c>
      <c r="Y34" s="222" t="s">
        <v>234</v>
      </c>
      <c r="Z34" s="212"/>
      <c r="AA34" s="212"/>
      <c r="AB34" s="212"/>
      <c r="AC34" s="212"/>
      <c r="AD34" s="212"/>
      <c r="AE34" s="212"/>
      <c r="AF34" s="212"/>
      <c r="AG34" s="212" t="s">
        <v>760</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5.5" x14ac:dyDescent="0.2">
      <c r="A35" s="227" t="s">
        <v>226</v>
      </c>
      <c r="B35" s="228" t="s">
        <v>183</v>
      </c>
      <c r="C35" s="251" t="s">
        <v>185</v>
      </c>
      <c r="D35" s="229"/>
      <c r="E35" s="230"/>
      <c r="F35" s="231"/>
      <c r="G35" s="231">
        <f>SUMIF(AG36:AG48,"&lt;&gt;NOR",G36:G48)</f>
        <v>0</v>
      </c>
      <c r="H35" s="231"/>
      <c r="I35" s="231">
        <f>SUM(I36:I48)</f>
        <v>0</v>
      </c>
      <c r="J35" s="231"/>
      <c r="K35" s="231">
        <f>SUM(K36:K48)</f>
        <v>0</v>
      </c>
      <c r="L35" s="231"/>
      <c r="M35" s="231">
        <f>SUM(M36:M48)</f>
        <v>0</v>
      </c>
      <c r="N35" s="230"/>
      <c r="O35" s="230">
        <f>SUM(O36:O48)</f>
        <v>0</v>
      </c>
      <c r="P35" s="230"/>
      <c r="Q35" s="230">
        <f>SUM(Q36:Q48)</f>
        <v>0</v>
      </c>
      <c r="R35" s="231"/>
      <c r="S35" s="231"/>
      <c r="T35" s="232"/>
      <c r="U35" s="226"/>
      <c r="V35" s="226">
        <f>SUM(V36:V48)</f>
        <v>0</v>
      </c>
      <c r="W35" s="226"/>
      <c r="X35" s="226"/>
      <c r="Y35" s="226"/>
      <c r="AG35" t="s">
        <v>227</v>
      </c>
    </row>
    <row r="36" spans="1:60" outlineLevel="1" x14ac:dyDescent="0.2">
      <c r="A36" s="241">
        <v>26</v>
      </c>
      <c r="B36" s="242" t="s">
        <v>810</v>
      </c>
      <c r="C36" s="252" t="s">
        <v>811</v>
      </c>
      <c r="D36" s="243" t="s">
        <v>326</v>
      </c>
      <c r="E36" s="244">
        <v>100</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c r="S36" s="246" t="s">
        <v>285</v>
      </c>
      <c r="T36" s="247" t="s">
        <v>232</v>
      </c>
      <c r="U36" s="222">
        <v>0</v>
      </c>
      <c r="V36" s="222">
        <f>ROUND(E36*U36,2)</f>
        <v>0</v>
      </c>
      <c r="W36" s="222"/>
      <c r="X36" s="222" t="s">
        <v>305</v>
      </c>
      <c r="Y36" s="222" t="s">
        <v>234</v>
      </c>
      <c r="Z36" s="212"/>
      <c r="AA36" s="212"/>
      <c r="AB36" s="212"/>
      <c r="AC36" s="212"/>
      <c r="AD36" s="212"/>
      <c r="AE36" s="212"/>
      <c r="AF36" s="212"/>
      <c r="AG36" s="212" t="s">
        <v>760</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1">
        <v>27</v>
      </c>
      <c r="B37" s="242" t="s">
        <v>812</v>
      </c>
      <c r="C37" s="252" t="s">
        <v>813</v>
      </c>
      <c r="D37" s="243" t="s">
        <v>326</v>
      </c>
      <c r="E37" s="244">
        <v>70</v>
      </c>
      <c r="F37" s="245"/>
      <c r="G37" s="246">
        <f>ROUND(E37*F37,2)</f>
        <v>0</v>
      </c>
      <c r="H37" s="245"/>
      <c r="I37" s="246">
        <f>ROUND(E37*H37,2)</f>
        <v>0</v>
      </c>
      <c r="J37" s="245"/>
      <c r="K37" s="246">
        <f>ROUND(E37*J37,2)</f>
        <v>0</v>
      </c>
      <c r="L37" s="246">
        <v>21</v>
      </c>
      <c r="M37" s="246">
        <f>G37*(1+L37/100)</f>
        <v>0</v>
      </c>
      <c r="N37" s="244">
        <v>0</v>
      </c>
      <c r="O37" s="244">
        <f>ROUND(E37*N37,2)</f>
        <v>0</v>
      </c>
      <c r="P37" s="244">
        <v>0</v>
      </c>
      <c r="Q37" s="244">
        <f>ROUND(E37*P37,2)</f>
        <v>0</v>
      </c>
      <c r="R37" s="246"/>
      <c r="S37" s="246" t="s">
        <v>285</v>
      </c>
      <c r="T37" s="247" t="s">
        <v>232</v>
      </c>
      <c r="U37" s="222">
        <v>0</v>
      </c>
      <c r="V37" s="222">
        <f>ROUND(E37*U37,2)</f>
        <v>0</v>
      </c>
      <c r="W37" s="222"/>
      <c r="X37" s="222" t="s">
        <v>305</v>
      </c>
      <c r="Y37" s="222" t="s">
        <v>234</v>
      </c>
      <c r="Z37" s="212"/>
      <c r="AA37" s="212"/>
      <c r="AB37" s="212"/>
      <c r="AC37" s="212"/>
      <c r="AD37" s="212"/>
      <c r="AE37" s="212"/>
      <c r="AF37" s="212"/>
      <c r="AG37" s="212" t="s">
        <v>760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1">
        <v>28</v>
      </c>
      <c r="B38" s="242" t="s">
        <v>814</v>
      </c>
      <c r="C38" s="252" t="s">
        <v>815</v>
      </c>
      <c r="D38" s="243" t="s">
        <v>326</v>
      </c>
      <c r="E38" s="244">
        <v>70</v>
      </c>
      <c r="F38" s="245"/>
      <c r="G38" s="246">
        <f>ROUND(E38*F38,2)</f>
        <v>0</v>
      </c>
      <c r="H38" s="245"/>
      <c r="I38" s="246">
        <f>ROUND(E38*H38,2)</f>
        <v>0</v>
      </c>
      <c r="J38" s="245"/>
      <c r="K38" s="246">
        <f>ROUND(E38*J38,2)</f>
        <v>0</v>
      </c>
      <c r="L38" s="246">
        <v>21</v>
      </c>
      <c r="M38" s="246">
        <f>G38*(1+L38/100)</f>
        <v>0</v>
      </c>
      <c r="N38" s="244">
        <v>0</v>
      </c>
      <c r="O38" s="244">
        <f>ROUND(E38*N38,2)</f>
        <v>0</v>
      </c>
      <c r="P38" s="244">
        <v>0</v>
      </c>
      <c r="Q38" s="244">
        <f>ROUND(E38*P38,2)</f>
        <v>0</v>
      </c>
      <c r="R38" s="246"/>
      <c r="S38" s="246" t="s">
        <v>285</v>
      </c>
      <c r="T38" s="247" t="s">
        <v>232</v>
      </c>
      <c r="U38" s="222">
        <v>0</v>
      </c>
      <c r="V38" s="222">
        <f>ROUND(E38*U38,2)</f>
        <v>0</v>
      </c>
      <c r="W38" s="222"/>
      <c r="X38" s="222" t="s">
        <v>305</v>
      </c>
      <c r="Y38" s="222" t="s">
        <v>234</v>
      </c>
      <c r="Z38" s="212"/>
      <c r="AA38" s="212"/>
      <c r="AB38" s="212"/>
      <c r="AC38" s="212"/>
      <c r="AD38" s="212"/>
      <c r="AE38" s="212"/>
      <c r="AF38" s="212"/>
      <c r="AG38" s="212" t="s">
        <v>760</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1">
        <v>29</v>
      </c>
      <c r="B39" s="242" t="s">
        <v>816</v>
      </c>
      <c r="C39" s="252" t="s">
        <v>817</v>
      </c>
      <c r="D39" s="243" t="s">
        <v>326</v>
      </c>
      <c r="E39" s="244">
        <v>30</v>
      </c>
      <c r="F39" s="245"/>
      <c r="G39" s="246">
        <f>ROUND(E39*F39,2)</f>
        <v>0</v>
      </c>
      <c r="H39" s="245"/>
      <c r="I39" s="246">
        <f>ROUND(E39*H39,2)</f>
        <v>0</v>
      </c>
      <c r="J39" s="245"/>
      <c r="K39" s="246">
        <f>ROUND(E39*J39,2)</f>
        <v>0</v>
      </c>
      <c r="L39" s="246">
        <v>21</v>
      </c>
      <c r="M39" s="246">
        <f>G39*(1+L39/100)</f>
        <v>0</v>
      </c>
      <c r="N39" s="244">
        <v>0</v>
      </c>
      <c r="O39" s="244">
        <f>ROUND(E39*N39,2)</f>
        <v>0</v>
      </c>
      <c r="P39" s="244">
        <v>0</v>
      </c>
      <c r="Q39" s="244">
        <f>ROUND(E39*P39,2)</f>
        <v>0</v>
      </c>
      <c r="R39" s="246"/>
      <c r="S39" s="246" t="s">
        <v>285</v>
      </c>
      <c r="T39" s="247" t="s">
        <v>232</v>
      </c>
      <c r="U39" s="222">
        <v>0</v>
      </c>
      <c r="V39" s="222">
        <f>ROUND(E39*U39,2)</f>
        <v>0</v>
      </c>
      <c r="W39" s="222"/>
      <c r="X39" s="222" t="s">
        <v>305</v>
      </c>
      <c r="Y39" s="222" t="s">
        <v>234</v>
      </c>
      <c r="Z39" s="212"/>
      <c r="AA39" s="212"/>
      <c r="AB39" s="212"/>
      <c r="AC39" s="212"/>
      <c r="AD39" s="212"/>
      <c r="AE39" s="212"/>
      <c r="AF39" s="212"/>
      <c r="AG39" s="212" t="s">
        <v>760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1">
        <v>30</v>
      </c>
      <c r="B40" s="242" t="s">
        <v>818</v>
      </c>
      <c r="C40" s="252" t="s">
        <v>819</v>
      </c>
      <c r="D40" s="243" t="s">
        <v>326</v>
      </c>
      <c r="E40" s="244">
        <v>30</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c r="S40" s="246" t="s">
        <v>285</v>
      </c>
      <c r="T40" s="247" t="s">
        <v>232</v>
      </c>
      <c r="U40" s="222">
        <v>0</v>
      </c>
      <c r="V40" s="222">
        <f>ROUND(E40*U40,2)</f>
        <v>0</v>
      </c>
      <c r="W40" s="222"/>
      <c r="X40" s="222" t="s">
        <v>305</v>
      </c>
      <c r="Y40" s="222" t="s">
        <v>234</v>
      </c>
      <c r="Z40" s="212"/>
      <c r="AA40" s="212"/>
      <c r="AB40" s="212"/>
      <c r="AC40" s="212"/>
      <c r="AD40" s="212"/>
      <c r="AE40" s="212"/>
      <c r="AF40" s="212"/>
      <c r="AG40" s="212" t="s">
        <v>760</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1">
        <v>31</v>
      </c>
      <c r="B41" s="242" t="s">
        <v>820</v>
      </c>
      <c r="C41" s="252" t="s">
        <v>821</v>
      </c>
      <c r="D41" s="243" t="s">
        <v>331</v>
      </c>
      <c r="E41" s="244">
        <v>1</v>
      </c>
      <c r="F41" s="245"/>
      <c r="G41" s="246">
        <f>ROUND(E41*F41,2)</f>
        <v>0</v>
      </c>
      <c r="H41" s="245"/>
      <c r="I41" s="246">
        <f>ROUND(E41*H41,2)</f>
        <v>0</v>
      </c>
      <c r="J41" s="245"/>
      <c r="K41" s="246">
        <f>ROUND(E41*J41,2)</f>
        <v>0</v>
      </c>
      <c r="L41" s="246">
        <v>21</v>
      </c>
      <c r="M41" s="246">
        <f>G41*(1+L41/100)</f>
        <v>0</v>
      </c>
      <c r="N41" s="244">
        <v>0</v>
      </c>
      <c r="O41" s="244">
        <f>ROUND(E41*N41,2)</f>
        <v>0</v>
      </c>
      <c r="P41" s="244">
        <v>0</v>
      </c>
      <c r="Q41" s="244">
        <f>ROUND(E41*P41,2)</f>
        <v>0</v>
      </c>
      <c r="R41" s="246"/>
      <c r="S41" s="246" t="s">
        <v>285</v>
      </c>
      <c r="T41" s="247" t="s">
        <v>232</v>
      </c>
      <c r="U41" s="222">
        <v>0</v>
      </c>
      <c r="V41" s="222">
        <f>ROUND(E41*U41,2)</f>
        <v>0</v>
      </c>
      <c r="W41" s="222"/>
      <c r="X41" s="222" t="s">
        <v>305</v>
      </c>
      <c r="Y41" s="222" t="s">
        <v>234</v>
      </c>
      <c r="Z41" s="212"/>
      <c r="AA41" s="212"/>
      <c r="AB41" s="212"/>
      <c r="AC41" s="212"/>
      <c r="AD41" s="212"/>
      <c r="AE41" s="212"/>
      <c r="AF41" s="212"/>
      <c r="AG41" s="212" t="s">
        <v>760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1">
        <v>32</v>
      </c>
      <c r="B42" s="242" t="s">
        <v>822</v>
      </c>
      <c r="C42" s="252" t="s">
        <v>823</v>
      </c>
      <c r="D42" s="243" t="s">
        <v>331</v>
      </c>
      <c r="E42" s="244">
        <v>1</v>
      </c>
      <c r="F42" s="245"/>
      <c r="G42" s="246">
        <f>ROUND(E42*F42,2)</f>
        <v>0</v>
      </c>
      <c r="H42" s="245"/>
      <c r="I42" s="246">
        <f>ROUND(E42*H42,2)</f>
        <v>0</v>
      </c>
      <c r="J42" s="245"/>
      <c r="K42" s="246">
        <f>ROUND(E42*J42,2)</f>
        <v>0</v>
      </c>
      <c r="L42" s="246">
        <v>21</v>
      </c>
      <c r="M42" s="246">
        <f>G42*(1+L42/100)</f>
        <v>0</v>
      </c>
      <c r="N42" s="244">
        <v>0</v>
      </c>
      <c r="O42" s="244">
        <f>ROUND(E42*N42,2)</f>
        <v>0</v>
      </c>
      <c r="P42" s="244">
        <v>0</v>
      </c>
      <c r="Q42" s="244">
        <f>ROUND(E42*P42,2)</f>
        <v>0</v>
      </c>
      <c r="R42" s="246"/>
      <c r="S42" s="246" t="s">
        <v>285</v>
      </c>
      <c r="T42" s="247" t="s">
        <v>232</v>
      </c>
      <c r="U42" s="222">
        <v>0</v>
      </c>
      <c r="V42" s="222">
        <f>ROUND(E42*U42,2)</f>
        <v>0</v>
      </c>
      <c r="W42" s="222"/>
      <c r="X42" s="222" t="s">
        <v>305</v>
      </c>
      <c r="Y42" s="222" t="s">
        <v>234</v>
      </c>
      <c r="Z42" s="212"/>
      <c r="AA42" s="212"/>
      <c r="AB42" s="212"/>
      <c r="AC42" s="212"/>
      <c r="AD42" s="212"/>
      <c r="AE42" s="212"/>
      <c r="AF42" s="212"/>
      <c r="AG42" s="212" t="s">
        <v>760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1">
        <v>33</v>
      </c>
      <c r="B43" s="242" t="s">
        <v>824</v>
      </c>
      <c r="C43" s="252" t="s">
        <v>825</v>
      </c>
      <c r="D43" s="243" t="s">
        <v>787</v>
      </c>
      <c r="E43" s="244">
        <v>1</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c r="S43" s="246" t="s">
        <v>285</v>
      </c>
      <c r="T43" s="247" t="s">
        <v>232</v>
      </c>
      <c r="U43" s="222">
        <v>0</v>
      </c>
      <c r="V43" s="222">
        <f>ROUND(E43*U43,2)</f>
        <v>0</v>
      </c>
      <c r="W43" s="222"/>
      <c r="X43" s="222" t="s">
        <v>305</v>
      </c>
      <c r="Y43" s="222" t="s">
        <v>234</v>
      </c>
      <c r="Z43" s="212"/>
      <c r="AA43" s="212"/>
      <c r="AB43" s="212"/>
      <c r="AC43" s="212"/>
      <c r="AD43" s="212"/>
      <c r="AE43" s="212"/>
      <c r="AF43" s="212"/>
      <c r="AG43" s="212" t="s">
        <v>760</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
      <c r="A44" s="241">
        <v>34</v>
      </c>
      <c r="B44" s="242" t="s">
        <v>826</v>
      </c>
      <c r="C44" s="252" t="s">
        <v>827</v>
      </c>
      <c r="D44" s="243" t="s">
        <v>331</v>
      </c>
      <c r="E44" s="244">
        <v>10</v>
      </c>
      <c r="F44" s="245"/>
      <c r="G44" s="246">
        <f>ROUND(E44*F44,2)</f>
        <v>0</v>
      </c>
      <c r="H44" s="245"/>
      <c r="I44" s="246">
        <f>ROUND(E44*H44,2)</f>
        <v>0</v>
      </c>
      <c r="J44" s="245"/>
      <c r="K44" s="246">
        <f>ROUND(E44*J44,2)</f>
        <v>0</v>
      </c>
      <c r="L44" s="246">
        <v>21</v>
      </c>
      <c r="M44" s="246">
        <f>G44*(1+L44/100)</f>
        <v>0</v>
      </c>
      <c r="N44" s="244">
        <v>0</v>
      </c>
      <c r="O44" s="244">
        <f>ROUND(E44*N44,2)</f>
        <v>0</v>
      </c>
      <c r="P44" s="244">
        <v>0</v>
      </c>
      <c r="Q44" s="244">
        <f>ROUND(E44*P44,2)</f>
        <v>0</v>
      </c>
      <c r="R44" s="246"/>
      <c r="S44" s="246" t="s">
        <v>285</v>
      </c>
      <c r="T44" s="247" t="s">
        <v>232</v>
      </c>
      <c r="U44" s="222">
        <v>0</v>
      </c>
      <c r="V44" s="222">
        <f>ROUND(E44*U44,2)</f>
        <v>0</v>
      </c>
      <c r="W44" s="222"/>
      <c r="X44" s="222" t="s">
        <v>305</v>
      </c>
      <c r="Y44" s="222" t="s">
        <v>234</v>
      </c>
      <c r="Z44" s="212"/>
      <c r="AA44" s="212"/>
      <c r="AB44" s="212"/>
      <c r="AC44" s="212"/>
      <c r="AD44" s="212"/>
      <c r="AE44" s="212"/>
      <c r="AF44" s="212"/>
      <c r="AG44" s="212" t="s">
        <v>760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
      <c r="A45" s="241">
        <v>35</v>
      </c>
      <c r="B45" s="242" t="s">
        <v>828</v>
      </c>
      <c r="C45" s="252" t="s">
        <v>829</v>
      </c>
      <c r="D45" s="243" t="s">
        <v>787</v>
      </c>
      <c r="E45" s="244">
        <v>1</v>
      </c>
      <c r="F45" s="245"/>
      <c r="G45" s="246">
        <f>ROUND(E45*F45,2)</f>
        <v>0</v>
      </c>
      <c r="H45" s="245"/>
      <c r="I45" s="246">
        <f>ROUND(E45*H45,2)</f>
        <v>0</v>
      </c>
      <c r="J45" s="245"/>
      <c r="K45" s="246">
        <f>ROUND(E45*J45,2)</f>
        <v>0</v>
      </c>
      <c r="L45" s="246">
        <v>21</v>
      </c>
      <c r="M45" s="246">
        <f>G45*(1+L45/100)</f>
        <v>0</v>
      </c>
      <c r="N45" s="244">
        <v>0</v>
      </c>
      <c r="O45" s="244">
        <f>ROUND(E45*N45,2)</f>
        <v>0</v>
      </c>
      <c r="P45" s="244">
        <v>0</v>
      </c>
      <c r="Q45" s="244">
        <f>ROUND(E45*P45,2)</f>
        <v>0</v>
      </c>
      <c r="R45" s="246"/>
      <c r="S45" s="246" t="s">
        <v>285</v>
      </c>
      <c r="T45" s="247" t="s">
        <v>232</v>
      </c>
      <c r="U45" s="222">
        <v>0</v>
      </c>
      <c r="V45" s="222">
        <f>ROUND(E45*U45,2)</f>
        <v>0</v>
      </c>
      <c r="W45" s="222"/>
      <c r="X45" s="222" t="s">
        <v>305</v>
      </c>
      <c r="Y45" s="222" t="s">
        <v>234</v>
      </c>
      <c r="Z45" s="212"/>
      <c r="AA45" s="212"/>
      <c r="AB45" s="212"/>
      <c r="AC45" s="212"/>
      <c r="AD45" s="212"/>
      <c r="AE45" s="212"/>
      <c r="AF45" s="212"/>
      <c r="AG45" s="212" t="s">
        <v>760</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1">
        <v>36</v>
      </c>
      <c r="B46" s="242" t="s">
        <v>830</v>
      </c>
      <c r="C46" s="252" t="s">
        <v>831</v>
      </c>
      <c r="D46" s="243" t="s">
        <v>302</v>
      </c>
      <c r="E46" s="244">
        <v>55</v>
      </c>
      <c r="F46" s="245"/>
      <c r="G46" s="246">
        <f>ROUND(E46*F46,2)</f>
        <v>0</v>
      </c>
      <c r="H46" s="245"/>
      <c r="I46" s="246">
        <f>ROUND(E46*H46,2)</f>
        <v>0</v>
      </c>
      <c r="J46" s="245"/>
      <c r="K46" s="246">
        <f>ROUND(E46*J46,2)</f>
        <v>0</v>
      </c>
      <c r="L46" s="246">
        <v>21</v>
      </c>
      <c r="M46" s="246">
        <f>G46*(1+L46/100)</f>
        <v>0</v>
      </c>
      <c r="N46" s="244">
        <v>0</v>
      </c>
      <c r="O46" s="244">
        <f>ROUND(E46*N46,2)</f>
        <v>0</v>
      </c>
      <c r="P46" s="244">
        <v>0</v>
      </c>
      <c r="Q46" s="244">
        <f>ROUND(E46*P46,2)</f>
        <v>0</v>
      </c>
      <c r="R46" s="246"/>
      <c r="S46" s="246" t="s">
        <v>285</v>
      </c>
      <c r="T46" s="247" t="s">
        <v>232</v>
      </c>
      <c r="U46" s="222">
        <v>0</v>
      </c>
      <c r="V46" s="222">
        <f>ROUND(E46*U46,2)</f>
        <v>0</v>
      </c>
      <c r="W46" s="222"/>
      <c r="X46" s="222" t="s">
        <v>305</v>
      </c>
      <c r="Y46" s="222" t="s">
        <v>234</v>
      </c>
      <c r="Z46" s="212"/>
      <c r="AA46" s="212"/>
      <c r="AB46" s="212"/>
      <c r="AC46" s="212"/>
      <c r="AD46" s="212"/>
      <c r="AE46" s="212"/>
      <c r="AF46" s="212"/>
      <c r="AG46" s="212" t="s">
        <v>760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
      <c r="A47" s="241">
        <v>37</v>
      </c>
      <c r="B47" s="242" t="s">
        <v>832</v>
      </c>
      <c r="C47" s="252" t="s">
        <v>833</v>
      </c>
      <c r="D47" s="243" t="s">
        <v>326</v>
      </c>
      <c r="E47" s="244">
        <v>110</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c r="S47" s="246" t="s">
        <v>285</v>
      </c>
      <c r="T47" s="247" t="s">
        <v>232</v>
      </c>
      <c r="U47" s="222">
        <v>0</v>
      </c>
      <c r="V47" s="222">
        <f>ROUND(E47*U47,2)</f>
        <v>0</v>
      </c>
      <c r="W47" s="222"/>
      <c r="X47" s="222" t="s">
        <v>305</v>
      </c>
      <c r="Y47" s="222" t="s">
        <v>234</v>
      </c>
      <c r="Z47" s="212"/>
      <c r="AA47" s="212"/>
      <c r="AB47" s="212"/>
      <c r="AC47" s="212"/>
      <c r="AD47" s="212"/>
      <c r="AE47" s="212"/>
      <c r="AF47" s="212"/>
      <c r="AG47" s="212" t="s">
        <v>760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1">
        <v>38</v>
      </c>
      <c r="B48" s="242" t="s">
        <v>834</v>
      </c>
      <c r="C48" s="252" t="s">
        <v>835</v>
      </c>
      <c r="D48" s="243" t="s">
        <v>326</v>
      </c>
      <c r="E48" s="244">
        <v>110</v>
      </c>
      <c r="F48" s="245"/>
      <c r="G48" s="246">
        <f>ROUND(E48*F48,2)</f>
        <v>0</v>
      </c>
      <c r="H48" s="245"/>
      <c r="I48" s="246">
        <f>ROUND(E48*H48,2)</f>
        <v>0</v>
      </c>
      <c r="J48" s="245"/>
      <c r="K48" s="246">
        <f>ROUND(E48*J48,2)</f>
        <v>0</v>
      </c>
      <c r="L48" s="246">
        <v>21</v>
      </c>
      <c r="M48" s="246">
        <f>G48*(1+L48/100)</f>
        <v>0</v>
      </c>
      <c r="N48" s="244">
        <v>0</v>
      </c>
      <c r="O48" s="244">
        <f>ROUND(E48*N48,2)</f>
        <v>0</v>
      </c>
      <c r="P48" s="244">
        <v>0</v>
      </c>
      <c r="Q48" s="244">
        <f>ROUND(E48*P48,2)</f>
        <v>0</v>
      </c>
      <c r="R48" s="246"/>
      <c r="S48" s="246" t="s">
        <v>285</v>
      </c>
      <c r="T48" s="247" t="s">
        <v>232</v>
      </c>
      <c r="U48" s="222">
        <v>0</v>
      </c>
      <c r="V48" s="222">
        <f>ROUND(E48*U48,2)</f>
        <v>0</v>
      </c>
      <c r="W48" s="222"/>
      <c r="X48" s="222" t="s">
        <v>305</v>
      </c>
      <c r="Y48" s="222" t="s">
        <v>234</v>
      </c>
      <c r="Z48" s="212"/>
      <c r="AA48" s="212"/>
      <c r="AB48" s="212"/>
      <c r="AC48" s="212"/>
      <c r="AD48" s="212"/>
      <c r="AE48" s="212"/>
      <c r="AF48" s="212"/>
      <c r="AG48" s="212" t="s">
        <v>760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x14ac:dyDescent="0.2">
      <c r="A49" s="227" t="s">
        <v>226</v>
      </c>
      <c r="B49" s="228" t="s">
        <v>186</v>
      </c>
      <c r="C49" s="251" t="s">
        <v>187</v>
      </c>
      <c r="D49" s="229"/>
      <c r="E49" s="230"/>
      <c r="F49" s="231"/>
      <c r="G49" s="231">
        <f>SUMIF(AG50:AG56,"&lt;&gt;NOR",G50:G56)</f>
        <v>0</v>
      </c>
      <c r="H49" s="231"/>
      <c r="I49" s="231">
        <f>SUM(I50:I56)</f>
        <v>0</v>
      </c>
      <c r="J49" s="231"/>
      <c r="K49" s="231">
        <f>SUM(K50:K56)</f>
        <v>0</v>
      </c>
      <c r="L49" s="231"/>
      <c r="M49" s="231">
        <f>SUM(M50:M56)</f>
        <v>0</v>
      </c>
      <c r="N49" s="230"/>
      <c r="O49" s="230">
        <f>SUM(O50:O56)</f>
        <v>0</v>
      </c>
      <c r="P49" s="230"/>
      <c r="Q49" s="230">
        <f>SUM(Q50:Q56)</f>
        <v>0</v>
      </c>
      <c r="R49" s="231"/>
      <c r="S49" s="231"/>
      <c r="T49" s="232"/>
      <c r="U49" s="226"/>
      <c r="V49" s="226">
        <f>SUM(V50:V56)</f>
        <v>0</v>
      </c>
      <c r="W49" s="226"/>
      <c r="X49" s="226"/>
      <c r="Y49" s="226"/>
      <c r="AG49" t="s">
        <v>227</v>
      </c>
    </row>
    <row r="50" spans="1:60" ht="22.5" outlineLevel="1" x14ac:dyDescent="0.2">
      <c r="A50" s="241">
        <v>39</v>
      </c>
      <c r="B50" s="242" t="s">
        <v>836</v>
      </c>
      <c r="C50" s="252" t="s">
        <v>837</v>
      </c>
      <c r="D50" s="243" t="s">
        <v>331</v>
      </c>
      <c r="E50" s="244">
        <v>3.5</v>
      </c>
      <c r="F50" s="245"/>
      <c r="G50" s="246">
        <f>ROUND(E50*F50,2)</f>
        <v>0</v>
      </c>
      <c r="H50" s="245"/>
      <c r="I50" s="246">
        <f>ROUND(E50*H50,2)</f>
        <v>0</v>
      </c>
      <c r="J50" s="245"/>
      <c r="K50" s="246">
        <f>ROUND(E50*J50,2)</f>
        <v>0</v>
      </c>
      <c r="L50" s="246">
        <v>21</v>
      </c>
      <c r="M50" s="246">
        <f>G50*(1+L50/100)</f>
        <v>0</v>
      </c>
      <c r="N50" s="244">
        <v>0</v>
      </c>
      <c r="O50" s="244">
        <f>ROUND(E50*N50,2)</f>
        <v>0</v>
      </c>
      <c r="P50" s="244">
        <v>0</v>
      </c>
      <c r="Q50" s="244">
        <f>ROUND(E50*P50,2)</f>
        <v>0</v>
      </c>
      <c r="R50" s="246"/>
      <c r="S50" s="246" t="s">
        <v>285</v>
      </c>
      <c r="T50" s="247" t="s">
        <v>232</v>
      </c>
      <c r="U50" s="222">
        <v>0</v>
      </c>
      <c r="V50" s="222">
        <f>ROUND(E50*U50,2)</f>
        <v>0</v>
      </c>
      <c r="W50" s="222"/>
      <c r="X50" s="222" t="s">
        <v>305</v>
      </c>
      <c r="Y50" s="222" t="s">
        <v>234</v>
      </c>
      <c r="Z50" s="212"/>
      <c r="AA50" s="212"/>
      <c r="AB50" s="212"/>
      <c r="AC50" s="212"/>
      <c r="AD50" s="212"/>
      <c r="AE50" s="212"/>
      <c r="AF50" s="212"/>
      <c r="AG50" s="212" t="s">
        <v>760</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
      <c r="A51" s="241">
        <v>40</v>
      </c>
      <c r="B51" s="242" t="s">
        <v>838</v>
      </c>
      <c r="C51" s="252" t="s">
        <v>839</v>
      </c>
      <c r="D51" s="243" t="s">
        <v>787</v>
      </c>
      <c r="E51" s="244">
        <v>7</v>
      </c>
      <c r="F51" s="245"/>
      <c r="G51" s="246">
        <f>ROUND(E51*F51,2)</f>
        <v>0</v>
      </c>
      <c r="H51" s="245"/>
      <c r="I51" s="246">
        <f>ROUND(E51*H51,2)</f>
        <v>0</v>
      </c>
      <c r="J51" s="245"/>
      <c r="K51" s="246">
        <f>ROUND(E51*J51,2)</f>
        <v>0</v>
      </c>
      <c r="L51" s="246">
        <v>21</v>
      </c>
      <c r="M51" s="246">
        <f>G51*(1+L51/100)</f>
        <v>0</v>
      </c>
      <c r="N51" s="244">
        <v>0</v>
      </c>
      <c r="O51" s="244">
        <f>ROUND(E51*N51,2)</f>
        <v>0</v>
      </c>
      <c r="P51" s="244">
        <v>0</v>
      </c>
      <c r="Q51" s="244">
        <f>ROUND(E51*P51,2)</f>
        <v>0</v>
      </c>
      <c r="R51" s="246"/>
      <c r="S51" s="246" t="s">
        <v>285</v>
      </c>
      <c r="T51" s="247" t="s">
        <v>232</v>
      </c>
      <c r="U51" s="222">
        <v>0</v>
      </c>
      <c r="V51" s="222">
        <f>ROUND(E51*U51,2)</f>
        <v>0</v>
      </c>
      <c r="W51" s="222"/>
      <c r="X51" s="222" t="s">
        <v>305</v>
      </c>
      <c r="Y51" s="222" t="s">
        <v>234</v>
      </c>
      <c r="Z51" s="212"/>
      <c r="AA51" s="212"/>
      <c r="AB51" s="212"/>
      <c r="AC51" s="212"/>
      <c r="AD51" s="212"/>
      <c r="AE51" s="212"/>
      <c r="AF51" s="212"/>
      <c r="AG51" s="212" t="s">
        <v>760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ht="22.5" outlineLevel="1" x14ac:dyDescent="0.2">
      <c r="A52" s="241">
        <v>41</v>
      </c>
      <c r="B52" s="242" t="s">
        <v>840</v>
      </c>
      <c r="C52" s="252" t="s">
        <v>841</v>
      </c>
      <c r="D52" s="243" t="s">
        <v>787</v>
      </c>
      <c r="E52" s="244">
        <v>7</v>
      </c>
      <c r="F52" s="245"/>
      <c r="G52" s="246">
        <f>ROUND(E52*F52,2)</f>
        <v>0</v>
      </c>
      <c r="H52" s="245"/>
      <c r="I52" s="246">
        <f>ROUND(E52*H52,2)</f>
        <v>0</v>
      </c>
      <c r="J52" s="245"/>
      <c r="K52" s="246">
        <f>ROUND(E52*J52,2)</f>
        <v>0</v>
      </c>
      <c r="L52" s="246">
        <v>21</v>
      </c>
      <c r="M52" s="246">
        <f>G52*(1+L52/100)</f>
        <v>0</v>
      </c>
      <c r="N52" s="244">
        <v>0</v>
      </c>
      <c r="O52" s="244">
        <f>ROUND(E52*N52,2)</f>
        <v>0</v>
      </c>
      <c r="P52" s="244">
        <v>0</v>
      </c>
      <c r="Q52" s="244">
        <f>ROUND(E52*P52,2)</f>
        <v>0</v>
      </c>
      <c r="R52" s="246"/>
      <c r="S52" s="246" t="s">
        <v>285</v>
      </c>
      <c r="T52" s="247" t="s">
        <v>232</v>
      </c>
      <c r="U52" s="222">
        <v>0</v>
      </c>
      <c r="V52" s="222">
        <f>ROUND(E52*U52,2)</f>
        <v>0</v>
      </c>
      <c r="W52" s="222"/>
      <c r="X52" s="222" t="s">
        <v>305</v>
      </c>
      <c r="Y52" s="222" t="s">
        <v>234</v>
      </c>
      <c r="Z52" s="212"/>
      <c r="AA52" s="212"/>
      <c r="AB52" s="212"/>
      <c r="AC52" s="212"/>
      <c r="AD52" s="212"/>
      <c r="AE52" s="212"/>
      <c r="AF52" s="212"/>
      <c r="AG52" s="212" t="s">
        <v>760</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
      <c r="A53" s="241">
        <v>42</v>
      </c>
      <c r="B53" s="242" t="s">
        <v>842</v>
      </c>
      <c r="C53" s="252" t="s">
        <v>843</v>
      </c>
      <c r="D53" s="243" t="s">
        <v>787</v>
      </c>
      <c r="E53" s="244">
        <v>7</v>
      </c>
      <c r="F53" s="245"/>
      <c r="G53" s="246">
        <f>ROUND(E53*F53,2)</f>
        <v>0</v>
      </c>
      <c r="H53" s="245"/>
      <c r="I53" s="246">
        <f>ROUND(E53*H53,2)</f>
        <v>0</v>
      </c>
      <c r="J53" s="245"/>
      <c r="K53" s="246">
        <f>ROUND(E53*J53,2)</f>
        <v>0</v>
      </c>
      <c r="L53" s="246">
        <v>21</v>
      </c>
      <c r="M53" s="246">
        <f>G53*(1+L53/100)</f>
        <v>0</v>
      </c>
      <c r="N53" s="244">
        <v>0</v>
      </c>
      <c r="O53" s="244">
        <f>ROUND(E53*N53,2)</f>
        <v>0</v>
      </c>
      <c r="P53" s="244">
        <v>0</v>
      </c>
      <c r="Q53" s="244">
        <f>ROUND(E53*P53,2)</f>
        <v>0</v>
      </c>
      <c r="R53" s="246"/>
      <c r="S53" s="246" t="s">
        <v>285</v>
      </c>
      <c r="T53" s="247" t="s">
        <v>232</v>
      </c>
      <c r="U53" s="222">
        <v>0</v>
      </c>
      <c r="V53" s="222">
        <f>ROUND(E53*U53,2)</f>
        <v>0</v>
      </c>
      <c r="W53" s="222"/>
      <c r="X53" s="222" t="s">
        <v>305</v>
      </c>
      <c r="Y53" s="222" t="s">
        <v>234</v>
      </c>
      <c r="Z53" s="212"/>
      <c r="AA53" s="212"/>
      <c r="AB53" s="212"/>
      <c r="AC53" s="212"/>
      <c r="AD53" s="212"/>
      <c r="AE53" s="212"/>
      <c r="AF53" s="212"/>
      <c r="AG53" s="212" t="s">
        <v>760</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ht="22.5" outlineLevel="1" x14ac:dyDescent="0.2">
      <c r="A54" s="241">
        <v>43</v>
      </c>
      <c r="B54" s="242" t="s">
        <v>844</v>
      </c>
      <c r="C54" s="252" t="s">
        <v>845</v>
      </c>
      <c r="D54" s="243" t="s">
        <v>787</v>
      </c>
      <c r="E54" s="244">
        <v>7</v>
      </c>
      <c r="F54" s="245"/>
      <c r="G54" s="246">
        <f>ROUND(E54*F54,2)</f>
        <v>0</v>
      </c>
      <c r="H54" s="245"/>
      <c r="I54" s="246">
        <f>ROUND(E54*H54,2)</f>
        <v>0</v>
      </c>
      <c r="J54" s="245"/>
      <c r="K54" s="246">
        <f>ROUND(E54*J54,2)</f>
        <v>0</v>
      </c>
      <c r="L54" s="246">
        <v>21</v>
      </c>
      <c r="M54" s="246">
        <f>G54*(1+L54/100)</f>
        <v>0</v>
      </c>
      <c r="N54" s="244">
        <v>0</v>
      </c>
      <c r="O54" s="244">
        <f>ROUND(E54*N54,2)</f>
        <v>0</v>
      </c>
      <c r="P54" s="244">
        <v>0</v>
      </c>
      <c r="Q54" s="244">
        <f>ROUND(E54*P54,2)</f>
        <v>0</v>
      </c>
      <c r="R54" s="246"/>
      <c r="S54" s="246" t="s">
        <v>285</v>
      </c>
      <c r="T54" s="247" t="s">
        <v>232</v>
      </c>
      <c r="U54" s="222">
        <v>0</v>
      </c>
      <c r="V54" s="222">
        <f>ROUND(E54*U54,2)</f>
        <v>0</v>
      </c>
      <c r="W54" s="222"/>
      <c r="X54" s="222" t="s">
        <v>305</v>
      </c>
      <c r="Y54" s="222" t="s">
        <v>234</v>
      </c>
      <c r="Z54" s="212"/>
      <c r="AA54" s="212"/>
      <c r="AB54" s="212"/>
      <c r="AC54" s="212"/>
      <c r="AD54" s="212"/>
      <c r="AE54" s="212"/>
      <c r="AF54" s="212"/>
      <c r="AG54" s="212" t="s">
        <v>760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ht="22.5" outlineLevel="1" x14ac:dyDescent="0.2">
      <c r="A55" s="241">
        <v>44</v>
      </c>
      <c r="B55" s="242" t="s">
        <v>846</v>
      </c>
      <c r="C55" s="252" t="s">
        <v>847</v>
      </c>
      <c r="D55" s="243" t="s">
        <v>331</v>
      </c>
      <c r="E55" s="244">
        <v>2.2679999999999998</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c r="S55" s="246" t="s">
        <v>285</v>
      </c>
      <c r="T55" s="247" t="s">
        <v>232</v>
      </c>
      <c r="U55" s="222">
        <v>0</v>
      </c>
      <c r="V55" s="222">
        <f>ROUND(E55*U55,2)</f>
        <v>0</v>
      </c>
      <c r="W55" s="222"/>
      <c r="X55" s="222" t="s">
        <v>305</v>
      </c>
      <c r="Y55" s="222" t="s">
        <v>234</v>
      </c>
      <c r="Z55" s="212"/>
      <c r="AA55" s="212"/>
      <c r="AB55" s="212"/>
      <c r="AC55" s="212"/>
      <c r="AD55" s="212"/>
      <c r="AE55" s="212"/>
      <c r="AF55" s="212"/>
      <c r="AG55" s="212" t="s">
        <v>760</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1">
        <v>45</v>
      </c>
      <c r="B56" s="242" t="s">
        <v>848</v>
      </c>
      <c r="C56" s="252" t="s">
        <v>849</v>
      </c>
      <c r="D56" s="243" t="s">
        <v>787</v>
      </c>
      <c r="E56" s="244">
        <v>7</v>
      </c>
      <c r="F56" s="245"/>
      <c r="G56" s="246">
        <f>ROUND(E56*F56,2)</f>
        <v>0</v>
      </c>
      <c r="H56" s="245"/>
      <c r="I56" s="246">
        <f>ROUND(E56*H56,2)</f>
        <v>0</v>
      </c>
      <c r="J56" s="245"/>
      <c r="K56" s="246">
        <f>ROUND(E56*J56,2)</f>
        <v>0</v>
      </c>
      <c r="L56" s="246">
        <v>21</v>
      </c>
      <c r="M56" s="246">
        <f>G56*(1+L56/100)</f>
        <v>0</v>
      </c>
      <c r="N56" s="244">
        <v>0</v>
      </c>
      <c r="O56" s="244">
        <f>ROUND(E56*N56,2)</f>
        <v>0</v>
      </c>
      <c r="P56" s="244">
        <v>0</v>
      </c>
      <c r="Q56" s="244">
        <f>ROUND(E56*P56,2)</f>
        <v>0</v>
      </c>
      <c r="R56" s="246"/>
      <c r="S56" s="246" t="s">
        <v>285</v>
      </c>
      <c r="T56" s="247" t="s">
        <v>232</v>
      </c>
      <c r="U56" s="222">
        <v>0</v>
      </c>
      <c r="V56" s="222">
        <f>ROUND(E56*U56,2)</f>
        <v>0</v>
      </c>
      <c r="W56" s="222"/>
      <c r="X56" s="222" t="s">
        <v>305</v>
      </c>
      <c r="Y56" s="222" t="s">
        <v>234</v>
      </c>
      <c r="Z56" s="212"/>
      <c r="AA56" s="212"/>
      <c r="AB56" s="212"/>
      <c r="AC56" s="212"/>
      <c r="AD56" s="212"/>
      <c r="AE56" s="212"/>
      <c r="AF56" s="212"/>
      <c r="AG56" s="212" t="s">
        <v>760</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x14ac:dyDescent="0.2">
      <c r="A57" s="227" t="s">
        <v>226</v>
      </c>
      <c r="B57" s="228" t="s">
        <v>188</v>
      </c>
      <c r="C57" s="251" t="s">
        <v>190</v>
      </c>
      <c r="D57" s="229"/>
      <c r="E57" s="230"/>
      <c r="F57" s="231"/>
      <c r="G57" s="231">
        <f>SUMIF(AG58:AG67,"&lt;&gt;NOR",G58:G67)</f>
        <v>0</v>
      </c>
      <c r="H57" s="231"/>
      <c r="I57" s="231">
        <f>SUM(I58:I67)</f>
        <v>0</v>
      </c>
      <c r="J57" s="231"/>
      <c r="K57" s="231">
        <f>SUM(K58:K67)</f>
        <v>0</v>
      </c>
      <c r="L57" s="231"/>
      <c r="M57" s="231">
        <f>SUM(M58:M67)</f>
        <v>0</v>
      </c>
      <c r="N57" s="230"/>
      <c r="O57" s="230">
        <f>SUM(O58:O67)</f>
        <v>0</v>
      </c>
      <c r="P57" s="230"/>
      <c r="Q57" s="230">
        <f>SUM(Q58:Q67)</f>
        <v>0</v>
      </c>
      <c r="R57" s="231"/>
      <c r="S57" s="231"/>
      <c r="T57" s="232"/>
      <c r="U57" s="226"/>
      <c r="V57" s="226">
        <f>SUM(V58:V67)</f>
        <v>0</v>
      </c>
      <c r="W57" s="226"/>
      <c r="X57" s="226"/>
      <c r="Y57" s="226"/>
      <c r="AG57" t="s">
        <v>227</v>
      </c>
    </row>
    <row r="58" spans="1:60" ht="22.5" outlineLevel="1" x14ac:dyDescent="0.2">
      <c r="A58" s="241">
        <v>46</v>
      </c>
      <c r="B58" s="242" t="s">
        <v>850</v>
      </c>
      <c r="C58" s="252" t="s">
        <v>851</v>
      </c>
      <c r="D58" s="243" t="s">
        <v>787</v>
      </c>
      <c r="E58" s="244">
        <v>1</v>
      </c>
      <c r="F58" s="245"/>
      <c r="G58" s="246">
        <f>ROUND(E58*F58,2)</f>
        <v>0</v>
      </c>
      <c r="H58" s="245"/>
      <c r="I58" s="246">
        <f>ROUND(E58*H58,2)</f>
        <v>0</v>
      </c>
      <c r="J58" s="245"/>
      <c r="K58" s="246">
        <f>ROUND(E58*J58,2)</f>
        <v>0</v>
      </c>
      <c r="L58" s="246">
        <v>21</v>
      </c>
      <c r="M58" s="246">
        <f>G58*(1+L58/100)</f>
        <v>0</v>
      </c>
      <c r="N58" s="244">
        <v>0</v>
      </c>
      <c r="O58" s="244">
        <f>ROUND(E58*N58,2)</f>
        <v>0</v>
      </c>
      <c r="P58" s="244">
        <v>0</v>
      </c>
      <c r="Q58" s="244">
        <f>ROUND(E58*P58,2)</f>
        <v>0</v>
      </c>
      <c r="R58" s="246"/>
      <c r="S58" s="246" t="s">
        <v>285</v>
      </c>
      <c r="T58" s="247" t="s">
        <v>232</v>
      </c>
      <c r="U58" s="222">
        <v>0</v>
      </c>
      <c r="V58" s="222">
        <f>ROUND(E58*U58,2)</f>
        <v>0</v>
      </c>
      <c r="W58" s="222"/>
      <c r="X58" s="222" t="s">
        <v>305</v>
      </c>
      <c r="Y58" s="222" t="s">
        <v>234</v>
      </c>
      <c r="Z58" s="212"/>
      <c r="AA58" s="212"/>
      <c r="AB58" s="212"/>
      <c r="AC58" s="212"/>
      <c r="AD58" s="212"/>
      <c r="AE58" s="212"/>
      <c r="AF58" s="212"/>
      <c r="AG58" s="212" t="s">
        <v>760</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41">
        <v>47</v>
      </c>
      <c r="B59" s="242" t="s">
        <v>852</v>
      </c>
      <c r="C59" s="252" t="s">
        <v>853</v>
      </c>
      <c r="D59" s="243" t="s">
        <v>787</v>
      </c>
      <c r="E59" s="244">
        <v>1</v>
      </c>
      <c r="F59" s="245"/>
      <c r="G59" s="246">
        <f>ROUND(E59*F59,2)</f>
        <v>0</v>
      </c>
      <c r="H59" s="245"/>
      <c r="I59" s="246">
        <f>ROUND(E59*H59,2)</f>
        <v>0</v>
      </c>
      <c r="J59" s="245"/>
      <c r="K59" s="246">
        <f>ROUND(E59*J59,2)</f>
        <v>0</v>
      </c>
      <c r="L59" s="246">
        <v>21</v>
      </c>
      <c r="M59" s="246">
        <f>G59*(1+L59/100)</f>
        <v>0</v>
      </c>
      <c r="N59" s="244">
        <v>0</v>
      </c>
      <c r="O59" s="244">
        <f>ROUND(E59*N59,2)</f>
        <v>0</v>
      </c>
      <c r="P59" s="244">
        <v>0</v>
      </c>
      <c r="Q59" s="244">
        <f>ROUND(E59*P59,2)</f>
        <v>0</v>
      </c>
      <c r="R59" s="246"/>
      <c r="S59" s="246" t="s">
        <v>285</v>
      </c>
      <c r="T59" s="247" t="s">
        <v>232</v>
      </c>
      <c r="U59" s="222">
        <v>0</v>
      </c>
      <c r="V59" s="222">
        <f>ROUND(E59*U59,2)</f>
        <v>0</v>
      </c>
      <c r="W59" s="222"/>
      <c r="X59" s="222" t="s">
        <v>305</v>
      </c>
      <c r="Y59" s="222" t="s">
        <v>234</v>
      </c>
      <c r="Z59" s="212"/>
      <c r="AA59" s="212"/>
      <c r="AB59" s="212"/>
      <c r="AC59" s="212"/>
      <c r="AD59" s="212"/>
      <c r="AE59" s="212"/>
      <c r="AF59" s="212"/>
      <c r="AG59" s="212" t="s">
        <v>760</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1">
        <v>48</v>
      </c>
      <c r="B60" s="242" t="s">
        <v>854</v>
      </c>
      <c r="C60" s="252" t="s">
        <v>855</v>
      </c>
      <c r="D60" s="243" t="s">
        <v>787</v>
      </c>
      <c r="E60" s="244">
        <v>1</v>
      </c>
      <c r="F60" s="245"/>
      <c r="G60" s="246">
        <f>ROUND(E60*F60,2)</f>
        <v>0</v>
      </c>
      <c r="H60" s="245"/>
      <c r="I60" s="246">
        <f>ROUND(E60*H60,2)</f>
        <v>0</v>
      </c>
      <c r="J60" s="245"/>
      <c r="K60" s="246">
        <f>ROUND(E60*J60,2)</f>
        <v>0</v>
      </c>
      <c r="L60" s="246">
        <v>21</v>
      </c>
      <c r="M60" s="246">
        <f>G60*(1+L60/100)</f>
        <v>0</v>
      </c>
      <c r="N60" s="244">
        <v>0</v>
      </c>
      <c r="O60" s="244">
        <f>ROUND(E60*N60,2)</f>
        <v>0</v>
      </c>
      <c r="P60" s="244">
        <v>0</v>
      </c>
      <c r="Q60" s="244">
        <f>ROUND(E60*P60,2)</f>
        <v>0</v>
      </c>
      <c r="R60" s="246"/>
      <c r="S60" s="246" t="s">
        <v>285</v>
      </c>
      <c r="T60" s="247" t="s">
        <v>232</v>
      </c>
      <c r="U60" s="222">
        <v>0</v>
      </c>
      <c r="V60" s="222">
        <f>ROUND(E60*U60,2)</f>
        <v>0</v>
      </c>
      <c r="W60" s="222"/>
      <c r="X60" s="222" t="s">
        <v>305</v>
      </c>
      <c r="Y60" s="222" t="s">
        <v>234</v>
      </c>
      <c r="Z60" s="212"/>
      <c r="AA60" s="212"/>
      <c r="AB60" s="212"/>
      <c r="AC60" s="212"/>
      <c r="AD60" s="212"/>
      <c r="AE60" s="212"/>
      <c r="AF60" s="212"/>
      <c r="AG60" s="212" t="s">
        <v>760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
      <c r="A61" s="241">
        <v>49</v>
      </c>
      <c r="B61" s="242" t="s">
        <v>856</v>
      </c>
      <c r="C61" s="252" t="s">
        <v>857</v>
      </c>
      <c r="D61" s="243" t="s">
        <v>787</v>
      </c>
      <c r="E61" s="244">
        <v>1</v>
      </c>
      <c r="F61" s="245"/>
      <c r="G61" s="246">
        <f>ROUND(E61*F61,2)</f>
        <v>0</v>
      </c>
      <c r="H61" s="245"/>
      <c r="I61" s="246">
        <f>ROUND(E61*H61,2)</f>
        <v>0</v>
      </c>
      <c r="J61" s="245"/>
      <c r="K61" s="246">
        <f>ROUND(E61*J61,2)</f>
        <v>0</v>
      </c>
      <c r="L61" s="246">
        <v>21</v>
      </c>
      <c r="M61" s="246">
        <f>G61*(1+L61/100)</f>
        <v>0</v>
      </c>
      <c r="N61" s="244">
        <v>0</v>
      </c>
      <c r="O61" s="244">
        <f>ROUND(E61*N61,2)</f>
        <v>0</v>
      </c>
      <c r="P61" s="244">
        <v>0</v>
      </c>
      <c r="Q61" s="244">
        <f>ROUND(E61*P61,2)</f>
        <v>0</v>
      </c>
      <c r="R61" s="246"/>
      <c r="S61" s="246" t="s">
        <v>285</v>
      </c>
      <c r="T61" s="247" t="s">
        <v>232</v>
      </c>
      <c r="U61" s="222">
        <v>0</v>
      </c>
      <c r="V61" s="222">
        <f>ROUND(E61*U61,2)</f>
        <v>0</v>
      </c>
      <c r="W61" s="222"/>
      <c r="X61" s="222" t="s">
        <v>305</v>
      </c>
      <c r="Y61" s="222" t="s">
        <v>234</v>
      </c>
      <c r="Z61" s="212"/>
      <c r="AA61" s="212"/>
      <c r="AB61" s="212"/>
      <c r="AC61" s="212"/>
      <c r="AD61" s="212"/>
      <c r="AE61" s="212"/>
      <c r="AF61" s="212"/>
      <c r="AG61" s="212" t="s">
        <v>760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2.5" outlineLevel="1" x14ac:dyDescent="0.2">
      <c r="A62" s="241">
        <v>50</v>
      </c>
      <c r="B62" s="242" t="s">
        <v>858</v>
      </c>
      <c r="C62" s="252" t="s">
        <v>859</v>
      </c>
      <c r="D62" s="243" t="s">
        <v>787</v>
      </c>
      <c r="E62" s="244">
        <v>1</v>
      </c>
      <c r="F62" s="245"/>
      <c r="G62" s="246">
        <f>ROUND(E62*F62,2)</f>
        <v>0</v>
      </c>
      <c r="H62" s="245"/>
      <c r="I62" s="246">
        <f>ROUND(E62*H62,2)</f>
        <v>0</v>
      </c>
      <c r="J62" s="245"/>
      <c r="K62" s="246">
        <f>ROUND(E62*J62,2)</f>
        <v>0</v>
      </c>
      <c r="L62" s="246">
        <v>21</v>
      </c>
      <c r="M62" s="246">
        <f>G62*(1+L62/100)</f>
        <v>0</v>
      </c>
      <c r="N62" s="244">
        <v>0</v>
      </c>
      <c r="O62" s="244">
        <f>ROUND(E62*N62,2)</f>
        <v>0</v>
      </c>
      <c r="P62" s="244">
        <v>0</v>
      </c>
      <c r="Q62" s="244">
        <f>ROUND(E62*P62,2)</f>
        <v>0</v>
      </c>
      <c r="R62" s="246"/>
      <c r="S62" s="246" t="s">
        <v>285</v>
      </c>
      <c r="T62" s="247" t="s">
        <v>232</v>
      </c>
      <c r="U62" s="222">
        <v>0</v>
      </c>
      <c r="V62" s="222">
        <f>ROUND(E62*U62,2)</f>
        <v>0</v>
      </c>
      <c r="W62" s="222"/>
      <c r="X62" s="222" t="s">
        <v>305</v>
      </c>
      <c r="Y62" s="222" t="s">
        <v>234</v>
      </c>
      <c r="Z62" s="212"/>
      <c r="AA62" s="212"/>
      <c r="AB62" s="212"/>
      <c r="AC62" s="212"/>
      <c r="AD62" s="212"/>
      <c r="AE62" s="212"/>
      <c r="AF62" s="212"/>
      <c r="AG62" s="212" t="s">
        <v>760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1">
        <v>51</v>
      </c>
      <c r="B63" s="242" t="s">
        <v>860</v>
      </c>
      <c r="C63" s="252" t="s">
        <v>861</v>
      </c>
      <c r="D63" s="243" t="s">
        <v>787</v>
      </c>
      <c r="E63" s="244">
        <v>1</v>
      </c>
      <c r="F63" s="245"/>
      <c r="G63" s="246">
        <f>ROUND(E63*F63,2)</f>
        <v>0</v>
      </c>
      <c r="H63" s="245"/>
      <c r="I63" s="246">
        <f>ROUND(E63*H63,2)</f>
        <v>0</v>
      </c>
      <c r="J63" s="245"/>
      <c r="K63" s="246">
        <f>ROUND(E63*J63,2)</f>
        <v>0</v>
      </c>
      <c r="L63" s="246">
        <v>21</v>
      </c>
      <c r="M63" s="246">
        <f>G63*(1+L63/100)</f>
        <v>0</v>
      </c>
      <c r="N63" s="244">
        <v>0</v>
      </c>
      <c r="O63" s="244">
        <f>ROUND(E63*N63,2)</f>
        <v>0</v>
      </c>
      <c r="P63" s="244">
        <v>0</v>
      </c>
      <c r="Q63" s="244">
        <f>ROUND(E63*P63,2)</f>
        <v>0</v>
      </c>
      <c r="R63" s="246"/>
      <c r="S63" s="246" t="s">
        <v>285</v>
      </c>
      <c r="T63" s="247" t="s">
        <v>232</v>
      </c>
      <c r="U63" s="222">
        <v>0</v>
      </c>
      <c r="V63" s="222">
        <f>ROUND(E63*U63,2)</f>
        <v>0</v>
      </c>
      <c r="W63" s="222"/>
      <c r="X63" s="222" t="s">
        <v>305</v>
      </c>
      <c r="Y63" s="222" t="s">
        <v>234</v>
      </c>
      <c r="Z63" s="212"/>
      <c r="AA63" s="212"/>
      <c r="AB63" s="212"/>
      <c r="AC63" s="212"/>
      <c r="AD63" s="212"/>
      <c r="AE63" s="212"/>
      <c r="AF63" s="212"/>
      <c r="AG63" s="212" t="s">
        <v>760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1">
        <v>52</v>
      </c>
      <c r="B64" s="242" t="s">
        <v>862</v>
      </c>
      <c r="C64" s="252" t="s">
        <v>863</v>
      </c>
      <c r="D64" s="243" t="s">
        <v>787</v>
      </c>
      <c r="E64" s="244">
        <v>1</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c r="S64" s="246" t="s">
        <v>285</v>
      </c>
      <c r="T64" s="247" t="s">
        <v>232</v>
      </c>
      <c r="U64" s="222">
        <v>0</v>
      </c>
      <c r="V64" s="222">
        <f>ROUND(E64*U64,2)</f>
        <v>0</v>
      </c>
      <c r="W64" s="222"/>
      <c r="X64" s="222" t="s">
        <v>305</v>
      </c>
      <c r="Y64" s="222" t="s">
        <v>234</v>
      </c>
      <c r="Z64" s="212"/>
      <c r="AA64" s="212"/>
      <c r="AB64" s="212"/>
      <c r="AC64" s="212"/>
      <c r="AD64" s="212"/>
      <c r="AE64" s="212"/>
      <c r="AF64" s="212"/>
      <c r="AG64" s="212" t="s">
        <v>760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
      <c r="A65" s="241">
        <v>53</v>
      </c>
      <c r="B65" s="242" t="s">
        <v>864</v>
      </c>
      <c r="C65" s="252" t="s">
        <v>865</v>
      </c>
      <c r="D65" s="243" t="s">
        <v>787</v>
      </c>
      <c r="E65" s="244">
        <v>1</v>
      </c>
      <c r="F65" s="245"/>
      <c r="G65" s="246">
        <f>ROUND(E65*F65,2)</f>
        <v>0</v>
      </c>
      <c r="H65" s="245"/>
      <c r="I65" s="246">
        <f>ROUND(E65*H65,2)</f>
        <v>0</v>
      </c>
      <c r="J65" s="245"/>
      <c r="K65" s="246">
        <f>ROUND(E65*J65,2)</f>
        <v>0</v>
      </c>
      <c r="L65" s="246">
        <v>21</v>
      </c>
      <c r="M65" s="246">
        <f>G65*(1+L65/100)</f>
        <v>0</v>
      </c>
      <c r="N65" s="244">
        <v>0</v>
      </c>
      <c r="O65" s="244">
        <f>ROUND(E65*N65,2)</f>
        <v>0</v>
      </c>
      <c r="P65" s="244">
        <v>0</v>
      </c>
      <c r="Q65" s="244">
        <f>ROUND(E65*P65,2)</f>
        <v>0</v>
      </c>
      <c r="R65" s="246"/>
      <c r="S65" s="246" t="s">
        <v>285</v>
      </c>
      <c r="T65" s="247" t="s">
        <v>232</v>
      </c>
      <c r="U65" s="222">
        <v>0</v>
      </c>
      <c r="V65" s="222">
        <f>ROUND(E65*U65,2)</f>
        <v>0</v>
      </c>
      <c r="W65" s="222"/>
      <c r="X65" s="222" t="s">
        <v>305</v>
      </c>
      <c r="Y65" s="222" t="s">
        <v>234</v>
      </c>
      <c r="Z65" s="212"/>
      <c r="AA65" s="212"/>
      <c r="AB65" s="212"/>
      <c r="AC65" s="212"/>
      <c r="AD65" s="212"/>
      <c r="AE65" s="212"/>
      <c r="AF65" s="212"/>
      <c r="AG65" s="212" t="s">
        <v>760</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ht="22.5" outlineLevel="1" x14ac:dyDescent="0.2">
      <c r="A66" s="241">
        <v>54</v>
      </c>
      <c r="B66" s="242" t="s">
        <v>866</v>
      </c>
      <c r="C66" s="252" t="s">
        <v>867</v>
      </c>
      <c r="D66" s="243" t="s">
        <v>868</v>
      </c>
      <c r="E66" s="244">
        <v>0.11</v>
      </c>
      <c r="F66" s="245"/>
      <c r="G66" s="246">
        <f>ROUND(E66*F66,2)</f>
        <v>0</v>
      </c>
      <c r="H66" s="245"/>
      <c r="I66" s="246">
        <f>ROUND(E66*H66,2)</f>
        <v>0</v>
      </c>
      <c r="J66" s="245"/>
      <c r="K66" s="246">
        <f>ROUND(E66*J66,2)</f>
        <v>0</v>
      </c>
      <c r="L66" s="246">
        <v>21</v>
      </c>
      <c r="M66" s="246">
        <f>G66*(1+L66/100)</f>
        <v>0</v>
      </c>
      <c r="N66" s="244">
        <v>0</v>
      </c>
      <c r="O66" s="244">
        <f>ROUND(E66*N66,2)</f>
        <v>0</v>
      </c>
      <c r="P66" s="244">
        <v>0</v>
      </c>
      <c r="Q66" s="244">
        <f>ROUND(E66*P66,2)</f>
        <v>0</v>
      </c>
      <c r="R66" s="246"/>
      <c r="S66" s="246" t="s">
        <v>285</v>
      </c>
      <c r="T66" s="247" t="s">
        <v>232</v>
      </c>
      <c r="U66" s="222">
        <v>0</v>
      </c>
      <c r="V66" s="222">
        <f>ROUND(E66*U66,2)</f>
        <v>0</v>
      </c>
      <c r="W66" s="222"/>
      <c r="X66" s="222" t="s">
        <v>305</v>
      </c>
      <c r="Y66" s="222" t="s">
        <v>234</v>
      </c>
      <c r="Z66" s="212"/>
      <c r="AA66" s="212"/>
      <c r="AB66" s="212"/>
      <c r="AC66" s="212"/>
      <c r="AD66" s="212"/>
      <c r="AE66" s="212"/>
      <c r="AF66" s="212"/>
      <c r="AG66" s="212" t="s">
        <v>760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ht="22.5" outlineLevel="1" x14ac:dyDescent="0.2">
      <c r="A67" s="234">
        <v>55</v>
      </c>
      <c r="B67" s="235" t="s">
        <v>869</v>
      </c>
      <c r="C67" s="253" t="s">
        <v>870</v>
      </c>
      <c r="D67" s="236" t="s">
        <v>868</v>
      </c>
      <c r="E67" s="237">
        <v>0.11</v>
      </c>
      <c r="F67" s="238"/>
      <c r="G67" s="239">
        <f>ROUND(E67*F67,2)</f>
        <v>0</v>
      </c>
      <c r="H67" s="238"/>
      <c r="I67" s="239">
        <f>ROUND(E67*H67,2)</f>
        <v>0</v>
      </c>
      <c r="J67" s="238"/>
      <c r="K67" s="239">
        <f>ROUND(E67*J67,2)</f>
        <v>0</v>
      </c>
      <c r="L67" s="239">
        <v>21</v>
      </c>
      <c r="M67" s="239">
        <f>G67*(1+L67/100)</f>
        <v>0</v>
      </c>
      <c r="N67" s="237">
        <v>0</v>
      </c>
      <c r="O67" s="237">
        <f>ROUND(E67*N67,2)</f>
        <v>0</v>
      </c>
      <c r="P67" s="237">
        <v>0</v>
      </c>
      <c r="Q67" s="237">
        <f>ROUND(E67*P67,2)</f>
        <v>0</v>
      </c>
      <c r="R67" s="239"/>
      <c r="S67" s="239" t="s">
        <v>285</v>
      </c>
      <c r="T67" s="240" t="s">
        <v>232</v>
      </c>
      <c r="U67" s="222">
        <v>0</v>
      </c>
      <c r="V67" s="222">
        <f>ROUND(E67*U67,2)</f>
        <v>0</v>
      </c>
      <c r="W67" s="222"/>
      <c r="X67" s="222" t="s">
        <v>305</v>
      </c>
      <c r="Y67" s="222" t="s">
        <v>234</v>
      </c>
      <c r="Z67" s="212"/>
      <c r="AA67" s="212"/>
      <c r="AB67" s="212"/>
      <c r="AC67" s="212"/>
      <c r="AD67" s="212"/>
      <c r="AE67" s="212"/>
      <c r="AF67" s="212"/>
      <c r="AG67" s="212" t="s">
        <v>760</v>
      </c>
      <c r="AH67" s="212"/>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x14ac:dyDescent="0.2">
      <c r="A68" s="3"/>
      <c r="B68" s="4"/>
      <c r="C68" s="256"/>
      <c r="D68" s="6"/>
      <c r="E68" s="3"/>
      <c r="F68" s="3"/>
      <c r="G68" s="3"/>
      <c r="H68" s="3"/>
      <c r="I68" s="3"/>
      <c r="J68" s="3"/>
      <c r="K68" s="3"/>
      <c r="L68" s="3"/>
      <c r="M68" s="3"/>
      <c r="N68" s="3"/>
      <c r="O68" s="3"/>
      <c r="P68" s="3"/>
      <c r="Q68" s="3"/>
      <c r="R68" s="3"/>
      <c r="S68" s="3"/>
      <c r="T68" s="3"/>
      <c r="U68" s="3"/>
      <c r="V68" s="3"/>
      <c r="W68" s="3"/>
      <c r="X68" s="3"/>
      <c r="Y68" s="3"/>
      <c r="AE68">
        <v>12</v>
      </c>
      <c r="AF68">
        <v>21</v>
      </c>
      <c r="AG68" t="s">
        <v>212</v>
      </c>
    </row>
    <row r="69" spans="1:60" x14ac:dyDescent="0.2">
      <c r="A69" s="215"/>
      <c r="B69" s="216" t="s">
        <v>29</v>
      </c>
      <c r="C69" s="257"/>
      <c r="D69" s="217"/>
      <c r="E69" s="218"/>
      <c r="F69" s="218"/>
      <c r="G69" s="233">
        <f>G8+G20+G35+G49+G57</f>
        <v>0</v>
      </c>
      <c r="H69" s="3"/>
      <c r="I69" s="3"/>
      <c r="J69" s="3"/>
      <c r="K69" s="3"/>
      <c r="L69" s="3"/>
      <c r="M69" s="3"/>
      <c r="N69" s="3"/>
      <c r="O69" s="3"/>
      <c r="P69" s="3"/>
      <c r="Q69" s="3"/>
      <c r="R69" s="3"/>
      <c r="S69" s="3"/>
      <c r="T69" s="3"/>
      <c r="U69" s="3"/>
      <c r="V69" s="3"/>
      <c r="W69" s="3"/>
      <c r="X69" s="3"/>
      <c r="Y69" s="3"/>
      <c r="AE69">
        <f>SUMIF(L7:L67,AE68,G7:G67)</f>
        <v>0</v>
      </c>
      <c r="AF69">
        <f>SUMIF(L7:L67,AF68,G7:G67)</f>
        <v>0</v>
      </c>
      <c r="AG69" t="s">
        <v>297</v>
      </c>
    </row>
    <row r="70" spans="1:60" x14ac:dyDescent="0.2">
      <c r="C70" s="258"/>
      <c r="D70" s="10"/>
      <c r="AG70" t="s">
        <v>298</v>
      </c>
    </row>
    <row r="71" spans="1:60" x14ac:dyDescent="0.2">
      <c r="D71" s="10"/>
    </row>
    <row r="72" spans="1:60" x14ac:dyDescent="0.2">
      <c r="D72" s="10"/>
    </row>
    <row r="73" spans="1:60" x14ac:dyDescent="0.2">
      <c r="D73" s="10"/>
    </row>
    <row r="74" spans="1:60" x14ac:dyDescent="0.2">
      <c r="D74" s="10"/>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lZWOuQAgqO15Eg5RcqxsDDa6ZUJ+2RKjh3Kngy5oi4Pyz8uOAk26cU88o07e7gJRkRnM9pZKZL/wmJheTo+Q==" saltValue="P4cCjFshVYD2GI1HZ/7wW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2688-27A8-49E5-B729-02F8A3B866DF}">
  <sheetPr>
    <outlinePr summaryBelow="0"/>
  </sheetPr>
  <dimension ref="A1:BH5000"/>
  <sheetViews>
    <sheetView workbookViewId="0">
      <pane ySplit="7" topLeftCell="A30" activePane="bottomLeft" state="frozen"/>
      <selection pane="bottomLeft" sqref="A1:G1"/>
    </sheetView>
  </sheetViews>
  <sheetFormatPr defaultRowHeight="12.75" outlineLevelRow="2" x14ac:dyDescent="0.2"/>
  <cols>
    <col min="1" max="1" width="3.42578125" customWidth="1"/>
    <col min="2" max="2" width="12.5703125" style="176" customWidth="1"/>
    <col min="3" max="3" width="63.28515625" style="176"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197" t="s">
        <v>299</v>
      </c>
      <c r="B1" s="197"/>
      <c r="C1" s="197"/>
      <c r="D1" s="197"/>
      <c r="E1" s="197"/>
      <c r="F1" s="197"/>
      <c r="G1" s="197"/>
      <c r="AG1" t="s">
        <v>199</v>
      </c>
    </row>
    <row r="2" spans="1:60" ht="24.95" customHeight="1" x14ac:dyDescent="0.2">
      <c r="A2" s="198" t="s">
        <v>7</v>
      </c>
      <c r="B2" s="48" t="s">
        <v>43</v>
      </c>
      <c r="C2" s="201" t="s">
        <v>44</v>
      </c>
      <c r="D2" s="199"/>
      <c r="E2" s="199"/>
      <c r="F2" s="199"/>
      <c r="G2" s="200"/>
      <c r="AG2" t="s">
        <v>200</v>
      </c>
    </row>
    <row r="3" spans="1:60" ht="24.95" customHeight="1" x14ac:dyDescent="0.2">
      <c r="A3" s="198" t="s">
        <v>8</v>
      </c>
      <c r="B3" s="48" t="s">
        <v>76</v>
      </c>
      <c r="C3" s="201" t="s">
        <v>77</v>
      </c>
      <c r="D3" s="199"/>
      <c r="E3" s="199"/>
      <c r="F3" s="199"/>
      <c r="G3" s="200"/>
      <c r="AC3" s="176" t="s">
        <v>200</v>
      </c>
      <c r="AG3" t="s">
        <v>202</v>
      </c>
    </row>
    <row r="4" spans="1:60" ht="24.95" customHeight="1" x14ac:dyDescent="0.2">
      <c r="A4" s="202" t="s">
        <v>9</v>
      </c>
      <c r="B4" s="203" t="s">
        <v>78</v>
      </c>
      <c r="C4" s="204" t="s">
        <v>77</v>
      </c>
      <c r="D4" s="205"/>
      <c r="E4" s="205"/>
      <c r="F4" s="205"/>
      <c r="G4" s="206"/>
      <c r="AG4" t="s">
        <v>203</v>
      </c>
    </row>
    <row r="5" spans="1:60" x14ac:dyDescent="0.2">
      <c r="D5" s="10"/>
    </row>
    <row r="6" spans="1:60" ht="38.25" x14ac:dyDescent="0.2">
      <c r="A6" s="208" t="s">
        <v>204</v>
      </c>
      <c r="B6" s="210" t="s">
        <v>205</v>
      </c>
      <c r="C6" s="210" t="s">
        <v>206</v>
      </c>
      <c r="D6" s="209" t="s">
        <v>207</v>
      </c>
      <c r="E6" s="208" t="s">
        <v>208</v>
      </c>
      <c r="F6" s="207" t="s">
        <v>209</v>
      </c>
      <c r="G6" s="208" t="s">
        <v>29</v>
      </c>
      <c r="H6" s="211" t="s">
        <v>30</v>
      </c>
      <c r="I6" s="211" t="s">
        <v>210</v>
      </c>
      <c r="J6" s="211" t="s">
        <v>31</v>
      </c>
      <c r="K6" s="211" t="s">
        <v>211</v>
      </c>
      <c r="L6" s="211" t="s">
        <v>212</v>
      </c>
      <c r="M6" s="211" t="s">
        <v>213</v>
      </c>
      <c r="N6" s="211" t="s">
        <v>214</v>
      </c>
      <c r="O6" s="211" t="s">
        <v>215</v>
      </c>
      <c r="P6" s="211" t="s">
        <v>216</v>
      </c>
      <c r="Q6" s="211" t="s">
        <v>217</v>
      </c>
      <c r="R6" s="211" t="s">
        <v>218</v>
      </c>
      <c r="S6" s="211" t="s">
        <v>219</v>
      </c>
      <c r="T6" s="211" t="s">
        <v>220</v>
      </c>
      <c r="U6" s="211" t="s">
        <v>221</v>
      </c>
      <c r="V6" s="211" t="s">
        <v>222</v>
      </c>
      <c r="W6" s="211" t="s">
        <v>223</v>
      </c>
      <c r="X6" s="211" t="s">
        <v>224</v>
      </c>
      <c r="Y6" s="211" t="s">
        <v>225</v>
      </c>
    </row>
    <row r="7" spans="1:60" hidden="1" x14ac:dyDescent="0.2">
      <c r="A7" s="3"/>
      <c r="B7" s="4"/>
      <c r="C7" s="4"/>
      <c r="D7" s="6"/>
      <c r="E7" s="213"/>
      <c r="F7" s="214"/>
      <c r="G7" s="214"/>
      <c r="H7" s="214"/>
      <c r="I7" s="214"/>
      <c r="J7" s="214"/>
      <c r="K7" s="214"/>
      <c r="L7" s="214"/>
      <c r="M7" s="214"/>
      <c r="N7" s="213"/>
      <c r="O7" s="213"/>
      <c r="P7" s="213"/>
      <c r="Q7" s="213"/>
      <c r="R7" s="214"/>
      <c r="S7" s="214"/>
      <c r="T7" s="214"/>
      <c r="U7" s="214"/>
      <c r="V7" s="214"/>
      <c r="W7" s="214"/>
      <c r="X7" s="214"/>
      <c r="Y7" s="214"/>
    </row>
    <row r="8" spans="1:60" x14ac:dyDescent="0.2">
      <c r="A8" s="227" t="s">
        <v>226</v>
      </c>
      <c r="B8" s="228" t="s">
        <v>177</v>
      </c>
      <c r="C8" s="251" t="s">
        <v>179</v>
      </c>
      <c r="D8" s="229"/>
      <c r="E8" s="230"/>
      <c r="F8" s="231"/>
      <c r="G8" s="231">
        <f>SUMIF(AG9:AG18,"&lt;&gt;NOR",G9:G18)</f>
        <v>0</v>
      </c>
      <c r="H8" s="231"/>
      <c r="I8" s="231">
        <f>SUM(I9:I18)</f>
        <v>0</v>
      </c>
      <c r="J8" s="231"/>
      <c r="K8" s="231">
        <f>SUM(K9:K18)</f>
        <v>0</v>
      </c>
      <c r="L8" s="231"/>
      <c r="M8" s="231">
        <f>SUM(M9:M18)</f>
        <v>0</v>
      </c>
      <c r="N8" s="230"/>
      <c r="O8" s="230">
        <f>SUM(O9:O18)</f>
        <v>0</v>
      </c>
      <c r="P8" s="230"/>
      <c r="Q8" s="230">
        <f>SUM(Q9:Q18)</f>
        <v>0</v>
      </c>
      <c r="R8" s="231"/>
      <c r="S8" s="231"/>
      <c r="T8" s="232"/>
      <c r="U8" s="226"/>
      <c r="V8" s="226">
        <f>SUM(V9:V18)</f>
        <v>0</v>
      </c>
      <c r="W8" s="226"/>
      <c r="X8" s="226"/>
      <c r="Y8" s="226"/>
      <c r="AG8" t="s">
        <v>227</v>
      </c>
    </row>
    <row r="9" spans="1:60" outlineLevel="1" x14ac:dyDescent="0.2">
      <c r="A9" s="241">
        <v>1</v>
      </c>
      <c r="B9" s="242" t="s">
        <v>871</v>
      </c>
      <c r="C9" s="252" t="s">
        <v>872</v>
      </c>
      <c r="D9" s="243" t="s">
        <v>326</v>
      </c>
      <c r="E9" s="244">
        <v>75</v>
      </c>
      <c r="F9" s="245"/>
      <c r="G9" s="246">
        <f>ROUND(E9*F9,2)</f>
        <v>0</v>
      </c>
      <c r="H9" s="245"/>
      <c r="I9" s="246">
        <f>ROUND(E9*H9,2)</f>
        <v>0</v>
      </c>
      <c r="J9" s="245"/>
      <c r="K9" s="246">
        <f>ROUND(E9*J9,2)</f>
        <v>0</v>
      </c>
      <c r="L9" s="246">
        <v>21</v>
      </c>
      <c r="M9" s="246">
        <f>G9*(1+L9/100)</f>
        <v>0</v>
      </c>
      <c r="N9" s="244">
        <v>0</v>
      </c>
      <c r="O9" s="244">
        <f>ROUND(E9*N9,2)</f>
        <v>0</v>
      </c>
      <c r="P9" s="244">
        <v>0</v>
      </c>
      <c r="Q9" s="244">
        <f>ROUND(E9*P9,2)</f>
        <v>0</v>
      </c>
      <c r="R9" s="246"/>
      <c r="S9" s="246" t="s">
        <v>873</v>
      </c>
      <c r="T9" s="247" t="s">
        <v>874</v>
      </c>
      <c r="U9" s="222">
        <v>0</v>
      </c>
      <c r="V9" s="222">
        <f>ROUND(E9*U9,2)</f>
        <v>0</v>
      </c>
      <c r="W9" s="222"/>
      <c r="X9" s="222" t="s">
        <v>355</v>
      </c>
      <c r="Y9" s="222" t="s">
        <v>234</v>
      </c>
      <c r="Z9" s="212"/>
      <c r="AA9" s="212"/>
      <c r="AB9" s="212"/>
      <c r="AC9" s="212"/>
      <c r="AD9" s="212"/>
      <c r="AE9" s="212"/>
      <c r="AF9" s="212"/>
      <c r="AG9" s="212" t="s">
        <v>875</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2.5" outlineLevel="1" x14ac:dyDescent="0.2">
      <c r="A10" s="241">
        <v>2</v>
      </c>
      <c r="B10" s="242" t="s">
        <v>876</v>
      </c>
      <c r="C10" s="252" t="s">
        <v>877</v>
      </c>
      <c r="D10" s="243" t="s">
        <v>326</v>
      </c>
      <c r="E10" s="244">
        <v>75</v>
      </c>
      <c r="F10" s="245"/>
      <c r="G10" s="246">
        <f>ROUND(E10*F10,2)</f>
        <v>0</v>
      </c>
      <c r="H10" s="245"/>
      <c r="I10" s="246">
        <f>ROUND(E10*H10,2)</f>
        <v>0</v>
      </c>
      <c r="J10" s="245"/>
      <c r="K10" s="246">
        <f>ROUND(E10*J10,2)</f>
        <v>0</v>
      </c>
      <c r="L10" s="246">
        <v>21</v>
      </c>
      <c r="M10" s="246">
        <f>G10*(1+L10/100)</f>
        <v>0</v>
      </c>
      <c r="N10" s="244">
        <v>0</v>
      </c>
      <c r="O10" s="244">
        <f>ROUND(E10*N10,2)</f>
        <v>0</v>
      </c>
      <c r="P10" s="244">
        <v>0</v>
      </c>
      <c r="Q10" s="244">
        <f>ROUND(E10*P10,2)</f>
        <v>0</v>
      </c>
      <c r="R10" s="246"/>
      <c r="S10" s="246" t="s">
        <v>873</v>
      </c>
      <c r="T10" s="247" t="s">
        <v>874</v>
      </c>
      <c r="U10" s="222">
        <v>0</v>
      </c>
      <c r="V10" s="222">
        <f>ROUND(E10*U10,2)</f>
        <v>0</v>
      </c>
      <c r="W10" s="222"/>
      <c r="X10" s="222" t="s">
        <v>305</v>
      </c>
      <c r="Y10" s="222" t="s">
        <v>234</v>
      </c>
      <c r="Z10" s="212"/>
      <c r="AA10" s="212"/>
      <c r="AB10" s="212"/>
      <c r="AC10" s="212"/>
      <c r="AD10" s="212"/>
      <c r="AE10" s="212"/>
      <c r="AF10" s="212"/>
      <c r="AG10" s="212" t="s">
        <v>760</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
      <c r="A11" s="241">
        <v>3</v>
      </c>
      <c r="B11" s="242" t="s">
        <v>878</v>
      </c>
      <c r="C11" s="252" t="s">
        <v>879</v>
      </c>
      <c r="D11" s="243" t="s">
        <v>759</v>
      </c>
      <c r="E11" s="244">
        <v>2</v>
      </c>
      <c r="F11" s="245"/>
      <c r="G11" s="246">
        <f>ROUND(E11*F11,2)</f>
        <v>0</v>
      </c>
      <c r="H11" s="245"/>
      <c r="I11" s="246">
        <f>ROUND(E11*H11,2)</f>
        <v>0</v>
      </c>
      <c r="J11" s="245"/>
      <c r="K11" s="246">
        <f>ROUND(E11*J11,2)</f>
        <v>0</v>
      </c>
      <c r="L11" s="246">
        <v>21</v>
      </c>
      <c r="M11" s="246">
        <f>G11*(1+L11/100)</f>
        <v>0</v>
      </c>
      <c r="N11" s="244">
        <v>0</v>
      </c>
      <c r="O11" s="244">
        <f>ROUND(E11*N11,2)</f>
        <v>0</v>
      </c>
      <c r="P11" s="244">
        <v>0</v>
      </c>
      <c r="Q11" s="244">
        <f>ROUND(E11*P11,2)</f>
        <v>0</v>
      </c>
      <c r="R11" s="246"/>
      <c r="S11" s="246" t="s">
        <v>285</v>
      </c>
      <c r="T11" s="247" t="s">
        <v>232</v>
      </c>
      <c r="U11" s="222">
        <v>0</v>
      </c>
      <c r="V11" s="222">
        <f>ROUND(E11*U11,2)</f>
        <v>0</v>
      </c>
      <c r="W11" s="222"/>
      <c r="X11" s="222" t="s">
        <v>355</v>
      </c>
      <c r="Y11" s="222" t="s">
        <v>234</v>
      </c>
      <c r="Z11" s="212"/>
      <c r="AA11" s="212"/>
      <c r="AB11" s="212"/>
      <c r="AC11" s="212"/>
      <c r="AD11" s="212"/>
      <c r="AE11" s="212"/>
      <c r="AF11" s="212"/>
      <c r="AG11" s="212" t="s">
        <v>875</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
      <c r="A12" s="241">
        <v>4</v>
      </c>
      <c r="B12" s="242" t="s">
        <v>880</v>
      </c>
      <c r="C12" s="252" t="s">
        <v>881</v>
      </c>
      <c r="D12" s="243" t="s">
        <v>759</v>
      </c>
      <c r="E12" s="244">
        <v>2</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c r="S12" s="246" t="s">
        <v>285</v>
      </c>
      <c r="T12" s="247" t="s">
        <v>232</v>
      </c>
      <c r="U12" s="222">
        <v>0</v>
      </c>
      <c r="V12" s="222">
        <f>ROUND(E12*U12,2)</f>
        <v>0</v>
      </c>
      <c r="W12" s="222"/>
      <c r="X12" s="222" t="s">
        <v>355</v>
      </c>
      <c r="Y12" s="222" t="s">
        <v>234</v>
      </c>
      <c r="Z12" s="212"/>
      <c r="AA12" s="212"/>
      <c r="AB12" s="212"/>
      <c r="AC12" s="212"/>
      <c r="AD12" s="212"/>
      <c r="AE12" s="212"/>
      <c r="AF12" s="212"/>
      <c r="AG12" s="212" t="s">
        <v>875</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ht="22.5" outlineLevel="1" x14ac:dyDescent="0.2">
      <c r="A13" s="241">
        <v>5</v>
      </c>
      <c r="B13" s="242" t="s">
        <v>882</v>
      </c>
      <c r="C13" s="252" t="s">
        <v>807</v>
      </c>
      <c r="D13" s="243" t="s">
        <v>326</v>
      </c>
      <c r="E13" s="244">
        <v>47</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c r="S13" s="246" t="s">
        <v>873</v>
      </c>
      <c r="T13" s="247" t="s">
        <v>874</v>
      </c>
      <c r="U13" s="222">
        <v>0</v>
      </c>
      <c r="V13" s="222">
        <f>ROUND(E13*U13,2)</f>
        <v>0</v>
      </c>
      <c r="W13" s="222"/>
      <c r="X13" s="222" t="s">
        <v>355</v>
      </c>
      <c r="Y13" s="222" t="s">
        <v>234</v>
      </c>
      <c r="Z13" s="212"/>
      <c r="AA13" s="212"/>
      <c r="AB13" s="212"/>
      <c r="AC13" s="212"/>
      <c r="AD13" s="212"/>
      <c r="AE13" s="212"/>
      <c r="AF13" s="212"/>
      <c r="AG13" s="212" t="s">
        <v>875</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ht="22.5" outlineLevel="1" x14ac:dyDescent="0.2">
      <c r="A14" s="241">
        <v>6</v>
      </c>
      <c r="B14" s="242" t="s">
        <v>883</v>
      </c>
      <c r="C14" s="252" t="s">
        <v>809</v>
      </c>
      <c r="D14" s="243" t="s">
        <v>326</v>
      </c>
      <c r="E14" s="244">
        <v>42</v>
      </c>
      <c r="F14" s="245"/>
      <c r="G14" s="246">
        <f>ROUND(E14*F14,2)</f>
        <v>0</v>
      </c>
      <c r="H14" s="245"/>
      <c r="I14" s="246">
        <f>ROUND(E14*H14,2)</f>
        <v>0</v>
      </c>
      <c r="J14" s="245"/>
      <c r="K14" s="246">
        <f>ROUND(E14*J14,2)</f>
        <v>0</v>
      </c>
      <c r="L14" s="246">
        <v>21</v>
      </c>
      <c r="M14" s="246">
        <f>G14*(1+L14/100)</f>
        <v>0</v>
      </c>
      <c r="N14" s="244">
        <v>0</v>
      </c>
      <c r="O14" s="244">
        <f>ROUND(E14*N14,2)</f>
        <v>0</v>
      </c>
      <c r="P14" s="244">
        <v>0</v>
      </c>
      <c r="Q14" s="244">
        <f>ROUND(E14*P14,2)</f>
        <v>0</v>
      </c>
      <c r="R14" s="246"/>
      <c r="S14" s="246" t="s">
        <v>873</v>
      </c>
      <c r="T14" s="247" t="s">
        <v>874</v>
      </c>
      <c r="U14" s="222">
        <v>0</v>
      </c>
      <c r="V14" s="222">
        <f>ROUND(E14*U14,2)</f>
        <v>0</v>
      </c>
      <c r="W14" s="222"/>
      <c r="X14" s="222" t="s">
        <v>305</v>
      </c>
      <c r="Y14" s="222" t="s">
        <v>234</v>
      </c>
      <c r="Z14" s="212"/>
      <c r="AA14" s="212"/>
      <c r="AB14" s="212"/>
      <c r="AC14" s="212"/>
      <c r="AD14" s="212"/>
      <c r="AE14" s="212"/>
      <c r="AF14" s="212"/>
      <c r="AG14" s="212" t="s">
        <v>760</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
      <c r="A15" s="241">
        <v>7</v>
      </c>
      <c r="B15" s="242" t="s">
        <v>884</v>
      </c>
      <c r="C15" s="252" t="s">
        <v>885</v>
      </c>
      <c r="D15" s="243" t="s">
        <v>326</v>
      </c>
      <c r="E15" s="244">
        <v>24</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c r="S15" s="246" t="s">
        <v>285</v>
      </c>
      <c r="T15" s="247" t="s">
        <v>232</v>
      </c>
      <c r="U15" s="222">
        <v>0</v>
      </c>
      <c r="V15" s="222">
        <f>ROUND(E15*U15,2)</f>
        <v>0</v>
      </c>
      <c r="W15" s="222"/>
      <c r="X15" s="222" t="s">
        <v>305</v>
      </c>
      <c r="Y15" s="222" t="s">
        <v>234</v>
      </c>
      <c r="Z15" s="212"/>
      <c r="AA15" s="212"/>
      <c r="AB15" s="212"/>
      <c r="AC15" s="212"/>
      <c r="AD15" s="212"/>
      <c r="AE15" s="212"/>
      <c r="AF15" s="212"/>
      <c r="AG15" s="212" t="s">
        <v>760</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ht="22.5" outlineLevel="1" x14ac:dyDescent="0.2">
      <c r="A16" s="241">
        <v>8</v>
      </c>
      <c r="B16" s="242" t="s">
        <v>886</v>
      </c>
      <c r="C16" s="252" t="s">
        <v>887</v>
      </c>
      <c r="D16" s="243" t="s">
        <v>326</v>
      </c>
      <c r="E16" s="244">
        <v>63</v>
      </c>
      <c r="F16" s="245"/>
      <c r="G16" s="246">
        <f>ROUND(E16*F16,2)</f>
        <v>0</v>
      </c>
      <c r="H16" s="245"/>
      <c r="I16" s="246">
        <f>ROUND(E16*H16,2)</f>
        <v>0</v>
      </c>
      <c r="J16" s="245"/>
      <c r="K16" s="246">
        <f>ROUND(E16*J16,2)</f>
        <v>0</v>
      </c>
      <c r="L16" s="246">
        <v>21</v>
      </c>
      <c r="M16" s="246">
        <f>G16*(1+L16/100)</f>
        <v>0</v>
      </c>
      <c r="N16" s="244">
        <v>0</v>
      </c>
      <c r="O16" s="244">
        <f>ROUND(E16*N16,2)</f>
        <v>0</v>
      </c>
      <c r="P16" s="244">
        <v>0</v>
      </c>
      <c r="Q16" s="244">
        <f>ROUND(E16*P16,2)</f>
        <v>0</v>
      </c>
      <c r="R16" s="246"/>
      <c r="S16" s="246" t="s">
        <v>873</v>
      </c>
      <c r="T16" s="247" t="s">
        <v>874</v>
      </c>
      <c r="U16" s="222">
        <v>0</v>
      </c>
      <c r="V16" s="222">
        <f>ROUND(E16*U16,2)</f>
        <v>0</v>
      </c>
      <c r="W16" s="222"/>
      <c r="X16" s="222" t="s">
        <v>355</v>
      </c>
      <c r="Y16" s="222" t="s">
        <v>234</v>
      </c>
      <c r="Z16" s="212"/>
      <c r="AA16" s="212"/>
      <c r="AB16" s="212"/>
      <c r="AC16" s="212"/>
      <c r="AD16" s="212"/>
      <c r="AE16" s="212"/>
      <c r="AF16" s="212"/>
      <c r="AG16" s="212" t="s">
        <v>875</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2.5" outlineLevel="1" x14ac:dyDescent="0.2">
      <c r="A17" s="241">
        <v>9</v>
      </c>
      <c r="B17" s="242" t="s">
        <v>888</v>
      </c>
      <c r="C17" s="252" t="s">
        <v>805</v>
      </c>
      <c r="D17" s="243" t="s">
        <v>326</v>
      </c>
      <c r="E17" s="244">
        <v>63</v>
      </c>
      <c r="F17" s="245"/>
      <c r="G17" s="246">
        <f>ROUND(E17*F17,2)</f>
        <v>0</v>
      </c>
      <c r="H17" s="245"/>
      <c r="I17" s="246">
        <f>ROUND(E17*H17,2)</f>
        <v>0</v>
      </c>
      <c r="J17" s="245"/>
      <c r="K17" s="246">
        <f>ROUND(E17*J17,2)</f>
        <v>0</v>
      </c>
      <c r="L17" s="246">
        <v>21</v>
      </c>
      <c r="M17" s="246">
        <f>G17*(1+L17/100)</f>
        <v>0</v>
      </c>
      <c r="N17" s="244">
        <v>0</v>
      </c>
      <c r="O17" s="244">
        <f>ROUND(E17*N17,2)</f>
        <v>0</v>
      </c>
      <c r="P17" s="244">
        <v>0</v>
      </c>
      <c r="Q17" s="244">
        <f>ROUND(E17*P17,2)</f>
        <v>0</v>
      </c>
      <c r="R17" s="246"/>
      <c r="S17" s="246" t="s">
        <v>873</v>
      </c>
      <c r="T17" s="247" t="s">
        <v>874</v>
      </c>
      <c r="U17" s="222">
        <v>0</v>
      </c>
      <c r="V17" s="222">
        <f>ROUND(E17*U17,2)</f>
        <v>0</v>
      </c>
      <c r="W17" s="222"/>
      <c r="X17" s="222" t="s">
        <v>305</v>
      </c>
      <c r="Y17" s="222" t="s">
        <v>234</v>
      </c>
      <c r="Z17" s="212"/>
      <c r="AA17" s="212"/>
      <c r="AB17" s="212"/>
      <c r="AC17" s="212"/>
      <c r="AD17" s="212"/>
      <c r="AE17" s="212"/>
      <c r="AF17" s="212"/>
      <c r="AG17" s="212" t="s">
        <v>760</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
      <c r="A18" s="241">
        <v>10</v>
      </c>
      <c r="B18" s="242" t="s">
        <v>889</v>
      </c>
      <c r="C18" s="252" t="s">
        <v>890</v>
      </c>
      <c r="D18" s="243" t="s">
        <v>759</v>
      </c>
      <c r="E18" s="244">
        <v>10</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c r="S18" s="246" t="s">
        <v>285</v>
      </c>
      <c r="T18" s="247" t="s">
        <v>232</v>
      </c>
      <c r="U18" s="222">
        <v>0</v>
      </c>
      <c r="V18" s="222">
        <f>ROUND(E18*U18,2)</f>
        <v>0</v>
      </c>
      <c r="W18" s="222"/>
      <c r="X18" s="222" t="s">
        <v>355</v>
      </c>
      <c r="Y18" s="222" t="s">
        <v>234</v>
      </c>
      <c r="Z18" s="212"/>
      <c r="AA18" s="212"/>
      <c r="AB18" s="212"/>
      <c r="AC18" s="212"/>
      <c r="AD18" s="212"/>
      <c r="AE18" s="212"/>
      <c r="AF18" s="212"/>
      <c r="AG18" s="212" t="s">
        <v>875</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5.5" x14ac:dyDescent="0.2">
      <c r="A19" s="227" t="s">
        <v>226</v>
      </c>
      <c r="B19" s="228" t="s">
        <v>180</v>
      </c>
      <c r="C19" s="251" t="s">
        <v>182</v>
      </c>
      <c r="D19" s="229"/>
      <c r="E19" s="230"/>
      <c r="F19" s="231"/>
      <c r="G19" s="231">
        <f>SUMIF(AG20:AG28,"&lt;&gt;NOR",G20:G28)</f>
        <v>0</v>
      </c>
      <c r="H19" s="231"/>
      <c r="I19" s="231">
        <f>SUM(I20:I28)</f>
        <v>0</v>
      </c>
      <c r="J19" s="231"/>
      <c r="K19" s="231">
        <f>SUM(K20:K28)</f>
        <v>0</v>
      </c>
      <c r="L19" s="231"/>
      <c r="M19" s="231">
        <f>SUM(M20:M28)</f>
        <v>0</v>
      </c>
      <c r="N19" s="230"/>
      <c r="O19" s="230">
        <f>SUM(O20:O28)</f>
        <v>0</v>
      </c>
      <c r="P19" s="230"/>
      <c r="Q19" s="230">
        <f>SUM(Q20:Q28)</f>
        <v>0</v>
      </c>
      <c r="R19" s="231"/>
      <c r="S19" s="231"/>
      <c r="T19" s="232"/>
      <c r="U19" s="226"/>
      <c r="V19" s="226">
        <f>SUM(V20:V28)</f>
        <v>0</v>
      </c>
      <c r="W19" s="226"/>
      <c r="X19" s="226"/>
      <c r="Y19" s="226"/>
      <c r="AG19" t="s">
        <v>227</v>
      </c>
    </row>
    <row r="20" spans="1:60" outlineLevel="1" x14ac:dyDescent="0.2">
      <c r="A20" s="241">
        <v>11</v>
      </c>
      <c r="B20" s="242" t="s">
        <v>891</v>
      </c>
      <c r="C20" s="252" t="s">
        <v>811</v>
      </c>
      <c r="D20" s="243" t="s">
        <v>326</v>
      </c>
      <c r="E20" s="244">
        <v>38</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c r="S20" s="246" t="s">
        <v>873</v>
      </c>
      <c r="T20" s="247" t="s">
        <v>874</v>
      </c>
      <c r="U20" s="222">
        <v>0</v>
      </c>
      <c r="V20" s="222">
        <f>ROUND(E20*U20,2)</f>
        <v>0</v>
      </c>
      <c r="W20" s="222"/>
      <c r="X20" s="222" t="s">
        <v>305</v>
      </c>
      <c r="Y20" s="222" t="s">
        <v>234</v>
      </c>
      <c r="Z20" s="212"/>
      <c r="AA20" s="212"/>
      <c r="AB20" s="212"/>
      <c r="AC20" s="212"/>
      <c r="AD20" s="212"/>
      <c r="AE20" s="212"/>
      <c r="AF20" s="212"/>
      <c r="AG20" s="212" t="s">
        <v>760</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
      <c r="A21" s="241">
        <v>12</v>
      </c>
      <c r="B21" s="242" t="s">
        <v>892</v>
      </c>
      <c r="C21" s="252" t="s">
        <v>813</v>
      </c>
      <c r="D21" s="243" t="s">
        <v>326</v>
      </c>
      <c r="E21" s="244">
        <v>16</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c r="S21" s="246" t="s">
        <v>873</v>
      </c>
      <c r="T21" s="247" t="s">
        <v>874</v>
      </c>
      <c r="U21" s="222">
        <v>0</v>
      </c>
      <c r="V21" s="222">
        <f>ROUND(E21*U21,2)</f>
        <v>0</v>
      </c>
      <c r="W21" s="222"/>
      <c r="X21" s="222" t="s">
        <v>305</v>
      </c>
      <c r="Y21" s="222" t="s">
        <v>234</v>
      </c>
      <c r="Z21" s="212"/>
      <c r="AA21" s="212"/>
      <c r="AB21" s="212"/>
      <c r="AC21" s="212"/>
      <c r="AD21" s="212"/>
      <c r="AE21" s="212"/>
      <c r="AF21" s="212"/>
      <c r="AG21" s="212" t="s">
        <v>760</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
      <c r="A22" s="241">
        <v>13</v>
      </c>
      <c r="B22" s="242" t="s">
        <v>893</v>
      </c>
      <c r="C22" s="252" t="s">
        <v>815</v>
      </c>
      <c r="D22" s="243" t="s">
        <v>326</v>
      </c>
      <c r="E22" s="244">
        <v>16</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c r="S22" s="246" t="s">
        <v>873</v>
      </c>
      <c r="T22" s="247" t="s">
        <v>874</v>
      </c>
      <c r="U22" s="222">
        <v>0</v>
      </c>
      <c r="V22" s="222">
        <f>ROUND(E22*U22,2)</f>
        <v>0</v>
      </c>
      <c r="W22" s="222"/>
      <c r="X22" s="222" t="s">
        <v>305</v>
      </c>
      <c r="Y22" s="222" t="s">
        <v>234</v>
      </c>
      <c r="Z22" s="212"/>
      <c r="AA22" s="212"/>
      <c r="AB22" s="212"/>
      <c r="AC22" s="212"/>
      <c r="AD22" s="212"/>
      <c r="AE22" s="212"/>
      <c r="AF22" s="212"/>
      <c r="AG22" s="212" t="s">
        <v>760</v>
      </c>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
      <c r="A23" s="241">
        <v>14</v>
      </c>
      <c r="B23" s="242" t="s">
        <v>894</v>
      </c>
      <c r="C23" s="252" t="s">
        <v>817</v>
      </c>
      <c r="D23" s="243" t="s">
        <v>326</v>
      </c>
      <c r="E23" s="244">
        <v>22</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c r="S23" s="246" t="s">
        <v>873</v>
      </c>
      <c r="T23" s="247" t="s">
        <v>874</v>
      </c>
      <c r="U23" s="222">
        <v>0</v>
      </c>
      <c r="V23" s="222">
        <f>ROUND(E23*U23,2)</f>
        <v>0</v>
      </c>
      <c r="W23" s="222"/>
      <c r="X23" s="222" t="s">
        <v>305</v>
      </c>
      <c r="Y23" s="222" t="s">
        <v>234</v>
      </c>
      <c r="Z23" s="212"/>
      <c r="AA23" s="212"/>
      <c r="AB23" s="212"/>
      <c r="AC23" s="212"/>
      <c r="AD23" s="212"/>
      <c r="AE23" s="212"/>
      <c r="AF23" s="212"/>
      <c r="AG23" s="212" t="s">
        <v>760</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
      <c r="A24" s="241">
        <v>15</v>
      </c>
      <c r="B24" s="242" t="s">
        <v>895</v>
      </c>
      <c r="C24" s="252" t="s">
        <v>819</v>
      </c>
      <c r="D24" s="243" t="s">
        <v>326</v>
      </c>
      <c r="E24" s="244">
        <v>22</v>
      </c>
      <c r="F24" s="245"/>
      <c r="G24" s="246">
        <f>ROUND(E24*F24,2)</f>
        <v>0</v>
      </c>
      <c r="H24" s="245"/>
      <c r="I24" s="246">
        <f>ROUND(E24*H24,2)</f>
        <v>0</v>
      </c>
      <c r="J24" s="245"/>
      <c r="K24" s="246">
        <f>ROUND(E24*J24,2)</f>
        <v>0</v>
      </c>
      <c r="L24" s="246">
        <v>21</v>
      </c>
      <c r="M24" s="246">
        <f>G24*(1+L24/100)</f>
        <v>0</v>
      </c>
      <c r="N24" s="244">
        <v>0</v>
      </c>
      <c r="O24" s="244">
        <f>ROUND(E24*N24,2)</f>
        <v>0</v>
      </c>
      <c r="P24" s="244">
        <v>0</v>
      </c>
      <c r="Q24" s="244">
        <f>ROUND(E24*P24,2)</f>
        <v>0</v>
      </c>
      <c r="R24" s="246"/>
      <c r="S24" s="246" t="s">
        <v>873</v>
      </c>
      <c r="T24" s="247" t="s">
        <v>874</v>
      </c>
      <c r="U24" s="222">
        <v>0</v>
      </c>
      <c r="V24" s="222">
        <f>ROUND(E24*U24,2)</f>
        <v>0</v>
      </c>
      <c r="W24" s="222"/>
      <c r="X24" s="222" t="s">
        <v>305</v>
      </c>
      <c r="Y24" s="222" t="s">
        <v>234</v>
      </c>
      <c r="Z24" s="212"/>
      <c r="AA24" s="212"/>
      <c r="AB24" s="212"/>
      <c r="AC24" s="212"/>
      <c r="AD24" s="212"/>
      <c r="AE24" s="212"/>
      <c r="AF24" s="212"/>
      <c r="AG24" s="212" t="s">
        <v>760</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outlineLevel="1" x14ac:dyDescent="0.2">
      <c r="A25" s="241">
        <v>16</v>
      </c>
      <c r="B25" s="242" t="s">
        <v>896</v>
      </c>
      <c r="C25" s="252" t="s">
        <v>821</v>
      </c>
      <c r="D25" s="243" t="s">
        <v>331</v>
      </c>
      <c r="E25" s="244">
        <v>2</v>
      </c>
      <c r="F25" s="245"/>
      <c r="G25" s="246">
        <f>ROUND(E25*F25,2)</f>
        <v>0</v>
      </c>
      <c r="H25" s="245"/>
      <c r="I25" s="246">
        <f>ROUND(E25*H25,2)</f>
        <v>0</v>
      </c>
      <c r="J25" s="245"/>
      <c r="K25" s="246">
        <f>ROUND(E25*J25,2)</f>
        <v>0</v>
      </c>
      <c r="L25" s="246">
        <v>21</v>
      </c>
      <c r="M25" s="246">
        <f>G25*(1+L25/100)</f>
        <v>0</v>
      </c>
      <c r="N25" s="244">
        <v>0</v>
      </c>
      <c r="O25" s="244">
        <f>ROUND(E25*N25,2)</f>
        <v>0</v>
      </c>
      <c r="P25" s="244">
        <v>0</v>
      </c>
      <c r="Q25" s="244">
        <f>ROUND(E25*P25,2)</f>
        <v>0</v>
      </c>
      <c r="R25" s="246"/>
      <c r="S25" s="246" t="s">
        <v>873</v>
      </c>
      <c r="T25" s="247" t="s">
        <v>874</v>
      </c>
      <c r="U25" s="222">
        <v>0</v>
      </c>
      <c r="V25" s="222">
        <f>ROUND(E25*U25,2)</f>
        <v>0</v>
      </c>
      <c r="W25" s="222"/>
      <c r="X25" s="222" t="s">
        <v>305</v>
      </c>
      <c r="Y25" s="222" t="s">
        <v>234</v>
      </c>
      <c r="Z25" s="212"/>
      <c r="AA25" s="212"/>
      <c r="AB25" s="212"/>
      <c r="AC25" s="212"/>
      <c r="AD25" s="212"/>
      <c r="AE25" s="212"/>
      <c r="AF25" s="212"/>
      <c r="AG25" s="212" t="s">
        <v>760</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
      <c r="A26" s="241">
        <v>17</v>
      </c>
      <c r="B26" s="242" t="s">
        <v>897</v>
      </c>
      <c r="C26" s="252" t="s">
        <v>823</v>
      </c>
      <c r="D26" s="243" t="s">
        <v>331</v>
      </c>
      <c r="E26" s="244">
        <v>2</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873</v>
      </c>
      <c r="T26" s="247" t="s">
        <v>874</v>
      </c>
      <c r="U26" s="222">
        <v>0</v>
      </c>
      <c r="V26" s="222">
        <f>ROUND(E26*U26,2)</f>
        <v>0</v>
      </c>
      <c r="W26" s="222"/>
      <c r="X26" s="222" t="s">
        <v>305</v>
      </c>
      <c r="Y26" s="222" t="s">
        <v>234</v>
      </c>
      <c r="Z26" s="212"/>
      <c r="AA26" s="212"/>
      <c r="AB26" s="212"/>
      <c r="AC26" s="212"/>
      <c r="AD26" s="212"/>
      <c r="AE26" s="212"/>
      <c r="AF26" s="212"/>
      <c r="AG26" s="212" t="s">
        <v>760</v>
      </c>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
      <c r="A27" s="241">
        <v>18</v>
      </c>
      <c r="B27" s="242" t="s">
        <v>898</v>
      </c>
      <c r="C27" s="252" t="s">
        <v>833</v>
      </c>
      <c r="D27" s="243" t="s">
        <v>326</v>
      </c>
      <c r="E27" s="244">
        <v>40</v>
      </c>
      <c r="F27" s="245"/>
      <c r="G27" s="246">
        <f>ROUND(E27*F27,2)</f>
        <v>0</v>
      </c>
      <c r="H27" s="245"/>
      <c r="I27" s="246">
        <f>ROUND(E27*H27,2)</f>
        <v>0</v>
      </c>
      <c r="J27" s="245"/>
      <c r="K27" s="246">
        <f>ROUND(E27*J27,2)</f>
        <v>0</v>
      </c>
      <c r="L27" s="246">
        <v>21</v>
      </c>
      <c r="M27" s="246">
        <f>G27*(1+L27/100)</f>
        <v>0</v>
      </c>
      <c r="N27" s="244">
        <v>0</v>
      </c>
      <c r="O27" s="244">
        <f>ROUND(E27*N27,2)</f>
        <v>0</v>
      </c>
      <c r="P27" s="244">
        <v>0</v>
      </c>
      <c r="Q27" s="244">
        <f>ROUND(E27*P27,2)</f>
        <v>0</v>
      </c>
      <c r="R27" s="246"/>
      <c r="S27" s="246" t="s">
        <v>285</v>
      </c>
      <c r="T27" s="247" t="s">
        <v>232</v>
      </c>
      <c r="U27" s="222">
        <v>0</v>
      </c>
      <c r="V27" s="222">
        <f>ROUND(E27*U27,2)</f>
        <v>0</v>
      </c>
      <c r="W27" s="222"/>
      <c r="X27" s="222" t="s">
        <v>355</v>
      </c>
      <c r="Y27" s="222" t="s">
        <v>234</v>
      </c>
      <c r="Z27" s="212"/>
      <c r="AA27" s="212"/>
      <c r="AB27" s="212"/>
      <c r="AC27" s="212"/>
      <c r="AD27" s="212"/>
      <c r="AE27" s="212"/>
      <c r="AF27" s="212"/>
      <c r="AG27" s="212" t="s">
        <v>875</v>
      </c>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
      <c r="A28" s="241">
        <v>19</v>
      </c>
      <c r="B28" s="242" t="s">
        <v>899</v>
      </c>
      <c r="C28" s="252" t="s">
        <v>835</v>
      </c>
      <c r="D28" s="243" t="s">
        <v>326</v>
      </c>
      <c r="E28" s="244">
        <v>40</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c r="S28" s="246" t="s">
        <v>873</v>
      </c>
      <c r="T28" s="247" t="s">
        <v>874</v>
      </c>
      <c r="U28" s="222">
        <v>0</v>
      </c>
      <c r="V28" s="222">
        <f>ROUND(E28*U28,2)</f>
        <v>0</v>
      </c>
      <c r="W28" s="222"/>
      <c r="X28" s="222" t="s">
        <v>305</v>
      </c>
      <c r="Y28" s="222" t="s">
        <v>234</v>
      </c>
      <c r="Z28" s="212"/>
      <c r="AA28" s="212"/>
      <c r="AB28" s="212"/>
      <c r="AC28" s="212"/>
      <c r="AD28" s="212"/>
      <c r="AE28" s="212"/>
      <c r="AF28" s="212"/>
      <c r="AG28" s="212" t="s">
        <v>760</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x14ac:dyDescent="0.2">
      <c r="A29" s="227" t="s">
        <v>226</v>
      </c>
      <c r="B29" s="228" t="s">
        <v>183</v>
      </c>
      <c r="C29" s="251" t="s">
        <v>184</v>
      </c>
      <c r="D29" s="229"/>
      <c r="E29" s="230"/>
      <c r="F29" s="231"/>
      <c r="G29" s="231">
        <f>SUMIF(AG30:AG66,"&lt;&gt;NOR",G30:G66)</f>
        <v>0</v>
      </c>
      <c r="H29" s="231"/>
      <c r="I29" s="231">
        <f>SUM(I30:I66)</f>
        <v>0</v>
      </c>
      <c r="J29" s="231"/>
      <c r="K29" s="231">
        <f>SUM(K30:K66)</f>
        <v>0</v>
      </c>
      <c r="L29" s="231"/>
      <c r="M29" s="231">
        <f>SUM(M30:M66)</f>
        <v>0</v>
      </c>
      <c r="N29" s="230"/>
      <c r="O29" s="230">
        <f>SUM(O30:O66)</f>
        <v>0</v>
      </c>
      <c r="P29" s="230"/>
      <c r="Q29" s="230">
        <f>SUM(Q30:Q66)</f>
        <v>0</v>
      </c>
      <c r="R29" s="231"/>
      <c r="S29" s="231"/>
      <c r="T29" s="232"/>
      <c r="U29" s="226"/>
      <c r="V29" s="226">
        <f>SUM(V30:V66)</f>
        <v>0</v>
      </c>
      <c r="W29" s="226"/>
      <c r="X29" s="226"/>
      <c r="Y29" s="226"/>
      <c r="AG29" t="s">
        <v>227</v>
      </c>
    </row>
    <row r="30" spans="1:60" outlineLevel="1" x14ac:dyDescent="0.2">
      <c r="A30" s="241">
        <v>20</v>
      </c>
      <c r="B30" s="242" t="s">
        <v>900</v>
      </c>
      <c r="C30" s="252" t="s">
        <v>901</v>
      </c>
      <c r="D30" s="243" t="s">
        <v>326</v>
      </c>
      <c r="E30" s="244">
        <v>180</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c r="S30" s="246" t="s">
        <v>873</v>
      </c>
      <c r="T30" s="247" t="s">
        <v>874</v>
      </c>
      <c r="U30" s="222">
        <v>0</v>
      </c>
      <c r="V30" s="222">
        <f>ROUND(E30*U30,2)</f>
        <v>0</v>
      </c>
      <c r="W30" s="222"/>
      <c r="X30" s="222" t="s">
        <v>355</v>
      </c>
      <c r="Y30" s="222" t="s">
        <v>234</v>
      </c>
      <c r="Z30" s="212"/>
      <c r="AA30" s="212"/>
      <c r="AB30" s="212"/>
      <c r="AC30" s="212"/>
      <c r="AD30" s="212"/>
      <c r="AE30" s="212"/>
      <c r="AF30" s="212"/>
      <c r="AG30" s="212" t="s">
        <v>875</v>
      </c>
      <c r="AH30" s="212"/>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
      <c r="A31" s="241">
        <v>21</v>
      </c>
      <c r="B31" s="242" t="s">
        <v>902</v>
      </c>
      <c r="C31" s="252" t="s">
        <v>903</v>
      </c>
      <c r="D31" s="243" t="s">
        <v>326</v>
      </c>
      <c r="E31" s="244">
        <v>180</v>
      </c>
      <c r="F31" s="245"/>
      <c r="G31" s="246">
        <f>ROUND(E31*F31,2)</f>
        <v>0</v>
      </c>
      <c r="H31" s="245"/>
      <c r="I31" s="246">
        <f>ROUND(E31*H31,2)</f>
        <v>0</v>
      </c>
      <c r="J31" s="245"/>
      <c r="K31" s="246">
        <f>ROUND(E31*J31,2)</f>
        <v>0</v>
      </c>
      <c r="L31" s="246">
        <v>21</v>
      </c>
      <c r="M31" s="246">
        <f>G31*(1+L31/100)</f>
        <v>0</v>
      </c>
      <c r="N31" s="244">
        <v>0</v>
      </c>
      <c r="O31" s="244">
        <f>ROUND(E31*N31,2)</f>
        <v>0</v>
      </c>
      <c r="P31" s="244">
        <v>0</v>
      </c>
      <c r="Q31" s="244">
        <f>ROUND(E31*P31,2)</f>
        <v>0</v>
      </c>
      <c r="R31" s="246"/>
      <c r="S31" s="246" t="s">
        <v>873</v>
      </c>
      <c r="T31" s="247" t="s">
        <v>874</v>
      </c>
      <c r="U31" s="222">
        <v>0</v>
      </c>
      <c r="V31" s="222">
        <f>ROUND(E31*U31,2)</f>
        <v>0</v>
      </c>
      <c r="W31" s="222"/>
      <c r="X31" s="222" t="s">
        <v>305</v>
      </c>
      <c r="Y31" s="222" t="s">
        <v>234</v>
      </c>
      <c r="Z31" s="212"/>
      <c r="AA31" s="212"/>
      <c r="AB31" s="212"/>
      <c r="AC31" s="212"/>
      <c r="AD31" s="212"/>
      <c r="AE31" s="212"/>
      <c r="AF31" s="212"/>
      <c r="AG31" s="212" t="s">
        <v>760</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
      <c r="A32" s="241">
        <v>22</v>
      </c>
      <c r="B32" s="242" t="s">
        <v>904</v>
      </c>
      <c r="C32" s="252" t="s">
        <v>905</v>
      </c>
      <c r="D32" s="243" t="s">
        <v>326</v>
      </c>
      <c r="E32" s="244">
        <v>180</v>
      </c>
      <c r="F32" s="245"/>
      <c r="G32" s="246">
        <f>ROUND(E32*F32,2)</f>
        <v>0</v>
      </c>
      <c r="H32" s="245"/>
      <c r="I32" s="246">
        <f>ROUND(E32*H32,2)</f>
        <v>0</v>
      </c>
      <c r="J32" s="245"/>
      <c r="K32" s="246">
        <f>ROUND(E32*J32,2)</f>
        <v>0</v>
      </c>
      <c r="L32" s="246">
        <v>21</v>
      </c>
      <c r="M32" s="246">
        <f>G32*(1+L32/100)</f>
        <v>0</v>
      </c>
      <c r="N32" s="244">
        <v>0</v>
      </c>
      <c r="O32" s="244">
        <f>ROUND(E32*N32,2)</f>
        <v>0</v>
      </c>
      <c r="P32" s="244">
        <v>0</v>
      </c>
      <c r="Q32" s="244">
        <f>ROUND(E32*P32,2)</f>
        <v>0</v>
      </c>
      <c r="R32" s="246"/>
      <c r="S32" s="246" t="s">
        <v>873</v>
      </c>
      <c r="T32" s="247" t="s">
        <v>874</v>
      </c>
      <c r="U32" s="222">
        <v>0</v>
      </c>
      <c r="V32" s="222">
        <f>ROUND(E32*U32,2)</f>
        <v>0</v>
      </c>
      <c r="W32" s="222"/>
      <c r="X32" s="222" t="s">
        <v>355</v>
      </c>
      <c r="Y32" s="222" t="s">
        <v>234</v>
      </c>
      <c r="Z32" s="212"/>
      <c r="AA32" s="212"/>
      <c r="AB32" s="212"/>
      <c r="AC32" s="212"/>
      <c r="AD32" s="212"/>
      <c r="AE32" s="212"/>
      <c r="AF32" s="212"/>
      <c r="AG32" s="212" t="s">
        <v>875</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
      <c r="A33" s="241">
        <v>23</v>
      </c>
      <c r="B33" s="242" t="s">
        <v>906</v>
      </c>
      <c r="C33" s="252" t="s">
        <v>907</v>
      </c>
      <c r="D33" s="243" t="s">
        <v>326</v>
      </c>
      <c r="E33" s="244">
        <v>180</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c r="S33" s="246" t="s">
        <v>873</v>
      </c>
      <c r="T33" s="247" t="s">
        <v>874</v>
      </c>
      <c r="U33" s="222">
        <v>0</v>
      </c>
      <c r="V33" s="222">
        <f>ROUND(E33*U33,2)</f>
        <v>0</v>
      </c>
      <c r="W33" s="222"/>
      <c r="X33" s="222" t="s">
        <v>305</v>
      </c>
      <c r="Y33" s="222" t="s">
        <v>234</v>
      </c>
      <c r="Z33" s="212"/>
      <c r="AA33" s="212"/>
      <c r="AB33" s="212"/>
      <c r="AC33" s="212"/>
      <c r="AD33" s="212"/>
      <c r="AE33" s="212"/>
      <c r="AF33" s="212"/>
      <c r="AG33" s="212" t="s">
        <v>760</v>
      </c>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
      <c r="A34" s="241">
        <v>24</v>
      </c>
      <c r="B34" s="242" t="s">
        <v>908</v>
      </c>
      <c r="C34" s="252" t="s">
        <v>909</v>
      </c>
      <c r="D34" s="243" t="s">
        <v>326</v>
      </c>
      <c r="E34" s="244">
        <v>100</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c r="S34" s="246" t="s">
        <v>285</v>
      </c>
      <c r="T34" s="247" t="s">
        <v>232</v>
      </c>
      <c r="U34" s="222">
        <v>0</v>
      </c>
      <c r="V34" s="222">
        <f>ROUND(E34*U34,2)</f>
        <v>0</v>
      </c>
      <c r="W34" s="222"/>
      <c r="X34" s="222" t="s">
        <v>355</v>
      </c>
      <c r="Y34" s="222" t="s">
        <v>234</v>
      </c>
      <c r="Z34" s="212"/>
      <c r="AA34" s="212"/>
      <c r="AB34" s="212"/>
      <c r="AC34" s="212"/>
      <c r="AD34" s="212"/>
      <c r="AE34" s="212"/>
      <c r="AF34" s="212"/>
      <c r="AG34" s="212" t="s">
        <v>875</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
      <c r="A35" s="241">
        <v>25</v>
      </c>
      <c r="B35" s="242" t="s">
        <v>910</v>
      </c>
      <c r="C35" s="252" t="s">
        <v>911</v>
      </c>
      <c r="D35" s="243" t="s">
        <v>326</v>
      </c>
      <c r="E35" s="244">
        <v>100</v>
      </c>
      <c r="F35" s="245"/>
      <c r="G35" s="246">
        <f>ROUND(E35*F35,2)</f>
        <v>0</v>
      </c>
      <c r="H35" s="245"/>
      <c r="I35" s="246">
        <f>ROUND(E35*H35,2)</f>
        <v>0</v>
      </c>
      <c r="J35" s="245"/>
      <c r="K35" s="246">
        <f>ROUND(E35*J35,2)</f>
        <v>0</v>
      </c>
      <c r="L35" s="246">
        <v>21</v>
      </c>
      <c r="M35" s="246">
        <f>G35*(1+L35/100)</f>
        <v>0</v>
      </c>
      <c r="N35" s="244">
        <v>0</v>
      </c>
      <c r="O35" s="244">
        <f>ROUND(E35*N35,2)</f>
        <v>0</v>
      </c>
      <c r="P35" s="244">
        <v>0</v>
      </c>
      <c r="Q35" s="244">
        <f>ROUND(E35*P35,2)</f>
        <v>0</v>
      </c>
      <c r="R35" s="246"/>
      <c r="S35" s="246" t="s">
        <v>873</v>
      </c>
      <c r="T35" s="247" t="s">
        <v>874</v>
      </c>
      <c r="U35" s="222">
        <v>0</v>
      </c>
      <c r="V35" s="222">
        <f>ROUND(E35*U35,2)</f>
        <v>0</v>
      </c>
      <c r="W35" s="222"/>
      <c r="X35" s="222" t="s">
        <v>305</v>
      </c>
      <c r="Y35" s="222" t="s">
        <v>234</v>
      </c>
      <c r="Z35" s="212"/>
      <c r="AA35" s="212"/>
      <c r="AB35" s="212"/>
      <c r="AC35" s="212"/>
      <c r="AD35" s="212"/>
      <c r="AE35" s="212"/>
      <c r="AF35" s="212"/>
      <c r="AG35" s="212" t="s">
        <v>760</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
      <c r="A36" s="241">
        <v>26</v>
      </c>
      <c r="B36" s="242" t="s">
        <v>912</v>
      </c>
      <c r="C36" s="252" t="s">
        <v>913</v>
      </c>
      <c r="D36" s="243" t="s">
        <v>326</v>
      </c>
      <c r="E36" s="244">
        <v>150</v>
      </c>
      <c r="F36" s="245"/>
      <c r="G36" s="246">
        <f>ROUND(E36*F36,2)</f>
        <v>0</v>
      </c>
      <c r="H36" s="245"/>
      <c r="I36" s="246">
        <f>ROUND(E36*H36,2)</f>
        <v>0</v>
      </c>
      <c r="J36" s="245"/>
      <c r="K36" s="246">
        <f>ROUND(E36*J36,2)</f>
        <v>0</v>
      </c>
      <c r="L36" s="246">
        <v>21</v>
      </c>
      <c r="M36" s="246">
        <f>G36*(1+L36/100)</f>
        <v>0</v>
      </c>
      <c r="N36" s="244">
        <v>0</v>
      </c>
      <c r="O36" s="244">
        <f>ROUND(E36*N36,2)</f>
        <v>0</v>
      </c>
      <c r="P36" s="244">
        <v>0</v>
      </c>
      <c r="Q36" s="244">
        <f>ROUND(E36*P36,2)</f>
        <v>0</v>
      </c>
      <c r="R36" s="246"/>
      <c r="S36" s="246" t="s">
        <v>873</v>
      </c>
      <c r="T36" s="247" t="s">
        <v>874</v>
      </c>
      <c r="U36" s="222">
        <v>0</v>
      </c>
      <c r="V36" s="222">
        <f>ROUND(E36*U36,2)</f>
        <v>0</v>
      </c>
      <c r="W36" s="222"/>
      <c r="X36" s="222" t="s">
        <v>355</v>
      </c>
      <c r="Y36" s="222" t="s">
        <v>234</v>
      </c>
      <c r="Z36" s="212"/>
      <c r="AA36" s="212"/>
      <c r="AB36" s="212"/>
      <c r="AC36" s="212"/>
      <c r="AD36" s="212"/>
      <c r="AE36" s="212"/>
      <c r="AF36" s="212"/>
      <c r="AG36" s="212" t="s">
        <v>875</v>
      </c>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
      <c r="A37" s="241">
        <v>27</v>
      </c>
      <c r="B37" s="242" t="s">
        <v>914</v>
      </c>
      <c r="C37" s="252" t="s">
        <v>915</v>
      </c>
      <c r="D37" s="243" t="s">
        <v>326</v>
      </c>
      <c r="E37" s="244">
        <v>150</v>
      </c>
      <c r="F37" s="245"/>
      <c r="G37" s="246">
        <f>ROUND(E37*F37,2)</f>
        <v>0</v>
      </c>
      <c r="H37" s="245"/>
      <c r="I37" s="246">
        <f>ROUND(E37*H37,2)</f>
        <v>0</v>
      </c>
      <c r="J37" s="245"/>
      <c r="K37" s="246">
        <f>ROUND(E37*J37,2)</f>
        <v>0</v>
      </c>
      <c r="L37" s="246">
        <v>21</v>
      </c>
      <c r="M37" s="246">
        <f>G37*(1+L37/100)</f>
        <v>0</v>
      </c>
      <c r="N37" s="244">
        <v>0</v>
      </c>
      <c r="O37" s="244">
        <f>ROUND(E37*N37,2)</f>
        <v>0</v>
      </c>
      <c r="P37" s="244">
        <v>0</v>
      </c>
      <c r="Q37" s="244">
        <f>ROUND(E37*P37,2)</f>
        <v>0</v>
      </c>
      <c r="R37" s="246"/>
      <c r="S37" s="246" t="s">
        <v>873</v>
      </c>
      <c r="T37" s="247" t="s">
        <v>874</v>
      </c>
      <c r="U37" s="222">
        <v>0</v>
      </c>
      <c r="V37" s="222">
        <f>ROUND(E37*U37,2)</f>
        <v>0</v>
      </c>
      <c r="W37" s="222"/>
      <c r="X37" s="222" t="s">
        <v>305</v>
      </c>
      <c r="Y37" s="222" t="s">
        <v>234</v>
      </c>
      <c r="Z37" s="212"/>
      <c r="AA37" s="212"/>
      <c r="AB37" s="212"/>
      <c r="AC37" s="212"/>
      <c r="AD37" s="212"/>
      <c r="AE37" s="212"/>
      <c r="AF37" s="212"/>
      <c r="AG37" s="212" t="s">
        <v>760</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
      <c r="A38" s="241">
        <v>28</v>
      </c>
      <c r="B38" s="242" t="s">
        <v>916</v>
      </c>
      <c r="C38" s="252" t="s">
        <v>917</v>
      </c>
      <c r="D38" s="243" t="s">
        <v>326</v>
      </c>
      <c r="E38" s="244">
        <v>50</v>
      </c>
      <c r="F38" s="245"/>
      <c r="G38" s="246">
        <f>ROUND(E38*F38,2)</f>
        <v>0</v>
      </c>
      <c r="H38" s="245"/>
      <c r="I38" s="246">
        <f>ROUND(E38*H38,2)</f>
        <v>0</v>
      </c>
      <c r="J38" s="245"/>
      <c r="K38" s="246">
        <f>ROUND(E38*J38,2)</f>
        <v>0</v>
      </c>
      <c r="L38" s="246">
        <v>21</v>
      </c>
      <c r="M38" s="246">
        <f>G38*(1+L38/100)</f>
        <v>0</v>
      </c>
      <c r="N38" s="244">
        <v>0</v>
      </c>
      <c r="O38" s="244">
        <f>ROUND(E38*N38,2)</f>
        <v>0</v>
      </c>
      <c r="P38" s="244">
        <v>0</v>
      </c>
      <c r="Q38" s="244">
        <f>ROUND(E38*P38,2)</f>
        <v>0</v>
      </c>
      <c r="R38" s="246"/>
      <c r="S38" s="246" t="s">
        <v>873</v>
      </c>
      <c r="T38" s="247" t="s">
        <v>874</v>
      </c>
      <c r="U38" s="222">
        <v>0</v>
      </c>
      <c r="V38" s="222">
        <f>ROUND(E38*U38,2)</f>
        <v>0</v>
      </c>
      <c r="W38" s="222"/>
      <c r="X38" s="222" t="s">
        <v>355</v>
      </c>
      <c r="Y38" s="222" t="s">
        <v>234</v>
      </c>
      <c r="Z38" s="212"/>
      <c r="AA38" s="212"/>
      <c r="AB38" s="212"/>
      <c r="AC38" s="212"/>
      <c r="AD38" s="212"/>
      <c r="AE38" s="212"/>
      <c r="AF38" s="212"/>
      <c r="AG38" s="212" t="s">
        <v>875</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
      <c r="A39" s="241">
        <v>29</v>
      </c>
      <c r="B39" s="242" t="s">
        <v>918</v>
      </c>
      <c r="C39" s="252" t="s">
        <v>919</v>
      </c>
      <c r="D39" s="243" t="s">
        <v>326</v>
      </c>
      <c r="E39" s="244">
        <v>50</v>
      </c>
      <c r="F39" s="245"/>
      <c r="G39" s="246">
        <f>ROUND(E39*F39,2)</f>
        <v>0</v>
      </c>
      <c r="H39" s="245"/>
      <c r="I39" s="246">
        <f>ROUND(E39*H39,2)</f>
        <v>0</v>
      </c>
      <c r="J39" s="245"/>
      <c r="K39" s="246">
        <f>ROUND(E39*J39,2)</f>
        <v>0</v>
      </c>
      <c r="L39" s="246">
        <v>21</v>
      </c>
      <c r="M39" s="246">
        <f>G39*(1+L39/100)</f>
        <v>0</v>
      </c>
      <c r="N39" s="244">
        <v>0</v>
      </c>
      <c r="O39" s="244">
        <f>ROUND(E39*N39,2)</f>
        <v>0</v>
      </c>
      <c r="P39" s="244">
        <v>0</v>
      </c>
      <c r="Q39" s="244">
        <f>ROUND(E39*P39,2)</f>
        <v>0</v>
      </c>
      <c r="R39" s="246"/>
      <c r="S39" s="246" t="s">
        <v>873</v>
      </c>
      <c r="T39" s="247" t="s">
        <v>874</v>
      </c>
      <c r="U39" s="222">
        <v>0</v>
      </c>
      <c r="V39" s="222">
        <f>ROUND(E39*U39,2)</f>
        <v>0</v>
      </c>
      <c r="W39" s="222"/>
      <c r="X39" s="222" t="s">
        <v>305</v>
      </c>
      <c r="Y39" s="222" t="s">
        <v>234</v>
      </c>
      <c r="Z39" s="212"/>
      <c r="AA39" s="212"/>
      <c r="AB39" s="212"/>
      <c r="AC39" s="212"/>
      <c r="AD39" s="212"/>
      <c r="AE39" s="212"/>
      <c r="AF39" s="212"/>
      <c r="AG39" s="212" t="s">
        <v>760</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
      <c r="A40" s="241">
        <v>30</v>
      </c>
      <c r="B40" s="242" t="s">
        <v>920</v>
      </c>
      <c r="C40" s="252" t="s">
        <v>921</v>
      </c>
      <c r="D40" s="243" t="s">
        <v>326</v>
      </c>
      <c r="E40" s="244">
        <v>50</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c r="S40" s="246" t="s">
        <v>873</v>
      </c>
      <c r="T40" s="247" t="s">
        <v>874</v>
      </c>
      <c r="U40" s="222">
        <v>0</v>
      </c>
      <c r="V40" s="222">
        <f>ROUND(E40*U40,2)</f>
        <v>0</v>
      </c>
      <c r="W40" s="222"/>
      <c r="X40" s="222" t="s">
        <v>355</v>
      </c>
      <c r="Y40" s="222" t="s">
        <v>234</v>
      </c>
      <c r="Z40" s="212"/>
      <c r="AA40" s="212"/>
      <c r="AB40" s="212"/>
      <c r="AC40" s="212"/>
      <c r="AD40" s="212"/>
      <c r="AE40" s="212"/>
      <c r="AF40" s="212"/>
      <c r="AG40" s="212" t="s">
        <v>875</v>
      </c>
      <c r="AH40" s="212"/>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
      <c r="A41" s="241">
        <v>31</v>
      </c>
      <c r="B41" s="242" t="s">
        <v>922</v>
      </c>
      <c r="C41" s="252" t="s">
        <v>923</v>
      </c>
      <c r="D41" s="243" t="s">
        <v>326</v>
      </c>
      <c r="E41" s="244">
        <v>50</v>
      </c>
      <c r="F41" s="245"/>
      <c r="G41" s="246">
        <f>ROUND(E41*F41,2)</f>
        <v>0</v>
      </c>
      <c r="H41" s="245"/>
      <c r="I41" s="246">
        <f>ROUND(E41*H41,2)</f>
        <v>0</v>
      </c>
      <c r="J41" s="245"/>
      <c r="K41" s="246">
        <f>ROUND(E41*J41,2)</f>
        <v>0</v>
      </c>
      <c r="L41" s="246">
        <v>21</v>
      </c>
      <c r="M41" s="246">
        <f>G41*(1+L41/100)</f>
        <v>0</v>
      </c>
      <c r="N41" s="244">
        <v>0</v>
      </c>
      <c r="O41" s="244">
        <f>ROUND(E41*N41,2)</f>
        <v>0</v>
      </c>
      <c r="P41" s="244">
        <v>0</v>
      </c>
      <c r="Q41" s="244">
        <f>ROUND(E41*P41,2)</f>
        <v>0</v>
      </c>
      <c r="R41" s="246"/>
      <c r="S41" s="246" t="s">
        <v>873</v>
      </c>
      <c r="T41" s="247" t="s">
        <v>874</v>
      </c>
      <c r="U41" s="222">
        <v>0</v>
      </c>
      <c r="V41" s="222">
        <f>ROUND(E41*U41,2)</f>
        <v>0</v>
      </c>
      <c r="W41" s="222"/>
      <c r="X41" s="222" t="s">
        <v>305</v>
      </c>
      <c r="Y41" s="222" t="s">
        <v>234</v>
      </c>
      <c r="Z41" s="212"/>
      <c r="AA41" s="212"/>
      <c r="AB41" s="212"/>
      <c r="AC41" s="212"/>
      <c r="AD41" s="212"/>
      <c r="AE41" s="212"/>
      <c r="AF41" s="212"/>
      <c r="AG41" s="212" t="s">
        <v>760</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
      <c r="A42" s="241">
        <v>32</v>
      </c>
      <c r="B42" s="242" t="s">
        <v>924</v>
      </c>
      <c r="C42" s="252" t="s">
        <v>925</v>
      </c>
      <c r="D42" s="243" t="s">
        <v>326</v>
      </c>
      <c r="E42" s="244">
        <v>50</v>
      </c>
      <c r="F42" s="245"/>
      <c r="G42" s="246">
        <f>ROUND(E42*F42,2)</f>
        <v>0</v>
      </c>
      <c r="H42" s="245"/>
      <c r="I42" s="246">
        <f>ROUND(E42*H42,2)</f>
        <v>0</v>
      </c>
      <c r="J42" s="245"/>
      <c r="K42" s="246">
        <f>ROUND(E42*J42,2)</f>
        <v>0</v>
      </c>
      <c r="L42" s="246">
        <v>21</v>
      </c>
      <c r="M42" s="246">
        <f>G42*(1+L42/100)</f>
        <v>0</v>
      </c>
      <c r="N42" s="244">
        <v>0</v>
      </c>
      <c r="O42" s="244">
        <f>ROUND(E42*N42,2)</f>
        <v>0</v>
      </c>
      <c r="P42" s="244">
        <v>0</v>
      </c>
      <c r="Q42" s="244">
        <f>ROUND(E42*P42,2)</f>
        <v>0</v>
      </c>
      <c r="R42" s="246"/>
      <c r="S42" s="246" t="s">
        <v>873</v>
      </c>
      <c r="T42" s="247" t="s">
        <v>874</v>
      </c>
      <c r="U42" s="222">
        <v>0</v>
      </c>
      <c r="V42" s="222">
        <f>ROUND(E42*U42,2)</f>
        <v>0</v>
      </c>
      <c r="W42" s="222"/>
      <c r="X42" s="222" t="s">
        <v>305</v>
      </c>
      <c r="Y42" s="222" t="s">
        <v>234</v>
      </c>
      <c r="Z42" s="212"/>
      <c r="AA42" s="212"/>
      <c r="AB42" s="212"/>
      <c r="AC42" s="212"/>
      <c r="AD42" s="212"/>
      <c r="AE42" s="212"/>
      <c r="AF42" s="212"/>
      <c r="AG42" s="212" t="s">
        <v>760</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
      <c r="A43" s="241">
        <v>33</v>
      </c>
      <c r="B43" s="242" t="s">
        <v>926</v>
      </c>
      <c r="C43" s="252" t="s">
        <v>927</v>
      </c>
      <c r="D43" s="243" t="s">
        <v>326</v>
      </c>
      <c r="E43" s="244">
        <v>50</v>
      </c>
      <c r="F43" s="245"/>
      <c r="G43" s="246">
        <f>ROUND(E43*F43,2)</f>
        <v>0</v>
      </c>
      <c r="H43" s="245"/>
      <c r="I43" s="246">
        <f>ROUND(E43*H43,2)</f>
        <v>0</v>
      </c>
      <c r="J43" s="245"/>
      <c r="K43" s="246">
        <f>ROUND(E43*J43,2)</f>
        <v>0</v>
      </c>
      <c r="L43" s="246">
        <v>21</v>
      </c>
      <c r="M43" s="246">
        <f>G43*(1+L43/100)</f>
        <v>0</v>
      </c>
      <c r="N43" s="244">
        <v>0</v>
      </c>
      <c r="O43" s="244">
        <f>ROUND(E43*N43,2)</f>
        <v>0</v>
      </c>
      <c r="P43" s="244">
        <v>0</v>
      </c>
      <c r="Q43" s="244">
        <f>ROUND(E43*P43,2)</f>
        <v>0</v>
      </c>
      <c r="R43" s="246"/>
      <c r="S43" s="246" t="s">
        <v>873</v>
      </c>
      <c r="T43" s="247" t="s">
        <v>874</v>
      </c>
      <c r="U43" s="222">
        <v>0</v>
      </c>
      <c r="V43" s="222">
        <f>ROUND(E43*U43,2)</f>
        <v>0</v>
      </c>
      <c r="W43" s="222"/>
      <c r="X43" s="222" t="s">
        <v>355</v>
      </c>
      <c r="Y43" s="222" t="s">
        <v>234</v>
      </c>
      <c r="Z43" s="212"/>
      <c r="AA43" s="212"/>
      <c r="AB43" s="212"/>
      <c r="AC43" s="212"/>
      <c r="AD43" s="212"/>
      <c r="AE43" s="212"/>
      <c r="AF43" s="212"/>
      <c r="AG43" s="212" t="s">
        <v>875</v>
      </c>
      <c r="AH43" s="212"/>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ht="22.5" outlineLevel="1" x14ac:dyDescent="0.2">
      <c r="A44" s="234">
        <v>34</v>
      </c>
      <c r="B44" s="235" t="s">
        <v>889</v>
      </c>
      <c r="C44" s="253" t="s">
        <v>928</v>
      </c>
      <c r="D44" s="236" t="s">
        <v>787</v>
      </c>
      <c r="E44" s="237">
        <v>4</v>
      </c>
      <c r="F44" s="238"/>
      <c r="G44" s="239">
        <f>ROUND(E44*F44,2)</f>
        <v>0</v>
      </c>
      <c r="H44" s="238"/>
      <c r="I44" s="239">
        <f>ROUND(E44*H44,2)</f>
        <v>0</v>
      </c>
      <c r="J44" s="238"/>
      <c r="K44" s="239">
        <f>ROUND(E44*J44,2)</f>
        <v>0</v>
      </c>
      <c r="L44" s="239">
        <v>21</v>
      </c>
      <c r="M44" s="239">
        <f>G44*(1+L44/100)</f>
        <v>0</v>
      </c>
      <c r="N44" s="237">
        <v>0</v>
      </c>
      <c r="O44" s="237">
        <f>ROUND(E44*N44,2)</f>
        <v>0</v>
      </c>
      <c r="P44" s="237">
        <v>0</v>
      </c>
      <c r="Q44" s="237">
        <f>ROUND(E44*P44,2)</f>
        <v>0</v>
      </c>
      <c r="R44" s="239"/>
      <c r="S44" s="239" t="s">
        <v>873</v>
      </c>
      <c r="T44" s="240" t="s">
        <v>232</v>
      </c>
      <c r="U44" s="222">
        <v>0</v>
      </c>
      <c r="V44" s="222">
        <f>ROUND(E44*U44,2)</f>
        <v>0</v>
      </c>
      <c r="W44" s="222"/>
      <c r="X44" s="222" t="s">
        <v>929</v>
      </c>
      <c r="Y44" s="222" t="s">
        <v>234</v>
      </c>
      <c r="Z44" s="212"/>
      <c r="AA44" s="212"/>
      <c r="AB44" s="212"/>
      <c r="AC44" s="212"/>
      <c r="AD44" s="212"/>
      <c r="AE44" s="212"/>
      <c r="AF44" s="212"/>
      <c r="AG44" s="212" t="s">
        <v>930</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2" x14ac:dyDescent="0.2">
      <c r="A45" s="219"/>
      <c r="B45" s="220"/>
      <c r="C45" s="254" t="s">
        <v>931</v>
      </c>
      <c r="D45" s="249"/>
      <c r="E45" s="249"/>
      <c r="F45" s="249"/>
      <c r="G45" s="249"/>
      <c r="H45" s="222"/>
      <c r="I45" s="222"/>
      <c r="J45" s="222"/>
      <c r="K45" s="222"/>
      <c r="L45" s="222"/>
      <c r="M45" s="222"/>
      <c r="N45" s="221"/>
      <c r="O45" s="221"/>
      <c r="P45" s="221"/>
      <c r="Q45" s="221"/>
      <c r="R45" s="222"/>
      <c r="S45" s="222"/>
      <c r="T45" s="222"/>
      <c r="U45" s="222"/>
      <c r="V45" s="222"/>
      <c r="W45" s="222"/>
      <c r="X45" s="222"/>
      <c r="Y45" s="222"/>
      <c r="Z45" s="212"/>
      <c r="AA45" s="212"/>
      <c r="AB45" s="212"/>
      <c r="AC45" s="212"/>
      <c r="AD45" s="212"/>
      <c r="AE45" s="212"/>
      <c r="AF45" s="212"/>
      <c r="AG45" s="212" t="s">
        <v>239</v>
      </c>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row>
    <row r="46" spans="1:60" outlineLevel="1" x14ac:dyDescent="0.2">
      <c r="A46" s="241">
        <v>35</v>
      </c>
      <c r="B46" s="242" t="s">
        <v>889</v>
      </c>
      <c r="C46" s="252" t="s">
        <v>932</v>
      </c>
      <c r="D46" s="243" t="s">
        <v>759</v>
      </c>
      <c r="E46" s="244">
        <v>4</v>
      </c>
      <c r="F46" s="245"/>
      <c r="G46" s="246">
        <f>ROUND(E46*F46,2)</f>
        <v>0</v>
      </c>
      <c r="H46" s="245"/>
      <c r="I46" s="246">
        <f>ROUND(E46*H46,2)</f>
        <v>0</v>
      </c>
      <c r="J46" s="245"/>
      <c r="K46" s="246">
        <f>ROUND(E46*J46,2)</f>
        <v>0</v>
      </c>
      <c r="L46" s="246">
        <v>21</v>
      </c>
      <c r="M46" s="246">
        <f>G46*(1+L46/100)</f>
        <v>0</v>
      </c>
      <c r="N46" s="244">
        <v>0</v>
      </c>
      <c r="O46" s="244">
        <f>ROUND(E46*N46,2)</f>
        <v>0</v>
      </c>
      <c r="P46" s="244">
        <v>0</v>
      </c>
      <c r="Q46" s="244">
        <f>ROUND(E46*P46,2)</f>
        <v>0</v>
      </c>
      <c r="R46" s="246"/>
      <c r="S46" s="246" t="s">
        <v>873</v>
      </c>
      <c r="T46" s="247" t="s">
        <v>874</v>
      </c>
      <c r="U46" s="222">
        <v>0</v>
      </c>
      <c r="V46" s="222">
        <f>ROUND(E46*U46,2)</f>
        <v>0</v>
      </c>
      <c r="W46" s="222"/>
      <c r="X46" s="222" t="s">
        <v>929</v>
      </c>
      <c r="Y46" s="222" t="s">
        <v>234</v>
      </c>
      <c r="Z46" s="212"/>
      <c r="AA46" s="212"/>
      <c r="AB46" s="212"/>
      <c r="AC46" s="212"/>
      <c r="AD46" s="212"/>
      <c r="AE46" s="212"/>
      <c r="AF46" s="212"/>
      <c r="AG46" s="212" t="s">
        <v>930</v>
      </c>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2.5" outlineLevel="1" x14ac:dyDescent="0.2">
      <c r="A47" s="241">
        <v>36</v>
      </c>
      <c r="B47" s="242" t="s">
        <v>889</v>
      </c>
      <c r="C47" s="252" t="s">
        <v>933</v>
      </c>
      <c r="D47" s="243" t="s">
        <v>787</v>
      </c>
      <c r="E47" s="244">
        <v>1</v>
      </c>
      <c r="F47" s="245"/>
      <c r="G47" s="246">
        <f>ROUND(E47*F47,2)</f>
        <v>0</v>
      </c>
      <c r="H47" s="245"/>
      <c r="I47" s="246">
        <f>ROUND(E47*H47,2)</f>
        <v>0</v>
      </c>
      <c r="J47" s="245"/>
      <c r="K47" s="246">
        <f>ROUND(E47*J47,2)</f>
        <v>0</v>
      </c>
      <c r="L47" s="246">
        <v>21</v>
      </c>
      <c r="M47" s="246">
        <f>G47*(1+L47/100)</f>
        <v>0</v>
      </c>
      <c r="N47" s="244">
        <v>0</v>
      </c>
      <c r="O47" s="244">
        <f>ROUND(E47*N47,2)</f>
        <v>0</v>
      </c>
      <c r="P47" s="244">
        <v>0</v>
      </c>
      <c r="Q47" s="244">
        <f>ROUND(E47*P47,2)</f>
        <v>0</v>
      </c>
      <c r="R47" s="246"/>
      <c r="S47" s="246" t="s">
        <v>873</v>
      </c>
      <c r="T47" s="247" t="s">
        <v>874</v>
      </c>
      <c r="U47" s="222">
        <v>0</v>
      </c>
      <c r="V47" s="222">
        <f>ROUND(E47*U47,2)</f>
        <v>0</v>
      </c>
      <c r="W47" s="222"/>
      <c r="X47" s="222" t="s">
        <v>929</v>
      </c>
      <c r="Y47" s="222" t="s">
        <v>234</v>
      </c>
      <c r="Z47" s="212"/>
      <c r="AA47" s="212"/>
      <c r="AB47" s="212"/>
      <c r="AC47" s="212"/>
      <c r="AD47" s="212"/>
      <c r="AE47" s="212"/>
      <c r="AF47" s="212"/>
      <c r="AG47" s="212" t="s">
        <v>930</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
      <c r="A48" s="241">
        <v>37</v>
      </c>
      <c r="B48" s="242" t="s">
        <v>889</v>
      </c>
      <c r="C48" s="252" t="s">
        <v>934</v>
      </c>
      <c r="D48" s="243" t="s">
        <v>787</v>
      </c>
      <c r="E48" s="244">
        <v>1</v>
      </c>
      <c r="F48" s="245"/>
      <c r="G48" s="246">
        <f>ROUND(E48*F48,2)</f>
        <v>0</v>
      </c>
      <c r="H48" s="245"/>
      <c r="I48" s="246">
        <f>ROUND(E48*H48,2)</f>
        <v>0</v>
      </c>
      <c r="J48" s="245"/>
      <c r="K48" s="246">
        <f>ROUND(E48*J48,2)</f>
        <v>0</v>
      </c>
      <c r="L48" s="246">
        <v>21</v>
      </c>
      <c r="M48" s="246">
        <f>G48*(1+L48/100)</f>
        <v>0</v>
      </c>
      <c r="N48" s="244">
        <v>0</v>
      </c>
      <c r="O48" s="244">
        <f>ROUND(E48*N48,2)</f>
        <v>0</v>
      </c>
      <c r="P48" s="244">
        <v>0</v>
      </c>
      <c r="Q48" s="244">
        <f>ROUND(E48*P48,2)</f>
        <v>0</v>
      </c>
      <c r="R48" s="246"/>
      <c r="S48" s="246" t="s">
        <v>873</v>
      </c>
      <c r="T48" s="247" t="s">
        <v>874</v>
      </c>
      <c r="U48" s="222">
        <v>0</v>
      </c>
      <c r="V48" s="222">
        <f>ROUND(E48*U48,2)</f>
        <v>0</v>
      </c>
      <c r="W48" s="222"/>
      <c r="X48" s="222" t="s">
        <v>305</v>
      </c>
      <c r="Y48" s="222" t="s">
        <v>234</v>
      </c>
      <c r="Z48" s="212"/>
      <c r="AA48" s="212"/>
      <c r="AB48" s="212"/>
      <c r="AC48" s="212"/>
      <c r="AD48" s="212"/>
      <c r="AE48" s="212"/>
      <c r="AF48" s="212"/>
      <c r="AG48" s="212" t="s">
        <v>760</v>
      </c>
      <c r="AH48" s="212"/>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
      <c r="A49" s="241">
        <v>38</v>
      </c>
      <c r="B49" s="242" t="s">
        <v>889</v>
      </c>
      <c r="C49" s="252" t="s">
        <v>935</v>
      </c>
      <c r="D49" s="243" t="s">
        <v>759</v>
      </c>
      <c r="E49" s="244">
        <v>1</v>
      </c>
      <c r="F49" s="245"/>
      <c r="G49" s="246">
        <f>ROUND(E49*F49,2)</f>
        <v>0</v>
      </c>
      <c r="H49" s="245"/>
      <c r="I49" s="246">
        <f>ROUND(E49*H49,2)</f>
        <v>0</v>
      </c>
      <c r="J49" s="245"/>
      <c r="K49" s="246">
        <f>ROUND(E49*J49,2)</f>
        <v>0</v>
      </c>
      <c r="L49" s="246">
        <v>21</v>
      </c>
      <c r="M49" s="246">
        <f>G49*(1+L49/100)</f>
        <v>0</v>
      </c>
      <c r="N49" s="244">
        <v>0</v>
      </c>
      <c r="O49" s="244">
        <f>ROUND(E49*N49,2)</f>
        <v>0</v>
      </c>
      <c r="P49" s="244">
        <v>0</v>
      </c>
      <c r="Q49" s="244">
        <f>ROUND(E49*P49,2)</f>
        <v>0</v>
      </c>
      <c r="R49" s="246"/>
      <c r="S49" s="246" t="s">
        <v>873</v>
      </c>
      <c r="T49" s="247" t="s">
        <v>874</v>
      </c>
      <c r="U49" s="222">
        <v>0</v>
      </c>
      <c r="V49" s="222">
        <f>ROUND(E49*U49,2)</f>
        <v>0</v>
      </c>
      <c r="W49" s="222"/>
      <c r="X49" s="222" t="s">
        <v>929</v>
      </c>
      <c r="Y49" s="222" t="s">
        <v>234</v>
      </c>
      <c r="Z49" s="212"/>
      <c r="AA49" s="212"/>
      <c r="AB49" s="212"/>
      <c r="AC49" s="212"/>
      <c r="AD49" s="212"/>
      <c r="AE49" s="212"/>
      <c r="AF49" s="212"/>
      <c r="AG49" s="212" t="s">
        <v>930</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
      <c r="A50" s="241">
        <v>39</v>
      </c>
      <c r="B50" s="242" t="s">
        <v>889</v>
      </c>
      <c r="C50" s="252" t="s">
        <v>936</v>
      </c>
      <c r="D50" s="243" t="s">
        <v>759</v>
      </c>
      <c r="E50" s="244">
        <v>1</v>
      </c>
      <c r="F50" s="245"/>
      <c r="G50" s="246">
        <f>ROUND(E50*F50,2)</f>
        <v>0</v>
      </c>
      <c r="H50" s="245"/>
      <c r="I50" s="246">
        <f>ROUND(E50*H50,2)</f>
        <v>0</v>
      </c>
      <c r="J50" s="245"/>
      <c r="K50" s="246">
        <f>ROUND(E50*J50,2)</f>
        <v>0</v>
      </c>
      <c r="L50" s="246">
        <v>21</v>
      </c>
      <c r="M50" s="246">
        <f>G50*(1+L50/100)</f>
        <v>0</v>
      </c>
      <c r="N50" s="244">
        <v>0</v>
      </c>
      <c r="O50" s="244">
        <f>ROUND(E50*N50,2)</f>
        <v>0</v>
      </c>
      <c r="P50" s="244">
        <v>0</v>
      </c>
      <c r="Q50" s="244">
        <f>ROUND(E50*P50,2)</f>
        <v>0</v>
      </c>
      <c r="R50" s="246"/>
      <c r="S50" s="246" t="s">
        <v>873</v>
      </c>
      <c r="T50" s="247" t="s">
        <v>874</v>
      </c>
      <c r="U50" s="222">
        <v>0</v>
      </c>
      <c r="V50" s="222">
        <f>ROUND(E50*U50,2)</f>
        <v>0</v>
      </c>
      <c r="W50" s="222"/>
      <c r="X50" s="222" t="s">
        <v>929</v>
      </c>
      <c r="Y50" s="222" t="s">
        <v>234</v>
      </c>
      <c r="Z50" s="212"/>
      <c r="AA50" s="212"/>
      <c r="AB50" s="212"/>
      <c r="AC50" s="212"/>
      <c r="AD50" s="212"/>
      <c r="AE50" s="212"/>
      <c r="AF50" s="212"/>
      <c r="AG50" s="212" t="s">
        <v>937</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2.5" outlineLevel="1" x14ac:dyDescent="0.2">
      <c r="A51" s="241">
        <v>40</v>
      </c>
      <c r="B51" s="242" t="s">
        <v>889</v>
      </c>
      <c r="C51" s="252" t="s">
        <v>938</v>
      </c>
      <c r="D51" s="243" t="s">
        <v>759</v>
      </c>
      <c r="E51" s="244">
        <v>1</v>
      </c>
      <c r="F51" s="245"/>
      <c r="G51" s="246">
        <f>ROUND(E51*F51,2)</f>
        <v>0</v>
      </c>
      <c r="H51" s="245"/>
      <c r="I51" s="246">
        <f>ROUND(E51*H51,2)</f>
        <v>0</v>
      </c>
      <c r="J51" s="245"/>
      <c r="K51" s="246">
        <f>ROUND(E51*J51,2)</f>
        <v>0</v>
      </c>
      <c r="L51" s="246">
        <v>21</v>
      </c>
      <c r="M51" s="246">
        <f>G51*(1+L51/100)</f>
        <v>0</v>
      </c>
      <c r="N51" s="244">
        <v>0</v>
      </c>
      <c r="O51" s="244">
        <f>ROUND(E51*N51,2)</f>
        <v>0</v>
      </c>
      <c r="P51" s="244">
        <v>0</v>
      </c>
      <c r="Q51" s="244">
        <f>ROUND(E51*P51,2)</f>
        <v>0</v>
      </c>
      <c r="R51" s="246"/>
      <c r="S51" s="246" t="s">
        <v>873</v>
      </c>
      <c r="T51" s="247" t="s">
        <v>874</v>
      </c>
      <c r="U51" s="222">
        <v>0</v>
      </c>
      <c r="V51" s="222">
        <f>ROUND(E51*U51,2)</f>
        <v>0</v>
      </c>
      <c r="W51" s="222"/>
      <c r="X51" s="222" t="s">
        <v>929</v>
      </c>
      <c r="Y51" s="222" t="s">
        <v>234</v>
      </c>
      <c r="Z51" s="212"/>
      <c r="AA51" s="212"/>
      <c r="AB51" s="212"/>
      <c r="AC51" s="212"/>
      <c r="AD51" s="212"/>
      <c r="AE51" s="212"/>
      <c r="AF51" s="212"/>
      <c r="AG51" s="212" t="s">
        <v>930</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
      <c r="A52" s="241">
        <v>41</v>
      </c>
      <c r="B52" s="242" t="s">
        <v>889</v>
      </c>
      <c r="C52" s="252" t="s">
        <v>939</v>
      </c>
      <c r="D52" s="243" t="s">
        <v>759</v>
      </c>
      <c r="E52" s="244">
        <v>1</v>
      </c>
      <c r="F52" s="245"/>
      <c r="G52" s="246">
        <f>ROUND(E52*F52,2)</f>
        <v>0</v>
      </c>
      <c r="H52" s="245"/>
      <c r="I52" s="246">
        <f>ROUND(E52*H52,2)</f>
        <v>0</v>
      </c>
      <c r="J52" s="245"/>
      <c r="K52" s="246">
        <f>ROUND(E52*J52,2)</f>
        <v>0</v>
      </c>
      <c r="L52" s="246">
        <v>21</v>
      </c>
      <c r="M52" s="246">
        <f>G52*(1+L52/100)</f>
        <v>0</v>
      </c>
      <c r="N52" s="244">
        <v>0</v>
      </c>
      <c r="O52" s="244">
        <f>ROUND(E52*N52,2)</f>
        <v>0</v>
      </c>
      <c r="P52" s="244">
        <v>0</v>
      </c>
      <c r="Q52" s="244">
        <f>ROUND(E52*P52,2)</f>
        <v>0</v>
      </c>
      <c r="R52" s="246"/>
      <c r="S52" s="246" t="s">
        <v>873</v>
      </c>
      <c r="T52" s="247" t="s">
        <v>874</v>
      </c>
      <c r="U52" s="222">
        <v>0</v>
      </c>
      <c r="V52" s="222">
        <f>ROUND(E52*U52,2)</f>
        <v>0</v>
      </c>
      <c r="W52" s="222"/>
      <c r="X52" s="222" t="s">
        <v>929</v>
      </c>
      <c r="Y52" s="222" t="s">
        <v>234</v>
      </c>
      <c r="Z52" s="212"/>
      <c r="AA52" s="212"/>
      <c r="AB52" s="212"/>
      <c r="AC52" s="212"/>
      <c r="AD52" s="212"/>
      <c r="AE52" s="212"/>
      <c r="AF52" s="212"/>
      <c r="AG52" s="212" t="s">
        <v>937</v>
      </c>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ht="22.5" outlineLevel="1" x14ac:dyDescent="0.2">
      <c r="A53" s="241">
        <v>42</v>
      </c>
      <c r="B53" s="242" t="s">
        <v>940</v>
      </c>
      <c r="C53" s="252" t="s">
        <v>941</v>
      </c>
      <c r="D53" s="243" t="s">
        <v>759</v>
      </c>
      <c r="E53" s="244">
        <v>1</v>
      </c>
      <c r="F53" s="245"/>
      <c r="G53" s="246">
        <f>ROUND(E53*F53,2)</f>
        <v>0</v>
      </c>
      <c r="H53" s="245"/>
      <c r="I53" s="246">
        <f>ROUND(E53*H53,2)</f>
        <v>0</v>
      </c>
      <c r="J53" s="245"/>
      <c r="K53" s="246">
        <f>ROUND(E53*J53,2)</f>
        <v>0</v>
      </c>
      <c r="L53" s="246">
        <v>21</v>
      </c>
      <c r="M53" s="246">
        <f>G53*(1+L53/100)</f>
        <v>0</v>
      </c>
      <c r="N53" s="244">
        <v>0</v>
      </c>
      <c r="O53" s="244">
        <f>ROUND(E53*N53,2)</f>
        <v>0</v>
      </c>
      <c r="P53" s="244">
        <v>0</v>
      </c>
      <c r="Q53" s="244">
        <f>ROUND(E53*P53,2)</f>
        <v>0</v>
      </c>
      <c r="R53" s="246"/>
      <c r="S53" s="246" t="s">
        <v>873</v>
      </c>
      <c r="T53" s="247" t="s">
        <v>874</v>
      </c>
      <c r="U53" s="222">
        <v>0</v>
      </c>
      <c r="V53" s="222">
        <f>ROUND(E53*U53,2)</f>
        <v>0</v>
      </c>
      <c r="W53" s="222"/>
      <c r="X53" s="222" t="s">
        <v>355</v>
      </c>
      <c r="Y53" s="222" t="s">
        <v>234</v>
      </c>
      <c r="Z53" s="212"/>
      <c r="AA53" s="212"/>
      <c r="AB53" s="212"/>
      <c r="AC53" s="212"/>
      <c r="AD53" s="212"/>
      <c r="AE53" s="212"/>
      <c r="AF53" s="212"/>
      <c r="AG53" s="212" t="s">
        <v>875</v>
      </c>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
      <c r="A54" s="241">
        <v>43</v>
      </c>
      <c r="B54" s="242" t="s">
        <v>942</v>
      </c>
      <c r="C54" s="252" t="s">
        <v>943</v>
      </c>
      <c r="D54" s="243" t="s">
        <v>759</v>
      </c>
      <c r="E54" s="244">
        <v>1</v>
      </c>
      <c r="F54" s="245"/>
      <c r="G54" s="246">
        <f>ROUND(E54*F54,2)</f>
        <v>0</v>
      </c>
      <c r="H54" s="245"/>
      <c r="I54" s="246">
        <f>ROUND(E54*H54,2)</f>
        <v>0</v>
      </c>
      <c r="J54" s="245"/>
      <c r="K54" s="246">
        <f>ROUND(E54*J54,2)</f>
        <v>0</v>
      </c>
      <c r="L54" s="246">
        <v>21</v>
      </c>
      <c r="M54" s="246">
        <f>G54*(1+L54/100)</f>
        <v>0</v>
      </c>
      <c r="N54" s="244">
        <v>0</v>
      </c>
      <c r="O54" s="244">
        <f>ROUND(E54*N54,2)</f>
        <v>0</v>
      </c>
      <c r="P54" s="244">
        <v>0</v>
      </c>
      <c r="Q54" s="244">
        <f>ROUND(E54*P54,2)</f>
        <v>0</v>
      </c>
      <c r="R54" s="246"/>
      <c r="S54" s="246" t="s">
        <v>873</v>
      </c>
      <c r="T54" s="247" t="s">
        <v>874</v>
      </c>
      <c r="U54" s="222">
        <v>0</v>
      </c>
      <c r="V54" s="222">
        <f>ROUND(E54*U54,2)</f>
        <v>0</v>
      </c>
      <c r="W54" s="222"/>
      <c r="X54" s="222" t="s">
        <v>305</v>
      </c>
      <c r="Y54" s="222" t="s">
        <v>234</v>
      </c>
      <c r="Z54" s="212"/>
      <c r="AA54" s="212"/>
      <c r="AB54" s="212"/>
      <c r="AC54" s="212"/>
      <c r="AD54" s="212"/>
      <c r="AE54" s="212"/>
      <c r="AF54" s="212"/>
      <c r="AG54" s="212" t="s">
        <v>760</v>
      </c>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
      <c r="A55" s="241">
        <v>44</v>
      </c>
      <c r="B55" s="242" t="s">
        <v>944</v>
      </c>
      <c r="C55" s="252" t="s">
        <v>945</v>
      </c>
      <c r="D55" s="243" t="s">
        <v>759</v>
      </c>
      <c r="E55" s="244">
        <v>8</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c r="S55" s="246" t="s">
        <v>873</v>
      </c>
      <c r="T55" s="247" t="s">
        <v>874</v>
      </c>
      <c r="U55" s="222">
        <v>0</v>
      </c>
      <c r="V55" s="222">
        <f>ROUND(E55*U55,2)</f>
        <v>0</v>
      </c>
      <c r="W55" s="222"/>
      <c r="X55" s="222" t="s">
        <v>355</v>
      </c>
      <c r="Y55" s="222" t="s">
        <v>234</v>
      </c>
      <c r="Z55" s="212"/>
      <c r="AA55" s="212"/>
      <c r="AB55" s="212"/>
      <c r="AC55" s="212"/>
      <c r="AD55" s="212"/>
      <c r="AE55" s="212"/>
      <c r="AF55" s="212"/>
      <c r="AG55" s="212" t="s">
        <v>875</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
      <c r="A56" s="241">
        <v>45</v>
      </c>
      <c r="B56" s="242" t="s">
        <v>946</v>
      </c>
      <c r="C56" s="252" t="s">
        <v>947</v>
      </c>
      <c r="D56" s="243" t="s">
        <v>759</v>
      </c>
      <c r="E56" s="244">
        <v>8</v>
      </c>
      <c r="F56" s="245"/>
      <c r="G56" s="246">
        <f>ROUND(E56*F56,2)</f>
        <v>0</v>
      </c>
      <c r="H56" s="245"/>
      <c r="I56" s="246">
        <f>ROUND(E56*H56,2)</f>
        <v>0</v>
      </c>
      <c r="J56" s="245"/>
      <c r="K56" s="246">
        <f>ROUND(E56*J56,2)</f>
        <v>0</v>
      </c>
      <c r="L56" s="246">
        <v>21</v>
      </c>
      <c r="M56" s="246">
        <f>G56*(1+L56/100)</f>
        <v>0</v>
      </c>
      <c r="N56" s="244">
        <v>0</v>
      </c>
      <c r="O56" s="244">
        <f>ROUND(E56*N56,2)</f>
        <v>0</v>
      </c>
      <c r="P56" s="244">
        <v>0</v>
      </c>
      <c r="Q56" s="244">
        <f>ROUND(E56*P56,2)</f>
        <v>0</v>
      </c>
      <c r="R56" s="246"/>
      <c r="S56" s="246" t="s">
        <v>873</v>
      </c>
      <c r="T56" s="247" t="s">
        <v>874</v>
      </c>
      <c r="U56" s="222">
        <v>0</v>
      </c>
      <c r="V56" s="222">
        <f>ROUND(E56*U56,2)</f>
        <v>0</v>
      </c>
      <c r="W56" s="222"/>
      <c r="X56" s="222" t="s">
        <v>355</v>
      </c>
      <c r="Y56" s="222" t="s">
        <v>234</v>
      </c>
      <c r="Z56" s="212"/>
      <c r="AA56" s="212"/>
      <c r="AB56" s="212"/>
      <c r="AC56" s="212"/>
      <c r="AD56" s="212"/>
      <c r="AE56" s="212"/>
      <c r="AF56" s="212"/>
      <c r="AG56" s="212" t="s">
        <v>875</v>
      </c>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
      <c r="A57" s="241">
        <v>46</v>
      </c>
      <c r="B57" s="242" t="s">
        <v>948</v>
      </c>
      <c r="C57" s="252" t="s">
        <v>949</v>
      </c>
      <c r="D57" s="243" t="s">
        <v>759</v>
      </c>
      <c r="E57" s="244">
        <v>8</v>
      </c>
      <c r="F57" s="245"/>
      <c r="G57" s="246">
        <f>ROUND(E57*F57,2)</f>
        <v>0</v>
      </c>
      <c r="H57" s="245"/>
      <c r="I57" s="246">
        <f>ROUND(E57*H57,2)</f>
        <v>0</v>
      </c>
      <c r="J57" s="245"/>
      <c r="K57" s="246">
        <f>ROUND(E57*J57,2)</f>
        <v>0</v>
      </c>
      <c r="L57" s="246">
        <v>21</v>
      </c>
      <c r="M57" s="246">
        <f>G57*(1+L57/100)</f>
        <v>0</v>
      </c>
      <c r="N57" s="244">
        <v>0</v>
      </c>
      <c r="O57" s="244">
        <f>ROUND(E57*N57,2)</f>
        <v>0</v>
      </c>
      <c r="P57" s="244">
        <v>0</v>
      </c>
      <c r="Q57" s="244">
        <f>ROUND(E57*P57,2)</f>
        <v>0</v>
      </c>
      <c r="R57" s="246"/>
      <c r="S57" s="246" t="s">
        <v>873</v>
      </c>
      <c r="T57" s="247" t="s">
        <v>874</v>
      </c>
      <c r="U57" s="222">
        <v>0</v>
      </c>
      <c r="V57" s="222">
        <f>ROUND(E57*U57,2)</f>
        <v>0</v>
      </c>
      <c r="W57" s="222"/>
      <c r="X57" s="222" t="s">
        <v>305</v>
      </c>
      <c r="Y57" s="222" t="s">
        <v>234</v>
      </c>
      <c r="Z57" s="212"/>
      <c r="AA57" s="212"/>
      <c r="AB57" s="212"/>
      <c r="AC57" s="212"/>
      <c r="AD57" s="212"/>
      <c r="AE57" s="212"/>
      <c r="AF57" s="212"/>
      <c r="AG57" s="212" t="s">
        <v>760</v>
      </c>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
      <c r="A58" s="241">
        <v>47</v>
      </c>
      <c r="B58" s="242" t="s">
        <v>950</v>
      </c>
      <c r="C58" s="252" t="s">
        <v>951</v>
      </c>
      <c r="D58" s="243" t="s">
        <v>759</v>
      </c>
      <c r="E58" s="244">
        <v>4</v>
      </c>
      <c r="F58" s="245"/>
      <c r="G58" s="246">
        <f>ROUND(E58*F58,2)</f>
        <v>0</v>
      </c>
      <c r="H58" s="245"/>
      <c r="I58" s="246">
        <f>ROUND(E58*H58,2)</f>
        <v>0</v>
      </c>
      <c r="J58" s="245"/>
      <c r="K58" s="246">
        <f>ROUND(E58*J58,2)</f>
        <v>0</v>
      </c>
      <c r="L58" s="246">
        <v>21</v>
      </c>
      <c r="M58" s="246">
        <f>G58*(1+L58/100)</f>
        <v>0</v>
      </c>
      <c r="N58" s="244">
        <v>0</v>
      </c>
      <c r="O58" s="244">
        <f>ROUND(E58*N58,2)</f>
        <v>0</v>
      </c>
      <c r="P58" s="244">
        <v>0</v>
      </c>
      <c r="Q58" s="244">
        <f>ROUND(E58*P58,2)</f>
        <v>0</v>
      </c>
      <c r="R58" s="246"/>
      <c r="S58" s="246" t="s">
        <v>873</v>
      </c>
      <c r="T58" s="247" t="s">
        <v>874</v>
      </c>
      <c r="U58" s="222">
        <v>0</v>
      </c>
      <c r="V58" s="222">
        <f>ROUND(E58*U58,2)</f>
        <v>0</v>
      </c>
      <c r="W58" s="222"/>
      <c r="X58" s="222" t="s">
        <v>355</v>
      </c>
      <c r="Y58" s="222" t="s">
        <v>234</v>
      </c>
      <c r="Z58" s="212"/>
      <c r="AA58" s="212"/>
      <c r="AB58" s="212"/>
      <c r="AC58" s="212"/>
      <c r="AD58" s="212"/>
      <c r="AE58" s="212"/>
      <c r="AF58" s="212"/>
      <c r="AG58" s="212" t="s">
        <v>875</v>
      </c>
      <c r="AH58" s="212"/>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2.5" outlineLevel="1" x14ac:dyDescent="0.2">
      <c r="A59" s="241">
        <v>48</v>
      </c>
      <c r="B59" s="242" t="s">
        <v>952</v>
      </c>
      <c r="C59" s="252" t="s">
        <v>953</v>
      </c>
      <c r="D59" s="243" t="s">
        <v>759</v>
      </c>
      <c r="E59" s="244">
        <v>1</v>
      </c>
      <c r="F59" s="245"/>
      <c r="G59" s="246">
        <f>ROUND(E59*F59,2)</f>
        <v>0</v>
      </c>
      <c r="H59" s="245"/>
      <c r="I59" s="246">
        <f>ROUND(E59*H59,2)</f>
        <v>0</v>
      </c>
      <c r="J59" s="245"/>
      <c r="K59" s="246">
        <f>ROUND(E59*J59,2)</f>
        <v>0</v>
      </c>
      <c r="L59" s="246">
        <v>21</v>
      </c>
      <c r="M59" s="246">
        <f>G59*(1+L59/100)</f>
        <v>0</v>
      </c>
      <c r="N59" s="244">
        <v>0</v>
      </c>
      <c r="O59" s="244">
        <f>ROUND(E59*N59,2)</f>
        <v>0</v>
      </c>
      <c r="P59" s="244">
        <v>0</v>
      </c>
      <c r="Q59" s="244">
        <f>ROUND(E59*P59,2)</f>
        <v>0</v>
      </c>
      <c r="R59" s="246"/>
      <c r="S59" s="246" t="s">
        <v>285</v>
      </c>
      <c r="T59" s="247" t="s">
        <v>232</v>
      </c>
      <c r="U59" s="222">
        <v>0</v>
      </c>
      <c r="V59" s="222">
        <f>ROUND(E59*U59,2)</f>
        <v>0</v>
      </c>
      <c r="W59" s="222"/>
      <c r="X59" s="222" t="s">
        <v>355</v>
      </c>
      <c r="Y59" s="222" t="s">
        <v>234</v>
      </c>
      <c r="Z59" s="212"/>
      <c r="AA59" s="212"/>
      <c r="AB59" s="212"/>
      <c r="AC59" s="212"/>
      <c r="AD59" s="212"/>
      <c r="AE59" s="212"/>
      <c r="AF59" s="212"/>
      <c r="AG59" s="212" t="s">
        <v>875</v>
      </c>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
      <c r="A60" s="241">
        <v>49</v>
      </c>
      <c r="B60" s="242" t="s">
        <v>954</v>
      </c>
      <c r="C60" s="252" t="s">
        <v>955</v>
      </c>
      <c r="D60" s="243" t="s">
        <v>759</v>
      </c>
      <c r="E60" s="244">
        <v>1</v>
      </c>
      <c r="F60" s="245"/>
      <c r="G60" s="246">
        <f>ROUND(E60*F60,2)</f>
        <v>0</v>
      </c>
      <c r="H60" s="245"/>
      <c r="I60" s="246">
        <f>ROUND(E60*H60,2)</f>
        <v>0</v>
      </c>
      <c r="J60" s="245"/>
      <c r="K60" s="246">
        <f>ROUND(E60*J60,2)</f>
        <v>0</v>
      </c>
      <c r="L60" s="246">
        <v>21</v>
      </c>
      <c r="M60" s="246">
        <f>G60*(1+L60/100)</f>
        <v>0</v>
      </c>
      <c r="N60" s="244">
        <v>0</v>
      </c>
      <c r="O60" s="244">
        <f>ROUND(E60*N60,2)</f>
        <v>0</v>
      </c>
      <c r="P60" s="244">
        <v>0</v>
      </c>
      <c r="Q60" s="244">
        <f>ROUND(E60*P60,2)</f>
        <v>0</v>
      </c>
      <c r="R60" s="246"/>
      <c r="S60" s="246" t="s">
        <v>873</v>
      </c>
      <c r="T60" s="247" t="s">
        <v>874</v>
      </c>
      <c r="U60" s="222">
        <v>0</v>
      </c>
      <c r="V60" s="222">
        <f>ROUND(E60*U60,2)</f>
        <v>0</v>
      </c>
      <c r="W60" s="222"/>
      <c r="X60" s="222" t="s">
        <v>305</v>
      </c>
      <c r="Y60" s="222" t="s">
        <v>234</v>
      </c>
      <c r="Z60" s="212"/>
      <c r="AA60" s="212"/>
      <c r="AB60" s="212"/>
      <c r="AC60" s="212"/>
      <c r="AD60" s="212"/>
      <c r="AE60" s="212"/>
      <c r="AF60" s="212"/>
      <c r="AG60" s="212" t="s">
        <v>760</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2.5" outlineLevel="1" x14ac:dyDescent="0.2">
      <c r="A61" s="241">
        <v>50</v>
      </c>
      <c r="B61" s="242" t="s">
        <v>956</v>
      </c>
      <c r="C61" s="252" t="s">
        <v>957</v>
      </c>
      <c r="D61" s="243" t="s">
        <v>759</v>
      </c>
      <c r="E61" s="244">
        <v>8</v>
      </c>
      <c r="F61" s="245"/>
      <c r="G61" s="246">
        <f>ROUND(E61*F61,2)</f>
        <v>0</v>
      </c>
      <c r="H61" s="245"/>
      <c r="I61" s="246">
        <f>ROUND(E61*H61,2)</f>
        <v>0</v>
      </c>
      <c r="J61" s="245"/>
      <c r="K61" s="246">
        <f>ROUND(E61*J61,2)</f>
        <v>0</v>
      </c>
      <c r="L61" s="246">
        <v>21</v>
      </c>
      <c r="M61" s="246">
        <f>G61*(1+L61/100)</f>
        <v>0</v>
      </c>
      <c r="N61" s="244">
        <v>0</v>
      </c>
      <c r="O61" s="244">
        <f>ROUND(E61*N61,2)</f>
        <v>0</v>
      </c>
      <c r="P61" s="244">
        <v>0</v>
      </c>
      <c r="Q61" s="244">
        <f>ROUND(E61*P61,2)</f>
        <v>0</v>
      </c>
      <c r="R61" s="246"/>
      <c r="S61" s="246" t="s">
        <v>873</v>
      </c>
      <c r="T61" s="247" t="s">
        <v>874</v>
      </c>
      <c r="U61" s="222">
        <v>0</v>
      </c>
      <c r="V61" s="222">
        <f>ROUND(E61*U61,2)</f>
        <v>0</v>
      </c>
      <c r="W61" s="222"/>
      <c r="X61" s="222" t="s">
        <v>305</v>
      </c>
      <c r="Y61" s="222" t="s">
        <v>234</v>
      </c>
      <c r="Z61" s="212"/>
      <c r="AA61" s="212"/>
      <c r="AB61" s="212"/>
      <c r="AC61" s="212"/>
      <c r="AD61" s="212"/>
      <c r="AE61" s="212"/>
      <c r="AF61" s="212"/>
      <c r="AG61" s="212" t="s">
        <v>760</v>
      </c>
      <c r="AH61" s="212"/>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
      <c r="A62" s="241">
        <v>51</v>
      </c>
      <c r="B62" s="242" t="s">
        <v>958</v>
      </c>
      <c r="C62" s="252" t="s">
        <v>959</v>
      </c>
      <c r="D62" s="243" t="s">
        <v>759</v>
      </c>
      <c r="E62" s="244">
        <v>8</v>
      </c>
      <c r="F62" s="245"/>
      <c r="G62" s="246">
        <f>ROUND(E62*F62,2)</f>
        <v>0</v>
      </c>
      <c r="H62" s="245"/>
      <c r="I62" s="246">
        <f>ROUND(E62*H62,2)</f>
        <v>0</v>
      </c>
      <c r="J62" s="245"/>
      <c r="K62" s="246">
        <f>ROUND(E62*J62,2)</f>
        <v>0</v>
      </c>
      <c r="L62" s="246">
        <v>21</v>
      </c>
      <c r="M62" s="246">
        <f>G62*(1+L62/100)</f>
        <v>0</v>
      </c>
      <c r="N62" s="244">
        <v>0</v>
      </c>
      <c r="O62" s="244">
        <f>ROUND(E62*N62,2)</f>
        <v>0</v>
      </c>
      <c r="P62" s="244">
        <v>0</v>
      </c>
      <c r="Q62" s="244">
        <f>ROUND(E62*P62,2)</f>
        <v>0</v>
      </c>
      <c r="R62" s="246"/>
      <c r="S62" s="246" t="s">
        <v>873</v>
      </c>
      <c r="T62" s="247" t="s">
        <v>874</v>
      </c>
      <c r="U62" s="222">
        <v>0</v>
      </c>
      <c r="V62" s="222">
        <f>ROUND(E62*U62,2)</f>
        <v>0</v>
      </c>
      <c r="W62" s="222"/>
      <c r="X62" s="222" t="s">
        <v>305</v>
      </c>
      <c r="Y62" s="222" t="s">
        <v>234</v>
      </c>
      <c r="Z62" s="212"/>
      <c r="AA62" s="212"/>
      <c r="AB62" s="212"/>
      <c r="AC62" s="212"/>
      <c r="AD62" s="212"/>
      <c r="AE62" s="212"/>
      <c r="AF62" s="212"/>
      <c r="AG62" s="212" t="s">
        <v>760</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
      <c r="A63" s="241">
        <v>52</v>
      </c>
      <c r="B63" s="242" t="s">
        <v>960</v>
      </c>
      <c r="C63" s="252" t="s">
        <v>961</v>
      </c>
      <c r="D63" s="243" t="s">
        <v>759</v>
      </c>
      <c r="E63" s="244">
        <v>4</v>
      </c>
      <c r="F63" s="245"/>
      <c r="G63" s="246">
        <f>ROUND(E63*F63,2)</f>
        <v>0</v>
      </c>
      <c r="H63" s="245"/>
      <c r="I63" s="246">
        <f>ROUND(E63*H63,2)</f>
        <v>0</v>
      </c>
      <c r="J63" s="245"/>
      <c r="K63" s="246">
        <f>ROUND(E63*J63,2)</f>
        <v>0</v>
      </c>
      <c r="L63" s="246">
        <v>21</v>
      </c>
      <c r="M63" s="246">
        <f>G63*(1+L63/100)</f>
        <v>0</v>
      </c>
      <c r="N63" s="244">
        <v>0</v>
      </c>
      <c r="O63" s="244">
        <f>ROUND(E63*N63,2)</f>
        <v>0</v>
      </c>
      <c r="P63" s="244">
        <v>0</v>
      </c>
      <c r="Q63" s="244">
        <f>ROUND(E63*P63,2)</f>
        <v>0</v>
      </c>
      <c r="R63" s="246"/>
      <c r="S63" s="246" t="s">
        <v>873</v>
      </c>
      <c r="T63" s="247" t="s">
        <v>874</v>
      </c>
      <c r="U63" s="222">
        <v>0</v>
      </c>
      <c r="V63" s="222">
        <f>ROUND(E63*U63,2)</f>
        <v>0</v>
      </c>
      <c r="W63" s="222"/>
      <c r="X63" s="222" t="s">
        <v>305</v>
      </c>
      <c r="Y63" s="222" t="s">
        <v>234</v>
      </c>
      <c r="Z63" s="212"/>
      <c r="AA63" s="212"/>
      <c r="AB63" s="212"/>
      <c r="AC63" s="212"/>
      <c r="AD63" s="212"/>
      <c r="AE63" s="212"/>
      <c r="AF63" s="212"/>
      <c r="AG63" s="212" t="s">
        <v>760</v>
      </c>
      <c r="AH63" s="212"/>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
      <c r="A64" s="241">
        <v>53</v>
      </c>
      <c r="B64" s="242" t="s">
        <v>962</v>
      </c>
      <c r="C64" s="252" t="s">
        <v>963</v>
      </c>
      <c r="D64" s="243" t="s">
        <v>759</v>
      </c>
      <c r="E64" s="244">
        <v>8</v>
      </c>
      <c r="F64" s="245"/>
      <c r="G64" s="246">
        <f>ROUND(E64*F64,2)</f>
        <v>0</v>
      </c>
      <c r="H64" s="245"/>
      <c r="I64" s="246">
        <f>ROUND(E64*H64,2)</f>
        <v>0</v>
      </c>
      <c r="J64" s="245"/>
      <c r="K64" s="246">
        <f>ROUND(E64*J64,2)</f>
        <v>0</v>
      </c>
      <c r="L64" s="246">
        <v>21</v>
      </c>
      <c r="M64" s="246">
        <f>G64*(1+L64/100)</f>
        <v>0</v>
      </c>
      <c r="N64" s="244">
        <v>0</v>
      </c>
      <c r="O64" s="244">
        <f>ROUND(E64*N64,2)</f>
        <v>0</v>
      </c>
      <c r="P64" s="244">
        <v>0</v>
      </c>
      <c r="Q64" s="244">
        <f>ROUND(E64*P64,2)</f>
        <v>0</v>
      </c>
      <c r="R64" s="246"/>
      <c r="S64" s="246" t="s">
        <v>873</v>
      </c>
      <c r="T64" s="247" t="s">
        <v>874</v>
      </c>
      <c r="U64" s="222">
        <v>0</v>
      </c>
      <c r="V64" s="222">
        <f>ROUND(E64*U64,2)</f>
        <v>0</v>
      </c>
      <c r="W64" s="222"/>
      <c r="X64" s="222" t="s">
        <v>305</v>
      </c>
      <c r="Y64" s="222" t="s">
        <v>234</v>
      </c>
      <c r="Z64" s="212"/>
      <c r="AA64" s="212"/>
      <c r="AB64" s="212"/>
      <c r="AC64" s="212"/>
      <c r="AD64" s="212"/>
      <c r="AE64" s="212"/>
      <c r="AF64" s="212"/>
      <c r="AG64" s="212" t="s">
        <v>760</v>
      </c>
      <c r="AH64" s="212"/>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ht="22.5" outlineLevel="1" x14ac:dyDescent="0.2">
      <c r="A65" s="241">
        <v>54</v>
      </c>
      <c r="B65" s="242" t="s">
        <v>889</v>
      </c>
      <c r="C65" s="252" t="s">
        <v>964</v>
      </c>
      <c r="D65" s="243" t="s">
        <v>787</v>
      </c>
      <c r="E65" s="244">
        <v>1</v>
      </c>
      <c r="F65" s="245"/>
      <c r="G65" s="246">
        <f>ROUND(E65*F65,2)</f>
        <v>0</v>
      </c>
      <c r="H65" s="245"/>
      <c r="I65" s="246">
        <f>ROUND(E65*H65,2)</f>
        <v>0</v>
      </c>
      <c r="J65" s="245"/>
      <c r="K65" s="246">
        <f>ROUND(E65*J65,2)</f>
        <v>0</v>
      </c>
      <c r="L65" s="246">
        <v>21</v>
      </c>
      <c r="M65" s="246">
        <f>G65*(1+L65/100)</f>
        <v>0</v>
      </c>
      <c r="N65" s="244">
        <v>0</v>
      </c>
      <c r="O65" s="244">
        <f>ROUND(E65*N65,2)</f>
        <v>0</v>
      </c>
      <c r="P65" s="244">
        <v>0</v>
      </c>
      <c r="Q65" s="244">
        <f>ROUND(E65*P65,2)</f>
        <v>0</v>
      </c>
      <c r="R65" s="246"/>
      <c r="S65" s="246" t="s">
        <v>285</v>
      </c>
      <c r="T65" s="247" t="s">
        <v>232</v>
      </c>
      <c r="U65" s="222">
        <v>0</v>
      </c>
      <c r="V65" s="222">
        <f>ROUND(E65*U65,2)</f>
        <v>0</v>
      </c>
      <c r="W65" s="222"/>
      <c r="X65" s="222" t="s">
        <v>929</v>
      </c>
      <c r="Y65" s="222" t="s">
        <v>234</v>
      </c>
      <c r="Z65" s="212"/>
      <c r="AA65" s="212"/>
      <c r="AB65" s="212"/>
      <c r="AC65" s="212"/>
      <c r="AD65" s="212"/>
      <c r="AE65" s="212"/>
      <c r="AF65" s="212"/>
      <c r="AG65" s="212" t="s">
        <v>937</v>
      </c>
      <c r="AH65" s="212"/>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
      <c r="A66" s="241">
        <v>55</v>
      </c>
      <c r="B66" s="242" t="s">
        <v>889</v>
      </c>
      <c r="C66" s="252" t="s">
        <v>849</v>
      </c>
      <c r="D66" s="243" t="s">
        <v>787</v>
      </c>
      <c r="E66" s="244">
        <v>1</v>
      </c>
      <c r="F66" s="245"/>
      <c r="G66" s="246">
        <f>ROUND(E66*F66,2)</f>
        <v>0</v>
      </c>
      <c r="H66" s="245"/>
      <c r="I66" s="246">
        <f>ROUND(E66*H66,2)</f>
        <v>0</v>
      </c>
      <c r="J66" s="245"/>
      <c r="K66" s="246">
        <f>ROUND(E66*J66,2)</f>
        <v>0</v>
      </c>
      <c r="L66" s="246">
        <v>21</v>
      </c>
      <c r="M66" s="246">
        <f>G66*(1+L66/100)</f>
        <v>0</v>
      </c>
      <c r="N66" s="244">
        <v>0</v>
      </c>
      <c r="O66" s="244">
        <f>ROUND(E66*N66,2)</f>
        <v>0</v>
      </c>
      <c r="P66" s="244">
        <v>0</v>
      </c>
      <c r="Q66" s="244">
        <f>ROUND(E66*P66,2)</f>
        <v>0</v>
      </c>
      <c r="R66" s="246"/>
      <c r="S66" s="246" t="s">
        <v>285</v>
      </c>
      <c r="T66" s="247" t="s">
        <v>232</v>
      </c>
      <c r="U66" s="222">
        <v>0</v>
      </c>
      <c r="V66" s="222">
        <f>ROUND(E66*U66,2)</f>
        <v>0</v>
      </c>
      <c r="W66" s="222"/>
      <c r="X66" s="222" t="s">
        <v>929</v>
      </c>
      <c r="Y66" s="222" t="s">
        <v>234</v>
      </c>
      <c r="Z66" s="212"/>
      <c r="AA66" s="212"/>
      <c r="AB66" s="212"/>
      <c r="AC66" s="212"/>
      <c r="AD66" s="212"/>
      <c r="AE66" s="212"/>
      <c r="AF66" s="212"/>
      <c r="AG66" s="212" t="s">
        <v>930</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x14ac:dyDescent="0.2">
      <c r="A67" s="227" t="s">
        <v>226</v>
      </c>
      <c r="B67" s="228" t="s">
        <v>188</v>
      </c>
      <c r="C67" s="251" t="s">
        <v>189</v>
      </c>
      <c r="D67" s="229"/>
      <c r="E67" s="230"/>
      <c r="F67" s="231"/>
      <c r="G67" s="231">
        <f>SUMIF(AG68:AG77,"&lt;&gt;NOR",G68:G77)</f>
        <v>0</v>
      </c>
      <c r="H67" s="231"/>
      <c r="I67" s="231">
        <f>SUM(I68:I77)</f>
        <v>0</v>
      </c>
      <c r="J67" s="231"/>
      <c r="K67" s="231">
        <f>SUM(K68:K77)</f>
        <v>0</v>
      </c>
      <c r="L67" s="231"/>
      <c r="M67" s="231">
        <f>SUM(M68:M77)</f>
        <v>0</v>
      </c>
      <c r="N67" s="230"/>
      <c r="O67" s="230">
        <f>SUM(O68:O77)</f>
        <v>0</v>
      </c>
      <c r="P67" s="230"/>
      <c r="Q67" s="230">
        <f>SUM(Q68:Q77)</f>
        <v>0</v>
      </c>
      <c r="R67" s="231"/>
      <c r="S67" s="231"/>
      <c r="T67" s="232"/>
      <c r="U67" s="226"/>
      <c r="V67" s="226">
        <f>SUM(V68:V77)</f>
        <v>0</v>
      </c>
      <c r="W67" s="226"/>
      <c r="X67" s="226"/>
      <c r="Y67" s="226"/>
      <c r="AG67" t="s">
        <v>227</v>
      </c>
    </row>
    <row r="68" spans="1:60" outlineLevel="1" x14ac:dyDescent="0.2">
      <c r="A68" s="241">
        <v>56</v>
      </c>
      <c r="B68" s="242" t="s">
        <v>965</v>
      </c>
      <c r="C68" s="252" t="s">
        <v>966</v>
      </c>
      <c r="D68" s="243" t="s">
        <v>360</v>
      </c>
      <c r="E68" s="244">
        <v>1</v>
      </c>
      <c r="F68" s="245"/>
      <c r="G68" s="246">
        <f>ROUND(E68*F68,2)</f>
        <v>0</v>
      </c>
      <c r="H68" s="245"/>
      <c r="I68" s="246">
        <f>ROUND(E68*H68,2)</f>
        <v>0</v>
      </c>
      <c r="J68" s="245"/>
      <c r="K68" s="246">
        <f>ROUND(E68*J68,2)</f>
        <v>0</v>
      </c>
      <c r="L68" s="246">
        <v>21</v>
      </c>
      <c r="M68" s="246">
        <f>G68*(1+L68/100)</f>
        <v>0</v>
      </c>
      <c r="N68" s="244">
        <v>0</v>
      </c>
      <c r="O68" s="244">
        <f>ROUND(E68*N68,2)</f>
        <v>0</v>
      </c>
      <c r="P68" s="244">
        <v>0</v>
      </c>
      <c r="Q68" s="244">
        <f>ROUND(E68*P68,2)</f>
        <v>0</v>
      </c>
      <c r="R68" s="246"/>
      <c r="S68" s="246" t="s">
        <v>873</v>
      </c>
      <c r="T68" s="247" t="s">
        <v>874</v>
      </c>
      <c r="U68" s="222">
        <v>0</v>
      </c>
      <c r="V68" s="222">
        <f>ROUND(E68*U68,2)</f>
        <v>0</v>
      </c>
      <c r="W68" s="222"/>
      <c r="X68" s="222" t="s">
        <v>305</v>
      </c>
      <c r="Y68" s="222" t="s">
        <v>234</v>
      </c>
      <c r="Z68" s="212"/>
      <c r="AA68" s="212"/>
      <c r="AB68" s="212"/>
      <c r="AC68" s="212"/>
      <c r="AD68" s="212"/>
      <c r="AE68" s="212"/>
      <c r="AF68" s="212"/>
      <c r="AG68" s="212" t="s">
        <v>760</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ht="22.5" outlineLevel="1" x14ac:dyDescent="0.2">
      <c r="A69" s="241">
        <v>57</v>
      </c>
      <c r="B69" s="242" t="s">
        <v>967</v>
      </c>
      <c r="C69" s="252" t="s">
        <v>968</v>
      </c>
      <c r="D69" s="243" t="s">
        <v>759</v>
      </c>
      <c r="E69" s="244">
        <v>10</v>
      </c>
      <c r="F69" s="245"/>
      <c r="G69" s="246">
        <f>ROUND(E69*F69,2)</f>
        <v>0</v>
      </c>
      <c r="H69" s="245"/>
      <c r="I69" s="246">
        <f>ROUND(E69*H69,2)</f>
        <v>0</v>
      </c>
      <c r="J69" s="245"/>
      <c r="K69" s="246">
        <f>ROUND(E69*J69,2)</f>
        <v>0</v>
      </c>
      <c r="L69" s="246">
        <v>21</v>
      </c>
      <c r="M69" s="246">
        <f>G69*(1+L69/100)</f>
        <v>0</v>
      </c>
      <c r="N69" s="244">
        <v>0</v>
      </c>
      <c r="O69" s="244">
        <f>ROUND(E69*N69,2)</f>
        <v>0</v>
      </c>
      <c r="P69" s="244">
        <v>0</v>
      </c>
      <c r="Q69" s="244">
        <f>ROUND(E69*P69,2)</f>
        <v>0</v>
      </c>
      <c r="R69" s="246"/>
      <c r="S69" s="246" t="s">
        <v>873</v>
      </c>
      <c r="T69" s="247" t="s">
        <v>874</v>
      </c>
      <c r="U69" s="222">
        <v>0</v>
      </c>
      <c r="V69" s="222">
        <f>ROUND(E69*U69,2)</f>
        <v>0</v>
      </c>
      <c r="W69" s="222"/>
      <c r="X69" s="222" t="s">
        <v>305</v>
      </c>
      <c r="Y69" s="222" t="s">
        <v>234</v>
      </c>
      <c r="Z69" s="212"/>
      <c r="AA69" s="212"/>
      <c r="AB69" s="212"/>
      <c r="AC69" s="212"/>
      <c r="AD69" s="212"/>
      <c r="AE69" s="212"/>
      <c r="AF69" s="212"/>
      <c r="AG69" s="212" t="s">
        <v>760</v>
      </c>
      <c r="AH69" s="212"/>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2.5" outlineLevel="1" x14ac:dyDescent="0.2">
      <c r="A70" s="241">
        <v>58</v>
      </c>
      <c r="B70" s="242" t="s">
        <v>969</v>
      </c>
      <c r="C70" s="252" t="s">
        <v>970</v>
      </c>
      <c r="D70" s="243" t="s">
        <v>759</v>
      </c>
      <c r="E70" s="244">
        <v>5</v>
      </c>
      <c r="F70" s="245"/>
      <c r="G70" s="246">
        <f>ROUND(E70*F70,2)</f>
        <v>0</v>
      </c>
      <c r="H70" s="245"/>
      <c r="I70" s="246">
        <f>ROUND(E70*H70,2)</f>
        <v>0</v>
      </c>
      <c r="J70" s="245"/>
      <c r="K70" s="246">
        <f>ROUND(E70*J70,2)</f>
        <v>0</v>
      </c>
      <c r="L70" s="246">
        <v>21</v>
      </c>
      <c r="M70" s="246">
        <f>G70*(1+L70/100)</f>
        <v>0</v>
      </c>
      <c r="N70" s="244">
        <v>0</v>
      </c>
      <c r="O70" s="244">
        <f>ROUND(E70*N70,2)</f>
        <v>0</v>
      </c>
      <c r="P70" s="244">
        <v>0</v>
      </c>
      <c r="Q70" s="244">
        <f>ROUND(E70*P70,2)</f>
        <v>0</v>
      </c>
      <c r="R70" s="246"/>
      <c r="S70" s="246" t="s">
        <v>873</v>
      </c>
      <c r="T70" s="247" t="s">
        <v>874</v>
      </c>
      <c r="U70" s="222">
        <v>0</v>
      </c>
      <c r="V70" s="222">
        <f>ROUND(E70*U70,2)</f>
        <v>0</v>
      </c>
      <c r="W70" s="222"/>
      <c r="X70" s="222" t="s">
        <v>305</v>
      </c>
      <c r="Y70" s="222" t="s">
        <v>234</v>
      </c>
      <c r="Z70" s="212"/>
      <c r="AA70" s="212"/>
      <c r="AB70" s="212"/>
      <c r="AC70" s="212"/>
      <c r="AD70" s="212"/>
      <c r="AE70" s="212"/>
      <c r="AF70" s="212"/>
      <c r="AG70" s="212" t="s">
        <v>760</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
      <c r="A71" s="241">
        <v>59</v>
      </c>
      <c r="B71" s="242" t="s">
        <v>971</v>
      </c>
      <c r="C71" s="252" t="s">
        <v>972</v>
      </c>
      <c r="D71" s="243" t="s">
        <v>787</v>
      </c>
      <c r="E71" s="244">
        <v>50</v>
      </c>
      <c r="F71" s="245"/>
      <c r="G71" s="246">
        <f>ROUND(E71*F71,2)</f>
        <v>0</v>
      </c>
      <c r="H71" s="245"/>
      <c r="I71" s="246">
        <f>ROUND(E71*H71,2)</f>
        <v>0</v>
      </c>
      <c r="J71" s="245"/>
      <c r="K71" s="246">
        <f>ROUND(E71*J71,2)</f>
        <v>0</v>
      </c>
      <c r="L71" s="246">
        <v>21</v>
      </c>
      <c r="M71" s="246">
        <f>G71*(1+L71/100)</f>
        <v>0</v>
      </c>
      <c r="N71" s="244">
        <v>0</v>
      </c>
      <c r="O71" s="244">
        <f>ROUND(E71*N71,2)</f>
        <v>0</v>
      </c>
      <c r="P71" s="244">
        <v>0</v>
      </c>
      <c r="Q71" s="244">
        <f>ROUND(E71*P71,2)</f>
        <v>0</v>
      </c>
      <c r="R71" s="246"/>
      <c r="S71" s="246" t="s">
        <v>873</v>
      </c>
      <c r="T71" s="247" t="s">
        <v>874</v>
      </c>
      <c r="U71" s="222">
        <v>0</v>
      </c>
      <c r="V71" s="222">
        <f>ROUND(E71*U71,2)</f>
        <v>0</v>
      </c>
      <c r="W71" s="222"/>
      <c r="X71" s="222" t="s">
        <v>305</v>
      </c>
      <c r="Y71" s="222" t="s">
        <v>234</v>
      </c>
      <c r="Z71" s="212"/>
      <c r="AA71" s="212"/>
      <c r="AB71" s="212"/>
      <c r="AC71" s="212"/>
      <c r="AD71" s="212"/>
      <c r="AE71" s="212"/>
      <c r="AF71" s="212"/>
      <c r="AG71" s="212" t="s">
        <v>760</v>
      </c>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
      <c r="A72" s="241">
        <v>60</v>
      </c>
      <c r="B72" s="242" t="s">
        <v>973</v>
      </c>
      <c r="C72" s="252" t="s">
        <v>974</v>
      </c>
      <c r="D72" s="243" t="s">
        <v>360</v>
      </c>
      <c r="E72" s="244">
        <v>0.5</v>
      </c>
      <c r="F72" s="245"/>
      <c r="G72" s="246">
        <f>ROUND(E72*F72,2)</f>
        <v>0</v>
      </c>
      <c r="H72" s="245"/>
      <c r="I72" s="246">
        <f>ROUND(E72*H72,2)</f>
        <v>0</v>
      </c>
      <c r="J72" s="245"/>
      <c r="K72" s="246">
        <f>ROUND(E72*J72,2)</f>
        <v>0</v>
      </c>
      <c r="L72" s="246">
        <v>21</v>
      </c>
      <c r="M72" s="246">
        <f>G72*(1+L72/100)</f>
        <v>0</v>
      </c>
      <c r="N72" s="244">
        <v>0</v>
      </c>
      <c r="O72" s="244">
        <f>ROUND(E72*N72,2)</f>
        <v>0</v>
      </c>
      <c r="P72" s="244">
        <v>0</v>
      </c>
      <c r="Q72" s="244">
        <f>ROUND(E72*P72,2)</f>
        <v>0</v>
      </c>
      <c r="R72" s="246"/>
      <c r="S72" s="246" t="s">
        <v>873</v>
      </c>
      <c r="T72" s="247" t="s">
        <v>874</v>
      </c>
      <c r="U72" s="222">
        <v>0</v>
      </c>
      <c r="V72" s="222">
        <f>ROUND(E72*U72,2)</f>
        <v>0</v>
      </c>
      <c r="W72" s="222"/>
      <c r="X72" s="222" t="s">
        <v>305</v>
      </c>
      <c r="Y72" s="222" t="s">
        <v>234</v>
      </c>
      <c r="Z72" s="212"/>
      <c r="AA72" s="212"/>
      <c r="AB72" s="212"/>
      <c r="AC72" s="212"/>
      <c r="AD72" s="212"/>
      <c r="AE72" s="212"/>
      <c r="AF72" s="212"/>
      <c r="AG72" s="212" t="s">
        <v>760</v>
      </c>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ht="22.5" outlineLevel="1" x14ac:dyDescent="0.2">
      <c r="A73" s="241">
        <v>61</v>
      </c>
      <c r="B73" s="242" t="s">
        <v>975</v>
      </c>
      <c r="C73" s="252" t="s">
        <v>853</v>
      </c>
      <c r="D73" s="243" t="s">
        <v>787</v>
      </c>
      <c r="E73" s="244">
        <v>1</v>
      </c>
      <c r="F73" s="245"/>
      <c r="G73" s="246">
        <f>ROUND(E73*F73,2)</f>
        <v>0</v>
      </c>
      <c r="H73" s="245"/>
      <c r="I73" s="246">
        <f>ROUND(E73*H73,2)</f>
        <v>0</v>
      </c>
      <c r="J73" s="245"/>
      <c r="K73" s="246">
        <f>ROUND(E73*J73,2)</f>
        <v>0</v>
      </c>
      <c r="L73" s="246">
        <v>21</v>
      </c>
      <c r="M73" s="246">
        <f>G73*(1+L73/100)</f>
        <v>0</v>
      </c>
      <c r="N73" s="244">
        <v>0</v>
      </c>
      <c r="O73" s="244">
        <f>ROUND(E73*N73,2)</f>
        <v>0</v>
      </c>
      <c r="P73" s="244">
        <v>0</v>
      </c>
      <c r="Q73" s="244">
        <f>ROUND(E73*P73,2)</f>
        <v>0</v>
      </c>
      <c r="R73" s="246"/>
      <c r="S73" s="246" t="s">
        <v>285</v>
      </c>
      <c r="T73" s="247" t="s">
        <v>232</v>
      </c>
      <c r="U73" s="222">
        <v>0</v>
      </c>
      <c r="V73" s="222">
        <f>ROUND(E73*U73,2)</f>
        <v>0</v>
      </c>
      <c r="W73" s="222"/>
      <c r="X73" s="222" t="s">
        <v>305</v>
      </c>
      <c r="Y73" s="222" t="s">
        <v>234</v>
      </c>
      <c r="Z73" s="212"/>
      <c r="AA73" s="212"/>
      <c r="AB73" s="212"/>
      <c r="AC73" s="212"/>
      <c r="AD73" s="212"/>
      <c r="AE73" s="212"/>
      <c r="AF73" s="212"/>
      <c r="AG73" s="212" t="s">
        <v>760</v>
      </c>
      <c r="AH73" s="212"/>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
      <c r="A74" s="241">
        <v>62</v>
      </c>
      <c r="B74" s="242" t="s">
        <v>976</v>
      </c>
      <c r="C74" s="252" t="s">
        <v>863</v>
      </c>
      <c r="D74" s="243" t="s">
        <v>787</v>
      </c>
      <c r="E74" s="244">
        <v>1</v>
      </c>
      <c r="F74" s="245"/>
      <c r="G74" s="246">
        <f>ROUND(E74*F74,2)</f>
        <v>0</v>
      </c>
      <c r="H74" s="245"/>
      <c r="I74" s="246">
        <f>ROUND(E74*H74,2)</f>
        <v>0</v>
      </c>
      <c r="J74" s="245"/>
      <c r="K74" s="246">
        <f>ROUND(E74*J74,2)</f>
        <v>0</v>
      </c>
      <c r="L74" s="246">
        <v>21</v>
      </c>
      <c r="M74" s="246">
        <f>G74*(1+L74/100)</f>
        <v>0</v>
      </c>
      <c r="N74" s="244">
        <v>0</v>
      </c>
      <c r="O74" s="244">
        <f>ROUND(E74*N74,2)</f>
        <v>0</v>
      </c>
      <c r="P74" s="244">
        <v>0</v>
      </c>
      <c r="Q74" s="244">
        <f>ROUND(E74*P74,2)</f>
        <v>0</v>
      </c>
      <c r="R74" s="246"/>
      <c r="S74" s="246" t="s">
        <v>285</v>
      </c>
      <c r="T74" s="247" t="s">
        <v>232</v>
      </c>
      <c r="U74" s="222">
        <v>0</v>
      </c>
      <c r="V74" s="222">
        <f>ROUND(E74*U74,2)</f>
        <v>0</v>
      </c>
      <c r="W74" s="222"/>
      <c r="X74" s="222" t="s">
        <v>305</v>
      </c>
      <c r="Y74" s="222" t="s">
        <v>234</v>
      </c>
      <c r="Z74" s="212"/>
      <c r="AA74" s="212"/>
      <c r="AB74" s="212"/>
      <c r="AC74" s="212"/>
      <c r="AD74" s="212"/>
      <c r="AE74" s="212"/>
      <c r="AF74" s="212"/>
      <c r="AG74" s="212" t="s">
        <v>760</v>
      </c>
      <c r="AH74" s="212"/>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
      <c r="A75" s="241">
        <v>63</v>
      </c>
      <c r="B75" s="242" t="s">
        <v>977</v>
      </c>
      <c r="C75" s="252" t="s">
        <v>978</v>
      </c>
      <c r="D75" s="243" t="s">
        <v>787</v>
      </c>
      <c r="E75" s="244">
        <v>1</v>
      </c>
      <c r="F75" s="245"/>
      <c r="G75" s="246">
        <f>ROUND(E75*F75,2)</f>
        <v>0</v>
      </c>
      <c r="H75" s="245"/>
      <c r="I75" s="246">
        <f>ROUND(E75*H75,2)</f>
        <v>0</v>
      </c>
      <c r="J75" s="245"/>
      <c r="K75" s="246">
        <f>ROUND(E75*J75,2)</f>
        <v>0</v>
      </c>
      <c r="L75" s="246">
        <v>21</v>
      </c>
      <c r="M75" s="246">
        <f>G75*(1+L75/100)</f>
        <v>0</v>
      </c>
      <c r="N75" s="244">
        <v>0</v>
      </c>
      <c r="O75" s="244">
        <f>ROUND(E75*N75,2)</f>
        <v>0</v>
      </c>
      <c r="P75" s="244">
        <v>0</v>
      </c>
      <c r="Q75" s="244">
        <f>ROUND(E75*P75,2)</f>
        <v>0</v>
      </c>
      <c r="R75" s="246"/>
      <c r="S75" s="246" t="s">
        <v>285</v>
      </c>
      <c r="T75" s="247" t="s">
        <v>232</v>
      </c>
      <c r="U75" s="222">
        <v>0</v>
      </c>
      <c r="V75" s="222">
        <f>ROUND(E75*U75,2)</f>
        <v>0</v>
      </c>
      <c r="W75" s="222"/>
      <c r="X75" s="222" t="s">
        <v>305</v>
      </c>
      <c r="Y75" s="222" t="s">
        <v>234</v>
      </c>
      <c r="Z75" s="212"/>
      <c r="AA75" s="212"/>
      <c r="AB75" s="212"/>
      <c r="AC75" s="212"/>
      <c r="AD75" s="212"/>
      <c r="AE75" s="212"/>
      <c r="AF75" s="212"/>
      <c r="AG75" s="212" t="s">
        <v>760</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ht="22.5" outlineLevel="1" x14ac:dyDescent="0.2">
      <c r="A76" s="241">
        <v>64</v>
      </c>
      <c r="B76" s="242" t="s">
        <v>979</v>
      </c>
      <c r="C76" s="252" t="s">
        <v>859</v>
      </c>
      <c r="D76" s="243" t="s">
        <v>787</v>
      </c>
      <c r="E76" s="244">
        <v>1</v>
      </c>
      <c r="F76" s="245"/>
      <c r="G76" s="246">
        <f>ROUND(E76*F76,2)</f>
        <v>0</v>
      </c>
      <c r="H76" s="245"/>
      <c r="I76" s="246">
        <f>ROUND(E76*H76,2)</f>
        <v>0</v>
      </c>
      <c r="J76" s="245"/>
      <c r="K76" s="246">
        <f>ROUND(E76*J76,2)</f>
        <v>0</v>
      </c>
      <c r="L76" s="246">
        <v>21</v>
      </c>
      <c r="M76" s="246">
        <f>G76*(1+L76/100)</f>
        <v>0</v>
      </c>
      <c r="N76" s="244">
        <v>0</v>
      </c>
      <c r="O76" s="244">
        <f>ROUND(E76*N76,2)</f>
        <v>0</v>
      </c>
      <c r="P76" s="244">
        <v>0</v>
      </c>
      <c r="Q76" s="244">
        <f>ROUND(E76*P76,2)</f>
        <v>0</v>
      </c>
      <c r="R76" s="246"/>
      <c r="S76" s="246" t="s">
        <v>285</v>
      </c>
      <c r="T76" s="247" t="s">
        <v>232</v>
      </c>
      <c r="U76" s="222">
        <v>0</v>
      </c>
      <c r="V76" s="222">
        <f>ROUND(E76*U76,2)</f>
        <v>0</v>
      </c>
      <c r="W76" s="222"/>
      <c r="X76" s="222" t="s">
        <v>305</v>
      </c>
      <c r="Y76" s="222" t="s">
        <v>234</v>
      </c>
      <c r="Z76" s="212"/>
      <c r="AA76" s="212"/>
      <c r="AB76" s="212"/>
      <c r="AC76" s="212"/>
      <c r="AD76" s="212"/>
      <c r="AE76" s="212"/>
      <c r="AF76" s="212"/>
      <c r="AG76" s="212" t="s">
        <v>760</v>
      </c>
      <c r="AH76" s="212"/>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
      <c r="A77" s="241">
        <v>65</v>
      </c>
      <c r="B77" s="242" t="s">
        <v>980</v>
      </c>
      <c r="C77" s="252" t="s">
        <v>981</v>
      </c>
      <c r="D77" s="243" t="s">
        <v>787</v>
      </c>
      <c r="E77" s="244">
        <v>1</v>
      </c>
      <c r="F77" s="245"/>
      <c r="G77" s="246">
        <f>ROUND(E77*F77,2)</f>
        <v>0</v>
      </c>
      <c r="H77" s="245"/>
      <c r="I77" s="246">
        <f>ROUND(E77*H77,2)</f>
        <v>0</v>
      </c>
      <c r="J77" s="245"/>
      <c r="K77" s="246">
        <f>ROUND(E77*J77,2)</f>
        <v>0</v>
      </c>
      <c r="L77" s="246">
        <v>21</v>
      </c>
      <c r="M77" s="246">
        <f>G77*(1+L77/100)</f>
        <v>0</v>
      </c>
      <c r="N77" s="244">
        <v>0</v>
      </c>
      <c r="O77" s="244">
        <f>ROUND(E77*N77,2)</f>
        <v>0</v>
      </c>
      <c r="P77" s="244">
        <v>0</v>
      </c>
      <c r="Q77" s="244">
        <f>ROUND(E77*P77,2)</f>
        <v>0</v>
      </c>
      <c r="R77" s="246"/>
      <c r="S77" s="246" t="s">
        <v>285</v>
      </c>
      <c r="T77" s="247" t="s">
        <v>232</v>
      </c>
      <c r="U77" s="222">
        <v>0</v>
      </c>
      <c r="V77" s="222">
        <f>ROUND(E77*U77,2)</f>
        <v>0</v>
      </c>
      <c r="W77" s="222"/>
      <c r="X77" s="222" t="s">
        <v>305</v>
      </c>
      <c r="Y77" s="222" t="s">
        <v>234</v>
      </c>
      <c r="Z77" s="212"/>
      <c r="AA77" s="212"/>
      <c r="AB77" s="212"/>
      <c r="AC77" s="212"/>
      <c r="AD77" s="212"/>
      <c r="AE77" s="212"/>
      <c r="AF77" s="212"/>
      <c r="AG77" s="212" t="s">
        <v>760</v>
      </c>
      <c r="AH77" s="212"/>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x14ac:dyDescent="0.2">
      <c r="A78" s="227" t="s">
        <v>226</v>
      </c>
      <c r="B78" s="228" t="s">
        <v>191</v>
      </c>
      <c r="C78" s="251" t="s">
        <v>192</v>
      </c>
      <c r="D78" s="229"/>
      <c r="E78" s="230"/>
      <c r="F78" s="231"/>
      <c r="G78" s="231">
        <f>SUMIF(AG79:AG87,"&lt;&gt;NOR",G79:G87)</f>
        <v>0</v>
      </c>
      <c r="H78" s="231"/>
      <c r="I78" s="231">
        <f>SUM(I79:I87)</f>
        <v>0</v>
      </c>
      <c r="J78" s="231"/>
      <c r="K78" s="231">
        <f>SUM(K79:K87)</f>
        <v>0</v>
      </c>
      <c r="L78" s="231"/>
      <c r="M78" s="231">
        <f>SUM(M79:M87)</f>
        <v>0</v>
      </c>
      <c r="N78" s="230"/>
      <c r="O78" s="230">
        <f>SUM(O79:O87)</f>
        <v>0</v>
      </c>
      <c r="P78" s="230"/>
      <c r="Q78" s="230">
        <f>SUM(Q79:Q87)</f>
        <v>0</v>
      </c>
      <c r="R78" s="231"/>
      <c r="S78" s="231"/>
      <c r="T78" s="232"/>
      <c r="U78" s="226"/>
      <c r="V78" s="226">
        <f>SUM(V79:V87)</f>
        <v>0</v>
      </c>
      <c r="W78" s="226"/>
      <c r="X78" s="226"/>
      <c r="Y78" s="226"/>
      <c r="AG78" t="s">
        <v>227</v>
      </c>
    </row>
    <row r="79" spans="1:60" ht="22.5" outlineLevel="1" x14ac:dyDescent="0.2">
      <c r="A79" s="241">
        <v>66</v>
      </c>
      <c r="B79" s="242" t="s">
        <v>982</v>
      </c>
      <c r="C79" s="252" t="s">
        <v>983</v>
      </c>
      <c r="D79" s="243" t="s">
        <v>759</v>
      </c>
      <c r="E79" s="244">
        <v>4</v>
      </c>
      <c r="F79" s="245"/>
      <c r="G79" s="246">
        <f>ROUND(E79*F79,2)</f>
        <v>0</v>
      </c>
      <c r="H79" s="245"/>
      <c r="I79" s="246">
        <f>ROUND(E79*H79,2)</f>
        <v>0</v>
      </c>
      <c r="J79" s="245"/>
      <c r="K79" s="246">
        <f>ROUND(E79*J79,2)</f>
        <v>0</v>
      </c>
      <c r="L79" s="246">
        <v>21</v>
      </c>
      <c r="M79" s="246">
        <f>G79*(1+L79/100)</f>
        <v>0</v>
      </c>
      <c r="N79" s="244">
        <v>0</v>
      </c>
      <c r="O79" s="244">
        <f>ROUND(E79*N79,2)</f>
        <v>0</v>
      </c>
      <c r="P79" s="244">
        <v>0</v>
      </c>
      <c r="Q79" s="244">
        <f>ROUND(E79*P79,2)</f>
        <v>0</v>
      </c>
      <c r="R79" s="246"/>
      <c r="S79" s="246" t="s">
        <v>285</v>
      </c>
      <c r="T79" s="247" t="s">
        <v>232</v>
      </c>
      <c r="U79" s="222">
        <v>0</v>
      </c>
      <c r="V79" s="222">
        <f>ROUND(E79*U79,2)</f>
        <v>0</v>
      </c>
      <c r="W79" s="222"/>
      <c r="X79" s="222" t="s">
        <v>355</v>
      </c>
      <c r="Y79" s="222" t="s">
        <v>234</v>
      </c>
      <c r="Z79" s="212"/>
      <c r="AA79" s="212"/>
      <c r="AB79" s="212"/>
      <c r="AC79" s="212"/>
      <c r="AD79" s="212"/>
      <c r="AE79" s="212"/>
      <c r="AF79" s="212"/>
      <c r="AG79" s="212" t="s">
        <v>875</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
      <c r="A80" s="241">
        <v>67</v>
      </c>
      <c r="B80" s="242" t="s">
        <v>984</v>
      </c>
      <c r="C80" s="252" t="s">
        <v>985</v>
      </c>
      <c r="D80" s="243" t="s">
        <v>759</v>
      </c>
      <c r="E80" s="244">
        <v>4</v>
      </c>
      <c r="F80" s="245"/>
      <c r="G80" s="246">
        <f>ROUND(E80*F80,2)</f>
        <v>0</v>
      </c>
      <c r="H80" s="245"/>
      <c r="I80" s="246">
        <f>ROUND(E80*H80,2)</f>
        <v>0</v>
      </c>
      <c r="J80" s="245"/>
      <c r="K80" s="246">
        <f>ROUND(E80*J80,2)</f>
        <v>0</v>
      </c>
      <c r="L80" s="246">
        <v>21</v>
      </c>
      <c r="M80" s="246">
        <f>G80*(1+L80/100)</f>
        <v>0</v>
      </c>
      <c r="N80" s="244">
        <v>0</v>
      </c>
      <c r="O80" s="244">
        <f>ROUND(E80*N80,2)</f>
        <v>0</v>
      </c>
      <c r="P80" s="244">
        <v>0</v>
      </c>
      <c r="Q80" s="244">
        <f>ROUND(E80*P80,2)</f>
        <v>0</v>
      </c>
      <c r="R80" s="246"/>
      <c r="S80" s="246" t="s">
        <v>285</v>
      </c>
      <c r="T80" s="247" t="s">
        <v>232</v>
      </c>
      <c r="U80" s="222">
        <v>0</v>
      </c>
      <c r="V80" s="222">
        <f>ROUND(E80*U80,2)</f>
        <v>0</v>
      </c>
      <c r="W80" s="222"/>
      <c r="X80" s="222" t="s">
        <v>305</v>
      </c>
      <c r="Y80" s="222" t="s">
        <v>234</v>
      </c>
      <c r="Z80" s="212"/>
      <c r="AA80" s="212"/>
      <c r="AB80" s="212"/>
      <c r="AC80" s="212"/>
      <c r="AD80" s="212"/>
      <c r="AE80" s="212"/>
      <c r="AF80" s="212"/>
      <c r="AG80" s="212" t="s">
        <v>760</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
      <c r="A81" s="241">
        <v>68</v>
      </c>
      <c r="B81" s="242" t="s">
        <v>986</v>
      </c>
      <c r="C81" s="252" t="s">
        <v>987</v>
      </c>
      <c r="D81" s="243" t="s">
        <v>759</v>
      </c>
      <c r="E81" s="244">
        <v>2</v>
      </c>
      <c r="F81" s="245"/>
      <c r="G81" s="246">
        <f>ROUND(E81*F81,2)</f>
        <v>0</v>
      </c>
      <c r="H81" s="245"/>
      <c r="I81" s="246">
        <f>ROUND(E81*H81,2)</f>
        <v>0</v>
      </c>
      <c r="J81" s="245"/>
      <c r="K81" s="246">
        <f>ROUND(E81*J81,2)</f>
        <v>0</v>
      </c>
      <c r="L81" s="246">
        <v>21</v>
      </c>
      <c r="M81" s="246">
        <f>G81*(1+L81/100)</f>
        <v>0</v>
      </c>
      <c r="N81" s="244">
        <v>0</v>
      </c>
      <c r="O81" s="244">
        <f>ROUND(E81*N81,2)</f>
        <v>0</v>
      </c>
      <c r="P81" s="244">
        <v>0</v>
      </c>
      <c r="Q81" s="244">
        <f>ROUND(E81*P81,2)</f>
        <v>0</v>
      </c>
      <c r="R81" s="246"/>
      <c r="S81" s="246" t="s">
        <v>285</v>
      </c>
      <c r="T81" s="247" t="s">
        <v>232</v>
      </c>
      <c r="U81" s="222">
        <v>0</v>
      </c>
      <c r="V81" s="222">
        <f>ROUND(E81*U81,2)</f>
        <v>0</v>
      </c>
      <c r="W81" s="222"/>
      <c r="X81" s="222" t="s">
        <v>355</v>
      </c>
      <c r="Y81" s="222" t="s">
        <v>234</v>
      </c>
      <c r="Z81" s="212"/>
      <c r="AA81" s="212"/>
      <c r="AB81" s="212"/>
      <c r="AC81" s="212"/>
      <c r="AD81" s="212"/>
      <c r="AE81" s="212"/>
      <c r="AF81" s="212"/>
      <c r="AG81" s="212" t="s">
        <v>875</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
      <c r="A82" s="241">
        <v>69</v>
      </c>
      <c r="B82" s="242" t="s">
        <v>988</v>
      </c>
      <c r="C82" s="252" t="s">
        <v>989</v>
      </c>
      <c r="D82" s="243" t="s">
        <v>787</v>
      </c>
      <c r="E82" s="244">
        <v>2</v>
      </c>
      <c r="F82" s="245"/>
      <c r="G82" s="246">
        <f>ROUND(E82*F82,2)</f>
        <v>0</v>
      </c>
      <c r="H82" s="245"/>
      <c r="I82" s="246">
        <f>ROUND(E82*H82,2)</f>
        <v>0</v>
      </c>
      <c r="J82" s="245"/>
      <c r="K82" s="246">
        <f>ROUND(E82*J82,2)</f>
        <v>0</v>
      </c>
      <c r="L82" s="246">
        <v>21</v>
      </c>
      <c r="M82" s="246">
        <f>G82*(1+L82/100)</f>
        <v>0</v>
      </c>
      <c r="N82" s="244">
        <v>0</v>
      </c>
      <c r="O82" s="244">
        <f>ROUND(E82*N82,2)</f>
        <v>0</v>
      </c>
      <c r="P82" s="244">
        <v>0</v>
      </c>
      <c r="Q82" s="244">
        <f>ROUND(E82*P82,2)</f>
        <v>0</v>
      </c>
      <c r="R82" s="246"/>
      <c r="S82" s="246" t="s">
        <v>285</v>
      </c>
      <c r="T82" s="247" t="s">
        <v>232</v>
      </c>
      <c r="U82" s="222">
        <v>0</v>
      </c>
      <c r="V82" s="222">
        <f>ROUND(E82*U82,2)</f>
        <v>0</v>
      </c>
      <c r="W82" s="222"/>
      <c r="X82" s="222" t="s">
        <v>305</v>
      </c>
      <c r="Y82" s="222" t="s">
        <v>234</v>
      </c>
      <c r="Z82" s="212"/>
      <c r="AA82" s="212"/>
      <c r="AB82" s="212"/>
      <c r="AC82" s="212"/>
      <c r="AD82" s="212"/>
      <c r="AE82" s="212"/>
      <c r="AF82" s="212"/>
      <c r="AG82" s="212" t="s">
        <v>760</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
      <c r="A83" s="241">
        <v>70</v>
      </c>
      <c r="B83" s="242" t="s">
        <v>990</v>
      </c>
      <c r="C83" s="252" t="s">
        <v>991</v>
      </c>
      <c r="D83" s="243" t="s">
        <v>326</v>
      </c>
      <c r="E83" s="244">
        <v>3.5</v>
      </c>
      <c r="F83" s="245"/>
      <c r="G83" s="246">
        <f>ROUND(E83*F83,2)</f>
        <v>0</v>
      </c>
      <c r="H83" s="245"/>
      <c r="I83" s="246">
        <f>ROUND(E83*H83,2)</f>
        <v>0</v>
      </c>
      <c r="J83" s="245"/>
      <c r="K83" s="246">
        <f>ROUND(E83*J83,2)</f>
        <v>0</v>
      </c>
      <c r="L83" s="246">
        <v>21</v>
      </c>
      <c r="M83" s="246">
        <f>G83*(1+L83/100)</f>
        <v>0</v>
      </c>
      <c r="N83" s="244">
        <v>0</v>
      </c>
      <c r="O83" s="244">
        <f>ROUND(E83*N83,2)</f>
        <v>0</v>
      </c>
      <c r="P83" s="244">
        <v>0</v>
      </c>
      <c r="Q83" s="244">
        <f>ROUND(E83*P83,2)</f>
        <v>0</v>
      </c>
      <c r="R83" s="246"/>
      <c r="S83" s="246" t="s">
        <v>285</v>
      </c>
      <c r="T83" s="247" t="s">
        <v>232</v>
      </c>
      <c r="U83" s="222">
        <v>0</v>
      </c>
      <c r="V83" s="222">
        <f>ROUND(E83*U83,2)</f>
        <v>0</v>
      </c>
      <c r="W83" s="222"/>
      <c r="X83" s="222" t="s">
        <v>305</v>
      </c>
      <c r="Y83" s="222" t="s">
        <v>234</v>
      </c>
      <c r="Z83" s="212"/>
      <c r="AA83" s="212"/>
      <c r="AB83" s="212"/>
      <c r="AC83" s="212"/>
      <c r="AD83" s="212"/>
      <c r="AE83" s="212"/>
      <c r="AF83" s="212"/>
      <c r="AG83" s="212" t="s">
        <v>760</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ht="22.5" outlineLevel="1" x14ac:dyDescent="0.2">
      <c r="A84" s="241">
        <v>71</v>
      </c>
      <c r="B84" s="242" t="s">
        <v>986</v>
      </c>
      <c r="C84" s="252" t="s">
        <v>992</v>
      </c>
      <c r="D84" s="243" t="s">
        <v>787</v>
      </c>
      <c r="E84" s="244">
        <v>8</v>
      </c>
      <c r="F84" s="245"/>
      <c r="G84" s="246">
        <f>ROUND(E84*F84,2)</f>
        <v>0</v>
      </c>
      <c r="H84" s="245"/>
      <c r="I84" s="246">
        <f>ROUND(E84*H84,2)</f>
        <v>0</v>
      </c>
      <c r="J84" s="245"/>
      <c r="K84" s="246">
        <f>ROUND(E84*J84,2)</f>
        <v>0</v>
      </c>
      <c r="L84" s="246">
        <v>21</v>
      </c>
      <c r="M84" s="246">
        <f>G84*(1+L84/100)</f>
        <v>0</v>
      </c>
      <c r="N84" s="244">
        <v>0</v>
      </c>
      <c r="O84" s="244">
        <f>ROUND(E84*N84,2)</f>
        <v>0</v>
      </c>
      <c r="P84" s="244">
        <v>0</v>
      </c>
      <c r="Q84" s="244">
        <f>ROUND(E84*P84,2)</f>
        <v>0</v>
      </c>
      <c r="R84" s="246"/>
      <c r="S84" s="246" t="s">
        <v>285</v>
      </c>
      <c r="T84" s="247" t="s">
        <v>232</v>
      </c>
      <c r="U84" s="222">
        <v>0</v>
      </c>
      <c r="V84" s="222">
        <f>ROUND(E84*U84,2)</f>
        <v>0</v>
      </c>
      <c r="W84" s="222"/>
      <c r="X84" s="222" t="s">
        <v>305</v>
      </c>
      <c r="Y84" s="222" t="s">
        <v>234</v>
      </c>
      <c r="Z84" s="212"/>
      <c r="AA84" s="212"/>
      <c r="AB84" s="212"/>
      <c r="AC84" s="212"/>
      <c r="AD84" s="212"/>
      <c r="AE84" s="212"/>
      <c r="AF84" s="212"/>
      <c r="AG84" s="212" t="s">
        <v>760</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2.5" outlineLevel="1" x14ac:dyDescent="0.2">
      <c r="A85" s="241">
        <v>72</v>
      </c>
      <c r="B85" s="242" t="s">
        <v>993</v>
      </c>
      <c r="C85" s="252" t="s">
        <v>994</v>
      </c>
      <c r="D85" s="243" t="s">
        <v>787</v>
      </c>
      <c r="E85" s="244">
        <v>8</v>
      </c>
      <c r="F85" s="245"/>
      <c r="G85" s="246">
        <f>ROUND(E85*F85,2)</f>
        <v>0</v>
      </c>
      <c r="H85" s="245"/>
      <c r="I85" s="246">
        <f>ROUND(E85*H85,2)</f>
        <v>0</v>
      </c>
      <c r="J85" s="245"/>
      <c r="K85" s="246">
        <f>ROUND(E85*J85,2)</f>
        <v>0</v>
      </c>
      <c r="L85" s="246">
        <v>21</v>
      </c>
      <c r="M85" s="246">
        <f>G85*(1+L85/100)</f>
        <v>0</v>
      </c>
      <c r="N85" s="244">
        <v>0</v>
      </c>
      <c r="O85" s="244">
        <f>ROUND(E85*N85,2)</f>
        <v>0</v>
      </c>
      <c r="P85" s="244">
        <v>0</v>
      </c>
      <c r="Q85" s="244">
        <f>ROUND(E85*P85,2)</f>
        <v>0</v>
      </c>
      <c r="R85" s="246"/>
      <c r="S85" s="246" t="s">
        <v>285</v>
      </c>
      <c r="T85" s="247" t="s">
        <v>232</v>
      </c>
      <c r="U85" s="222">
        <v>0</v>
      </c>
      <c r="V85" s="222">
        <f>ROUND(E85*U85,2)</f>
        <v>0</v>
      </c>
      <c r="W85" s="222"/>
      <c r="X85" s="222" t="s">
        <v>305</v>
      </c>
      <c r="Y85" s="222" t="s">
        <v>234</v>
      </c>
      <c r="Z85" s="212"/>
      <c r="AA85" s="212"/>
      <c r="AB85" s="212"/>
      <c r="AC85" s="212"/>
      <c r="AD85" s="212"/>
      <c r="AE85" s="212"/>
      <c r="AF85" s="212"/>
      <c r="AG85" s="212" t="s">
        <v>760</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
      <c r="A86" s="241">
        <v>73</v>
      </c>
      <c r="B86" s="242" t="s">
        <v>889</v>
      </c>
      <c r="C86" s="252" t="s">
        <v>865</v>
      </c>
      <c r="D86" s="243" t="s">
        <v>787</v>
      </c>
      <c r="E86" s="244">
        <v>1</v>
      </c>
      <c r="F86" s="245"/>
      <c r="G86" s="246">
        <f>ROUND(E86*F86,2)</f>
        <v>0</v>
      </c>
      <c r="H86" s="245"/>
      <c r="I86" s="246">
        <f>ROUND(E86*H86,2)</f>
        <v>0</v>
      </c>
      <c r="J86" s="245"/>
      <c r="K86" s="246">
        <f>ROUND(E86*J86,2)</f>
        <v>0</v>
      </c>
      <c r="L86" s="246">
        <v>21</v>
      </c>
      <c r="M86" s="246">
        <f>G86*(1+L86/100)</f>
        <v>0</v>
      </c>
      <c r="N86" s="244">
        <v>0</v>
      </c>
      <c r="O86" s="244">
        <f>ROUND(E86*N86,2)</f>
        <v>0</v>
      </c>
      <c r="P86" s="244">
        <v>0</v>
      </c>
      <c r="Q86" s="244">
        <f>ROUND(E86*P86,2)</f>
        <v>0</v>
      </c>
      <c r="R86" s="246"/>
      <c r="S86" s="246" t="s">
        <v>285</v>
      </c>
      <c r="T86" s="247" t="s">
        <v>232</v>
      </c>
      <c r="U86" s="222">
        <v>0</v>
      </c>
      <c r="V86" s="222">
        <f>ROUND(E86*U86,2)</f>
        <v>0</v>
      </c>
      <c r="W86" s="222"/>
      <c r="X86" s="222" t="s">
        <v>995</v>
      </c>
      <c r="Y86" s="222" t="s">
        <v>234</v>
      </c>
      <c r="Z86" s="212"/>
      <c r="AA86" s="212"/>
      <c r="AB86" s="212"/>
      <c r="AC86" s="212"/>
      <c r="AD86" s="212"/>
      <c r="AE86" s="212"/>
      <c r="AF86" s="212"/>
      <c r="AG86" s="212" t="s">
        <v>996</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ht="22.5" outlineLevel="1" x14ac:dyDescent="0.2">
      <c r="A87" s="234">
        <v>74</v>
      </c>
      <c r="B87" s="235" t="s">
        <v>889</v>
      </c>
      <c r="C87" s="253" t="s">
        <v>870</v>
      </c>
      <c r="D87" s="236" t="s">
        <v>868</v>
      </c>
      <c r="E87" s="237">
        <v>0.05</v>
      </c>
      <c r="F87" s="238"/>
      <c r="G87" s="239">
        <f>ROUND(E87*F87,2)</f>
        <v>0</v>
      </c>
      <c r="H87" s="238"/>
      <c r="I87" s="239">
        <f>ROUND(E87*H87,2)</f>
        <v>0</v>
      </c>
      <c r="J87" s="238"/>
      <c r="K87" s="239">
        <f>ROUND(E87*J87,2)</f>
        <v>0</v>
      </c>
      <c r="L87" s="239">
        <v>21</v>
      </c>
      <c r="M87" s="239">
        <f>G87*(1+L87/100)</f>
        <v>0</v>
      </c>
      <c r="N87" s="237">
        <v>0</v>
      </c>
      <c r="O87" s="237">
        <f>ROUND(E87*N87,2)</f>
        <v>0</v>
      </c>
      <c r="P87" s="237">
        <v>0</v>
      </c>
      <c r="Q87" s="237">
        <f>ROUND(E87*P87,2)</f>
        <v>0</v>
      </c>
      <c r="R87" s="239"/>
      <c r="S87" s="239" t="s">
        <v>285</v>
      </c>
      <c r="T87" s="240" t="s">
        <v>232</v>
      </c>
      <c r="U87" s="222">
        <v>0</v>
      </c>
      <c r="V87" s="222">
        <f>ROUND(E87*U87,2)</f>
        <v>0</v>
      </c>
      <c r="W87" s="222"/>
      <c r="X87" s="222" t="s">
        <v>929</v>
      </c>
      <c r="Y87" s="222" t="s">
        <v>234</v>
      </c>
      <c r="Z87" s="212"/>
      <c r="AA87" s="212"/>
      <c r="AB87" s="212"/>
      <c r="AC87" s="212"/>
      <c r="AD87" s="212"/>
      <c r="AE87" s="212"/>
      <c r="AF87" s="212"/>
      <c r="AG87" s="212" t="s">
        <v>930</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x14ac:dyDescent="0.2">
      <c r="A88" s="3"/>
      <c r="B88" s="4"/>
      <c r="C88" s="256"/>
      <c r="D88" s="6"/>
      <c r="E88" s="3"/>
      <c r="F88" s="3"/>
      <c r="G88" s="3"/>
      <c r="H88" s="3"/>
      <c r="I88" s="3"/>
      <c r="J88" s="3"/>
      <c r="K88" s="3"/>
      <c r="L88" s="3"/>
      <c r="M88" s="3"/>
      <c r="N88" s="3"/>
      <c r="O88" s="3"/>
      <c r="P88" s="3"/>
      <c r="Q88" s="3"/>
      <c r="R88" s="3"/>
      <c r="S88" s="3"/>
      <c r="T88" s="3"/>
      <c r="U88" s="3"/>
      <c r="V88" s="3"/>
      <c r="W88" s="3"/>
      <c r="X88" s="3"/>
      <c r="Y88" s="3"/>
      <c r="AE88">
        <v>12</v>
      </c>
      <c r="AF88">
        <v>21</v>
      </c>
      <c r="AG88" t="s">
        <v>212</v>
      </c>
    </row>
    <row r="89" spans="1:60" x14ac:dyDescent="0.2">
      <c r="A89" s="215"/>
      <c r="B89" s="216" t="s">
        <v>29</v>
      </c>
      <c r="C89" s="257"/>
      <c r="D89" s="217"/>
      <c r="E89" s="218"/>
      <c r="F89" s="218"/>
      <c r="G89" s="233">
        <f>G8+G19+G29+G67+G78</f>
        <v>0</v>
      </c>
      <c r="H89" s="3"/>
      <c r="I89" s="3"/>
      <c r="J89" s="3"/>
      <c r="K89" s="3"/>
      <c r="L89" s="3"/>
      <c r="M89" s="3"/>
      <c r="N89" s="3"/>
      <c r="O89" s="3"/>
      <c r="P89" s="3"/>
      <c r="Q89" s="3"/>
      <c r="R89" s="3"/>
      <c r="S89" s="3"/>
      <c r="T89" s="3"/>
      <c r="U89" s="3"/>
      <c r="V89" s="3"/>
      <c r="W89" s="3"/>
      <c r="X89" s="3"/>
      <c r="Y89" s="3"/>
      <c r="AE89">
        <f>SUMIF(L7:L87,AE88,G7:G87)</f>
        <v>0</v>
      </c>
      <c r="AF89">
        <f>SUMIF(L7:L87,AF88,G7:G87)</f>
        <v>0</v>
      </c>
      <c r="AG89" t="s">
        <v>297</v>
      </c>
    </row>
    <row r="90" spans="1:60" x14ac:dyDescent="0.2">
      <c r="C90" s="258"/>
      <c r="D90" s="10"/>
      <c r="AG90" t="s">
        <v>298</v>
      </c>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AzgYZCOardnH2NnxYnc0yEXcFlCYWOPEwwP1UIJEbAa/t6b6SzOoLhqokV4D2lmTRkeIuAWf+n0FOnnLMewqmA==" saltValue="K+cPcku1ygAbtvjKqetnKg==" spinCount="100000" sheet="1" formatRows="0"/>
  <mergeCells count="5">
    <mergeCell ref="A1:G1"/>
    <mergeCell ref="C2:G2"/>
    <mergeCell ref="C3:G3"/>
    <mergeCell ref="C4:G4"/>
    <mergeCell ref="C45:G4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VN01 VN01 Naklady</vt:lpstr>
      <vt:lpstr>SO 05 001 Pol</vt:lpstr>
      <vt:lpstr>SO 06 001 Pol</vt:lpstr>
      <vt:lpstr>SO 100 100.01 Pol</vt:lpstr>
      <vt:lpstr>SO 100 100.02 Pol</vt:lpstr>
      <vt:lpstr>SO 409 409.01 Pol</vt:lpstr>
      <vt:lpstr>SO 700 700.01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05 001 Pol'!Názvy_tisku</vt:lpstr>
      <vt:lpstr>'SO 06 001 Pol'!Názvy_tisku</vt:lpstr>
      <vt:lpstr>'SO 100 100.01 Pol'!Názvy_tisku</vt:lpstr>
      <vt:lpstr>'SO 100 100.02 Pol'!Názvy_tisku</vt:lpstr>
      <vt:lpstr>'SO 409 409.01 Pol'!Názvy_tisku</vt:lpstr>
      <vt:lpstr>'SO 700 700.01 Pol'!Názvy_tisku</vt:lpstr>
      <vt:lpstr>'VN01 VN01 Naklady'!Názvy_tisku</vt:lpstr>
      <vt:lpstr>oadresa</vt:lpstr>
      <vt:lpstr>Stavba!Objednatel</vt:lpstr>
      <vt:lpstr>Stavba!Objekt</vt:lpstr>
      <vt:lpstr>'SO 05 001 Pol'!Oblast_tisku</vt:lpstr>
      <vt:lpstr>'SO 06 001 Pol'!Oblast_tisku</vt:lpstr>
      <vt:lpstr>'SO 100 100.01 Pol'!Oblast_tisku</vt:lpstr>
      <vt:lpstr>'SO 100 100.02 Pol'!Oblast_tisku</vt:lpstr>
      <vt:lpstr>'SO 409 409.01 Pol'!Oblast_tisku</vt:lpstr>
      <vt:lpstr>'SO 700 700.01 Pol'!Oblast_tisku</vt:lpstr>
      <vt:lpstr>Stavba!Oblast_tisku</vt:lpstr>
      <vt:lpstr>'VN01 VN01 Naklady'!Oblast_tisku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2019-03-19T12:27:02Z</cp:lastPrinted>
  <dcterms:created xsi:type="dcterms:W3CDTF">2009-04-08T07:15:50Z</dcterms:created>
  <dcterms:modified xsi:type="dcterms:W3CDTF">2024-09-19T15:09:54Z</dcterms:modified>
</cp:coreProperties>
</file>