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307021 - Oprava střechy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'307021 - Oprava střechy'!$C$98:$K$588</definedName>
    <definedName name="_xlnm.Print_Area" localSheetId="1">'307021 - Oprava střechy'!$C$4:$J$39,'307021 - Oprava střechy'!$C$45:$J$80,'307021 - Oprava střechy'!$C$86:$K$588</definedName>
    <definedName name="_xlnm.Print_Titles" localSheetId="1">'307021 - Oprava střechy'!$98:$98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587"/>
  <c r="BH587"/>
  <c r="BG587"/>
  <c r="BF587"/>
  <c r="T587"/>
  <c r="R587"/>
  <c r="P587"/>
  <c r="BI585"/>
  <c r="BH585"/>
  <c r="BG585"/>
  <c r="BF585"/>
  <c r="T585"/>
  <c r="R585"/>
  <c r="P585"/>
  <c r="BI582"/>
  <c r="BH582"/>
  <c r="BG582"/>
  <c r="BF582"/>
  <c r="T582"/>
  <c r="R582"/>
  <c r="P582"/>
  <c r="BI580"/>
  <c r="BH580"/>
  <c r="BG580"/>
  <c r="BF580"/>
  <c r="T580"/>
  <c r="R580"/>
  <c r="P580"/>
  <c r="BI577"/>
  <c r="BH577"/>
  <c r="BG577"/>
  <c r="BF577"/>
  <c r="T577"/>
  <c r="T576"/>
  <c r="R577"/>
  <c r="R576"/>
  <c r="P577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59"/>
  <c r="BH559"/>
  <c r="BG559"/>
  <c r="BF559"/>
  <c r="T559"/>
  <c r="T558"/>
  <c r="R559"/>
  <c r="R558"/>
  <c r="P559"/>
  <c r="P558"/>
  <c r="BI555"/>
  <c r="BH555"/>
  <c r="BG555"/>
  <c r="BF555"/>
  <c r="T555"/>
  <c r="R555"/>
  <c r="P555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2"/>
  <c r="BH542"/>
  <c r="BG542"/>
  <c r="BF542"/>
  <c r="T542"/>
  <c r="R542"/>
  <c r="P542"/>
  <c r="BI538"/>
  <c r="BH538"/>
  <c r="BG538"/>
  <c r="BF538"/>
  <c r="T538"/>
  <c r="R538"/>
  <c r="P538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7"/>
  <c r="BH527"/>
  <c r="BG527"/>
  <c r="BF527"/>
  <c r="T527"/>
  <c r="R527"/>
  <c r="P527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4"/>
  <c r="BH504"/>
  <c r="BG504"/>
  <c r="BF504"/>
  <c r="T504"/>
  <c r="R504"/>
  <c r="P504"/>
  <c r="BI501"/>
  <c r="BH501"/>
  <c r="BG501"/>
  <c r="BF501"/>
  <c r="T501"/>
  <c r="R501"/>
  <c r="P501"/>
  <c r="BI500"/>
  <c r="BH500"/>
  <c r="BG500"/>
  <c r="BF500"/>
  <c r="T500"/>
  <c r="R500"/>
  <c r="P500"/>
  <c r="BI497"/>
  <c r="BH497"/>
  <c r="BG497"/>
  <c r="BF497"/>
  <c r="T497"/>
  <c r="R497"/>
  <c r="P497"/>
  <c r="BI493"/>
  <c r="BH493"/>
  <c r="BG493"/>
  <c r="BF493"/>
  <c r="T493"/>
  <c r="R493"/>
  <c r="P493"/>
  <c r="BI492"/>
  <c r="BH492"/>
  <c r="BG492"/>
  <c r="BF492"/>
  <c r="T492"/>
  <c r="R492"/>
  <c r="P492"/>
  <c r="BI490"/>
  <c r="BH490"/>
  <c r="BG490"/>
  <c r="BF490"/>
  <c r="T490"/>
  <c r="R490"/>
  <c r="P490"/>
  <c r="BI489"/>
  <c r="BH489"/>
  <c r="BG489"/>
  <c r="BF489"/>
  <c r="T489"/>
  <c r="R489"/>
  <c r="P489"/>
  <c r="BI487"/>
  <c r="BH487"/>
  <c r="BG487"/>
  <c r="BF487"/>
  <c r="T487"/>
  <c r="R487"/>
  <c r="P487"/>
  <c r="BI486"/>
  <c r="BH486"/>
  <c r="BG486"/>
  <c r="BF486"/>
  <c r="T486"/>
  <c r="R486"/>
  <c r="P486"/>
  <c r="BI484"/>
  <c r="BH484"/>
  <c r="BG484"/>
  <c r="BF484"/>
  <c r="T484"/>
  <c r="R484"/>
  <c r="P484"/>
  <c r="BI483"/>
  <c r="BH483"/>
  <c r="BG483"/>
  <c r="BF483"/>
  <c r="T483"/>
  <c r="R483"/>
  <c r="P483"/>
  <c r="BI481"/>
  <c r="BH481"/>
  <c r="BG481"/>
  <c r="BF481"/>
  <c r="T481"/>
  <c r="R481"/>
  <c r="P481"/>
  <c r="BI480"/>
  <c r="BH480"/>
  <c r="BG480"/>
  <c r="BF480"/>
  <c r="T480"/>
  <c r="R480"/>
  <c r="P480"/>
  <c r="BI476"/>
  <c r="BH476"/>
  <c r="BG476"/>
  <c r="BF476"/>
  <c r="T476"/>
  <c r="R476"/>
  <c r="P476"/>
  <c r="BI473"/>
  <c r="BH473"/>
  <c r="BG473"/>
  <c r="BF473"/>
  <c r="T473"/>
  <c r="R473"/>
  <c r="P473"/>
  <c r="BI471"/>
  <c r="BH471"/>
  <c r="BG471"/>
  <c r="BF471"/>
  <c r="T471"/>
  <c r="R471"/>
  <c r="P471"/>
  <c r="BI470"/>
  <c r="BH470"/>
  <c r="BG470"/>
  <c r="BF470"/>
  <c r="T470"/>
  <c r="R470"/>
  <c r="P470"/>
  <c r="BI468"/>
  <c r="BH468"/>
  <c r="BG468"/>
  <c r="BF468"/>
  <c r="T468"/>
  <c r="R468"/>
  <c r="P468"/>
  <c r="BI467"/>
  <c r="BH467"/>
  <c r="BG467"/>
  <c r="BF467"/>
  <c r="T467"/>
  <c r="R467"/>
  <c r="P467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6"/>
  <c r="BH456"/>
  <c r="BG456"/>
  <c r="BF456"/>
  <c r="T456"/>
  <c r="R456"/>
  <c r="P456"/>
  <c r="BI454"/>
  <c r="BH454"/>
  <c r="BG454"/>
  <c r="BF454"/>
  <c r="T454"/>
  <c r="R454"/>
  <c r="P454"/>
  <c r="BI449"/>
  <c r="BH449"/>
  <c r="BG449"/>
  <c r="BF449"/>
  <c r="T449"/>
  <c r="R449"/>
  <c r="P449"/>
  <c r="BI445"/>
  <c r="BH445"/>
  <c r="BG445"/>
  <c r="BF445"/>
  <c r="T445"/>
  <c r="R445"/>
  <c r="P445"/>
  <c r="BI440"/>
  <c r="BH440"/>
  <c r="BG440"/>
  <c r="BF440"/>
  <c r="T440"/>
  <c r="R440"/>
  <c r="P440"/>
  <c r="BI436"/>
  <c r="BH436"/>
  <c r="BG436"/>
  <c r="BF436"/>
  <c r="T436"/>
  <c r="R436"/>
  <c r="P436"/>
  <c r="BI424"/>
  <c r="BH424"/>
  <c r="BG424"/>
  <c r="BF424"/>
  <c r="T424"/>
  <c r="R424"/>
  <c r="P424"/>
  <c r="BI418"/>
  <c r="BH418"/>
  <c r="BG418"/>
  <c r="BF418"/>
  <c r="T418"/>
  <c r="R418"/>
  <c r="P418"/>
  <c r="BI414"/>
  <c r="BH414"/>
  <c r="BG414"/>
  <c r="BF414"/>
  <c r="T414"/>
  <c r="R414"/>
  <c r="P414"/>
  <c r="BI409"/>
  <c r="BH409"/>
  <c r="BG409"/>
  <c r="BF409"/>
  <c r="T409"/>
  <c r="R409"/>
  <c r="P409"/>
  <c r="BI404"/>
  <c r="BH404"/>
  <c r="BG404"/>
  <c r="BF404"/>
  <c r="T404"/>
  <c r="R404"/>
  <c r="P404"/>
  <c r="BI395"/>
  <c r="BH395"/>
  <c r="BG395"/>
  <c r="BF395"/>
  <c r="T395"/>
  <c r="R395"/>
  <c r="P395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69"/>
  <c r="BH369"/>
  <c r="BG369"/>
  <c r="BF369"/>
  <c r="T369"/>
  <c r="R369"/>
  <c r="P369"/>
  <c r="BI367"/>
  <c r="BH367"/>
  <c r="BG367"/>
  <c r="BF367"/>
  <c r="T367"/>
  <c r="R367"/>
  <c r="P367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38"/>
  <c r="BH338"/>
  <c r="BG338"/>
  <c r="BF338"/>
  <c r="T338"/>
  <c r="R338"/>
  <c r="P338"/>
  <c r="BI333"/>
  <c r="BH333"/>
  <c r="BG333"/>
  <c r="BF333"/>
  <c r="T333"/>
  <c r="R333"/>
  <c r="P333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5"/>
  <c r="BH315"/>
  <c r="BG315"/>
  <c r="BF315"/>
  <c r="T315"/>
  <c r="R315"/>
  <c r="P315"/>
  <c r="BI310"/>
  <c r="BH310"/>
  <c r="BG310"/>
  <c r="BF310"/>
  <c r="T310"/>
  <c r="R310"/>
  <c r="P310"/>
  <c r="BI308"/>
  <c r="BH308"/>
  <c r="BG308"/>
  <c r="BF308"/>
  <c r="T308"/>
  <c r="R308"/>
  <c r="P308"/>
  <c r="BI298"/>
  <c r="BH298"/>
  <c r="BG298"/>
  <c r="BF298"/>
  <c r="T298"/>
  <c r="R298"/>
  <c r="P298"/>
  <c r="BI296"/>
  <c r="BH296"/>
  <c r="BG296"/>
  <c r="BF296"/>
  <c r="T296"/>
  <c r="R296"/>
  <c r="P296"/>
  <c r="BI291"/>
  <c r="BH291"/>
  <c r="BG291"/>
  <c r="BF291"/>
  <c r="T291"/>
  <c r="R291"/>
  <c r="P291"/>
  <c r="BI289"/>
  <c r="BH289"/>
  <c r="BG289"/>
  <c r="BF289"/>
  <c r="T289"/>
  <c r="R289"/>
  <c r="P289"/>
  <c r="BI283"/>
  <c r="BH283"/>
  <c r="BG283"/>
  <c r="BF283"/>
  <c r="T283"/>
  <c r="R283"/>
  <c r="P283"/>
  <c r="BI278"/>
  <c r="BH278"/>
  <c r="BG278"/>
  <c r="BF278"/>
  <c r="T278"/>
  <c r="R278"/>
  <c r="P278"/>
  <c r="BI272"/>
  <c r="BH272"/>
  <c r="BG272"/>
  <c r="BF272"/>
  <c r="T272"/>
  <c r="R272"/>
  <c r="P272"/>
  <c r="BI270"/>
  <c r="BH270"/>
  <c r="BG270"/>
  <c r="BF270"/>
  <c r="T270"/>
  <c r="R270"/>
  <c r="P270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T249"/>
  <c r="R250"/>
  <c r="R249"/>
  <c r="P250"/>
  <c r="P249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6"/>
  <c r="BH236"/>
  <c r="BG236"/>
  <c r="BF236"/>
  <c r="T236"/>
  <c r="R236"/>
  <c r="P236"/>
  <c r="BI230"/>
  <c r="BH230"/>
  <c r="BG230"/>
  <c r="BF230"/>
  <c r="T230"/>
  <c r="R230"/>
  <c r="P230"/>
  <c r="BI224"/>
  <c r="BH224"/>
  <c r="BG224"/>
  <c r="BF224"/>
  <c r="T224"/>
  <c r="R224"/>
  <c r="P224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9"/>
  <c r="BH119"/>
  <c r="BG119"/>
  <c r="BF119"/>
  <c r="T119"/>
  <c r="R119"/>
  <c r="P119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J96"/>
  <c r="J95"/>
  <c r="F95"/>
  <c r="F93"/>
  <c r="E91"/>
  <c r="J55"/>
  <c r="J54"/>
  <c r="F54"/>
  <c r="F52"/>
  <c r="E50"/>
  <c r="J18"/>
  <c r="E18"/>
  <c r="F96"/>
  <c r="J17"/>
  <c r="J12"/>
  <c r="J93"/>
  <c r="E7"/>
  <c r="E89"/>
  <c i="1" r="L50"/>
  <c r="AM50"/>
  <c r="AM49"/>
  <c r="L49"/>
  <c r="AM47"/>
  <c r="L47"/>
  <c r="L45"/>
  <c r="L44"/>
  <c i="2" r="BK542"/>
  <c r="J449"/>
  <c r="BK333"/>
  <c r="BK215"/>
  <c r="BK585"/>
  <c r="J497"/>
  <c r="BK445"/>
  <c r="BK308"/>
  <c r="BK157"/>
  <c r="BK553"/>
  <c r="J487"/>
  <c r="BK389"/>
  <c r="J296"/>
  <c r="BK131"/>
  <c r="J454"/>
  <c r="BK342"/>
  <c r="J264"/>
  <c r="J163"/>
  <c r="BK580"/>
  <c r="J531"/>
  <c r="J489"/>
  <c r="BK409"/>
  <c r="J289"/>
  <c r="J205"/>
  <c r="BK110"/>
  <c r="BK547"/>
  <c r="J490"/>
  <c r="BK459"/>
  <c r="BK353"/>
  <c r="J254"/>
  <c r="J152"/>
  <c r="J574"/>
  <c r="BK535"/>
  <c r="BK490"/>
  <c r="BK473"/>
  <c r="BK424"/>
  <c r="J369"/>
  <c r="J308"/>
  <c r="J241"/>
  <c r="J173"/>
  <c r="BK102"/>
  <c r="BK566"/>
  <c r="BK524"/>
  <c r="BK500"/>
  <c r="BK476"/>
  <c r="BK436"/>
  <c r="BK379"/>
  <c r="J321"/>
  <c r="BK258"/>
  <c r="BK197"/>
  <c r="BK126"/>
  <c r="BK568"/>
  <c r="J518"/>
  <c r="BK461"/>
  <c r="J345"/>
  <c r="J248"/>
  <c r="J184"/>
  <c r="BK564"/>
  <c r="BK486"/>
  <c r="BK392"/>
  <c r="BK254"/>
  <c r="J121"/>
  <c r="J570"/>
  <c r="BK507"/>
  <c r="J470"/>
  <c r="BK369"/>
  <c r="J258"/>
  <c r="J194"/>
  <c r="J106"/>
  <c r="J440"/>
  <c r="J376"/>
  <c r="J315"/>
  <c r="BK230"/>
  <c r="J179"/>
  <c r="J102"/>
  <c r="BK538"/>
  <c r="J516"/>
  <c r="J484"/>
  <c r="J456"/>
  <c r="J357"/>
  <c r="J272"/>
  <c r="BK188"/>
  <c r="J126"/>
  <c r="BK574"/>
  <c r="J522"/>
  <c r="BK483"/>
  <c r="BK440"/>
  <c r="J374"/>
  <c r="BK298"/>
  <c r="J201"/>
  <c r="J114"/>
  <c r="BK559"/>
  <c r="J527"/>
  <c r="J500"/>
  <c r="J486"/>
  <c r="J459"/>
  <c r="BK385"/>
  <c r="J338"/>
  <c r="BK278"/>
  <c r="BK248"/>
  <c r="BK205"/>
  <c r="BK137"/>
  <c r="J580"/>
  <c r="J562"/>
  <c r="J533"/>
  <c r="J511"/>
  <c r="J492"/>
  <c r="BK470"/>
  <c r="J461"/>
  <c r="BK395"/>
  <c r="J353"/>
  <c r="BK289"/>
  <c r="J278"/>
  <c r="BK208"/>
  <c r="BK179"/>
  <c r="J110"/>
  <c r="J535"/>
  <c r="J493"/>
  <c r="J471"/>
  <c r="J404"/>
  <c r="BK272"/>
  <c r="BK140"/>
  <c r="BK520"/>
  <c r="J476"/>
  <c r="BK345"/>
  <c r="BK245"/>
  <c r="BK144"/>
  <c r="BK577"/>
  <c r="J513"/>
  <c r="BK463"/>
  <c r="BK349"/>
  <c r="J230"/>
  <c r="BK167"/>
  <c r="J480"/>
  <c r="J395"/>
  <c r="J333"/>
  <c r="BK250"/>
  <c r="J192"/>
  <c r="BK119"/>
  <c r="J564"/>
  <c r="BK522"/>
  <c r="BK492"/>
  <c r="J436"/>
  <c r="J342"/>
  <c r="J218"/>
  <c r="BK170"/>
  <c i="1" r="AS54"/>
  <c i="2" r="J566"/>
  <c r="BK504"/>
  <c r="BK471"/>
  <c r="BK390"/>
  <c r="BK321"/>
  <c r="BK241"/>
  <c r="J170"/>
  <c r="F37"/>
  <c r="J505"/>
  <c r="J332"/>
  <c r="J197"/>
  <c r="J542"/>
  <c r="BK480"/>
  <c r="BK381"/>
  <c r="J245"/>
  <c r="BK148"/>
  <c r="J414"/>
  <c r="BK296"/>
  <c r="J215"/>
  <c r="J148"/>
  <c r="J553"/>
  <c r="J509"/>
  <c r="J473"/>
  <c r="J390"/>
  <c r="BK315"/>
  <c r="BK236"/>
  <c r="J140"/>
  <c r="J559"/>
  <c r="BK513"/>
  <c r="J465"/>
  <c r="J381"/>
  <c r="J283"/>
  <c r="BK211"/>
  <c r="J131"/>
  <c r="J568"/>
  <c r="BK518"/>
  <c r="J481"/>
  <c r="BK414"/>
  <c r="J349"/>
  <c r="BK262"/>
  <c r="BK192"/>
  <c r="BK114"/>
  <c r="J572"/>
  <c r="J538"/>
  <c r="BK505"/>
  <c r="BK484"/>
  <c r="BK449"/>
  <c r="BK387"/>
  <c r="BK338"/>
  <c r="J224"/>
  <c r="J144"/>
  <c r="J577"/>
  <c r="BK509"/>
  <c r="BK467"/>
  <c r="BK357"/>
  <c r="J262"/>
  <c r="J167"/>
  <c r="J547"/>
  <c r="J483"/>
  <c r="BK418"/>
  <c r="J291"/>
  <c r="BK173"/>
  <c r="BK562"/>
  <c r="BK493"/>
  <c r="J445"/>
  <c r="J270"/>
  <c r="BK184"/>
  <c r="J463"/>
  <c r="J367"/>
  <c r="BK283"/>
  <c r="BK201"/>
  <c r="F36"/>
  <c r="J524"/>
  <c r="BK481"/>
  <c r="BK376"/>
  <c r="J310"/>
  <c r="BK121"/>
  <c r="BK531"/>
  <c r="J464"/>
  <c r="J385"/>
  <c r="BK224"/>
  <c r="J34"/>
  <c r="BK582"/>
  <c r="J504"/>
  <c r="J424"/>
  <c r="BK325"/>
  <c r="J236"/>
  <c r="BK572"/>
  <c r="BK511"/>
  <c r="BK456"/>
  <c r="BK270"/>
  <c r="BK106"/>
  <c r="BK527"/>
  <c r="J501"/>
  <c r="BK454"/>
  <c r="BK329"/>
  <c r="J208"/>
  <c r="F35"/>
  <c r="BK555"/>
  <c r="BK489"/>
  <c r="J387"/>
  <c r="BK291"/>
  <c r="BK194"/>
  <c r="J555"/>
  <c r="BK468"/>
  <c r="BK374"/>
  <c r="J211"/>
  <c r="BK587"/>
  <c r="J520"/>
  <c r="BK404"/>
  <c r="BK310"/>
  <c r="J119"/>
  <c r="J468"/>
  <c r="J389"/>
  <c r="J325"/>
  <c r="BK243"/>
  <c r="J137"/>
  <c r="BK570"/>
  <c r="BK501"/>
  <c r="J467"/>
  <c r="J379"/>
  <c r="J250"/>
  <c r="J157"/>
  <c r="J582"/>
  <c r="BK533"/>
  <c r="BK497"/>
  <c r="J409"/>
  <c r="BK332"/>
  <c r="BK264"/>
  <c r="J188"/>
  <c r="J585"/>
  <c r="J550"/>
  <c r="J507"/>
  <c r="BK465"/>
  <c r="J392"/>
  <c r="J329"/>
  <c r="BK218"/>
  <c r="BK152"/>
  <c r="J587"/>
  <c r="BK550"/>
  <c r="BK516"/>
  <c r="BK487"/>
  <c r="BK464"/>
  <c r="J418"/>
  <c r="BK367"/>
  <c r="J298"/>
  <c r="J243"/>
  <c r="BK163"/>
  <c r="F34"/>
  <c l="1" r="BK253"/>
  <c r="BK458"/>
  <c r="J458"/>
  <c r="J68"/>
  <c r="P515"/>
  <c r="T546"/>
  <c r="P253"/>
  <c r="P458"/>
  <c r="BK561"/>
  <c r="J561"/>
  <c r="J76"/>
  <c r="BK101"/>
  <c r="J101"/>
  <c r="J61"/>
  <c r="T253"/>
  <c r="BK475"/>
  <c r="J475"/>
  <c r="J69"/>
  <c r="T526"/>
  <c r="P546"/>
  <c r="BK579"/>
  <c r="J579"/>
  <c r="J78"/>
  <c r="P101"/>
  <c r="P183"/>
  <c r="P240"/>
  <c r="P394"/>
  <c r="T475"/>
  <c r="R515"/>
  <c r="BK537"/>
  <c r="J537"/>
  <c r="J72"/>
  <c r="R546"/>
  <c r="R183"/>
  <c r="T240"/>
  <c r="BK394"/>
  <c r="J394"/>
  <c r="J67"/>
  <c r="P475"/>
  <c r="BK526"/>
  <c r="J526"/>
  <c r="J71"/>
  <c r="P537"/>
  <c r="R561"/>
  <c r="BK183"/>
  <c r="J183"/>
  <c r="J62"/>
  <c r="BK240"/>
  <c r="J240"/>
  <c r="J63"/>
  <c r="R394"/>
  <c r="R458"/>
  <c r="R526"/>
  <c r="T537"/>
  <c r="R101"/>
  <c r="R100"/>
  <c r="R253"/>
  <c r="R475"/>
  <c r="P526"/>
  <c r="R537"/>
  <c r="T561"/>
  <c r="R579"/>
  <c r="BK584"/>
  <c r="J584"/>
  <c r="J79"/>
  <c r="R584"/>
  <c r="T101"/>
  <c r="T183"/>
  <c r="R240"/>
  <c r="T394"/>
  <c r="T458"/>
  <c r="BK515"/>
  <c r="J515"/>
  <c r="J70"/>
  <c r="T515"/>
  <c r="BK546"/>
  <c r="J546"/>
  <c r="J73"/>
  <c r="P561"/>
  <c r="P579"/>
  <c r="T579"/>
  <c r="P584"/>
  <c r="T584"/>
  <c r="BK249"/>
  <c r="J249"/>
  <c r="J64"/>
  <c r="BK558"/>
  <c r="J558"/>
  <c r="J75"/>
  <c r="BK576"/>
  <c r="J576"/>
  <c r="J77"/>
  <c i="1" r="BC55"/>
  <c r="AW55"/>
  <c r="BA55"/>
  <c r="BD55"/>
  <c i="2" r="E48"/>
  <c r="J52"/>
  <c r="F55"/>
  <c r="BE102"/>
  <c r="BE106"/>
  <c r="BE110"/>
  <c r="BE114"/>
  <c r="BE119"/>
  <c r="BE121"/>
  <c r="BE126"/>
  <c r="BE131"/>
  <c r="BE137"/>
  <c r="BE140"/>
  <c r="BE144"/>
  <c r="BE148"/>
  <c r="BE152"/>
  <c r="BE157"/>
  <c r="BE163"/>
  <c r="BE167"/>
  <c r="BE170"/>
  <c r="BE173"/>
  <c r="BE179"/>
  <c r="BE184"/>
  <c r="BE188"/>
  <c r="BE192"/>
  <c r="BE194"/>
  <c r="BE197"/>
  <c r="BE201"/>
  <c r="BE205"/>
  <c r="BE208"/>
  <c r="BE211"/>
  <c r="BE215"/>
  <c r="BE218"/>
  <c r="BE224"/>
  <c r="BE230"/>
  <c r="BE236"/>
  <c r="BE241"/>
  <c r="BE243"/>
  <c r="BE245"/>
  <c r="BE248"/>
  <c r="BE250"/>
  <c r="BE254"/>
  <c r="BE258"/>
  <c r="BE262"/>
  <c r="BE264"/>
  <c r="BE270"/>
  <c r="BE272"/>
  <c r="BE278"/>
  <c r="BE283"/>
  <c r="BE289"/>
  <c r="BE291"/>
  <c r="BE296"/>
  <c r="BE298"/>
  <c r="BE308"/>
  <c r="BE310"/>
  <c r="BE315"/>
  <c r="BE321"/>
  <c r="BE325"/>
  <c r="BE329"/>
  <c r="BE332"/>
  <c r="BE333"/>
  <c r="BE338"/>
  <c r="BE342"/>
  <c r="BE345"/>
  <c r="BE349"/>
  <c r="BE353"/>
  <c r="BE357"/>
  <c r="BE367"/>
  <c r="BE369"/>
  <c r="BE374"/>
  <c r="BE376"/>
  <c r="BE379"/>
  <c r="BE381"/>
  <c r="BE385"/>
  <c r="BE387"/>
  <c r="BE389"/>
  <c r="BE390"/>
  <c r="BE392"/>
  <c r="BE395"/>
  <c r="BE404"/>
  <c r="BE409"/>
  <c r="BE414"/>
  <c r="BE418"/>
  <c r="BE424"/>
  <c r="BE436"/>
  <c r="BE440"/>
  <c r="BE445"/>
  <c r="BE449"/>
  <c r="BE454"/>
  <c r="BE456"/>
  <c r="BE459"/>
  <c r="BE461"/>
  <c r="BE463"/>
  <c r="BE464"/>
  <c r="BE465"/>
  <c r="BE467"/>
  <c r="BE468"/>
  <c r="BE470"/>
  <c r="BE471"/>
  <c r="BE473"/>
  <c r="BE476"/>
  <c r="BE480"/>
  <c r="BE481"/>
  <c r="BE483"/>
  <c r="BE484"/>
  <c r="BE486"/>
  <c r="BE487"/>
  <c r="BE489"/>
  <c r="BE490"/>
  <c r="BE492"/>
  <c r="BE493"/>
  <c r="BE497"/>
  <c r="BE500"/>
  <c r="BE501"/>
  <c r="BE504"/>
  <c r="BE505"/>
  <c r="BE507"/>
  <c r="BE509"/>
  <c r="BE511"/>
  <c r="BE513"/>
  <c r="BE516"/>
  <c r="BE518"/>
  <c r="BE520"/>
  <c r="BE522"/>
  <c r="BE524"/>
  <c r="BE527"/>
  <c r="BE531"/>
  <c r="BE533"/>
  <c r="BE535"/>
  <c r="BE538"/>
  <c r="BE542"/>
  <c r="BE547"/>
  <c r="BE550"/>
  <c r="BE553"/>
  <c r="BE555"/>
  <c r="BE559"/>
  <c r="BE562"/>
  <c r="BE564"/>
  <c r="BE566"/>
  <c r="BE568"/>
  <c r="BE570"/>
  <c r="BE572"/>
  <c r="BE574"/>
  <c r="BE577"/>
  <c r="BE580"/>
  <c r="BE582"/>
  <c r="BE585"/>
  <c r="BE587"/>
  <c i="1" r="BB55"/>
  <c r="BB54"/>
  <c r="W31"/>
  <c r="BC54"/>
  <c r="W32"/>
  <c r="BA54"/>
  <c r="W30"/>
  <c r="BD54"/>
  <c r="W33"/>
  <c i="2" l="1" r="T252"/>
  <c r="R557"/>
  <c r="P100"/>
  <c r="T557"/>
  <c r="P557"/>
  <c r="R252"/>
  <c r="R99"/>
  <c r="T100"/>
  <c r="T99"/>
  <c r="P252"/>
  <c r="P99"/>
  <c i="1" r="AU55"/>
  <c i="2" r="BK252"/>
  <c r="J252"/>
  <c r="J65"/>
  <c r="J253"/>
  <c r="J66"/>
  <c r="BK100"/>
  <c r="J100"/>
  <c r="J60"/>
  <c r="BK557"/>
  <c r="J557"/>
  <c r="J74"/>
  <c i="1" r="AY54"/>
  <c r="AX54"/>
  <c r="AU54"/>
  <c r="AW54"/>
  <c r="AK30"/>
  <c i="2" r="F33"/>
  <c i="1" r="AZ55"/>
  <c r="AZ54"/>
  <c r="W29"/>
  <c i="2" r="J33"/>
  <c i="1" r="AV55"/>
  <c r="AT55"/>
  <c i="2" l="1" r="BK99"/>
  <c r="J99"/>
  <c r="J59"/>
  <c i="1" r="AV54"/>
  <c r="AK29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<sst xmlns="http://schemas.openxmlformats.org/spreadsheetml/2006/main">
  <si>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</si>
  <si>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</si>
  <si>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</si>
  <si>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</si>
  <si>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</si>
  <si>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{d88266c8-e5ba-4b2b-889d-77ed02857a3f}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</si>
  <si>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</si>
  <si>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</si>
  <si>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</si>
  <si>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</si>
  <si>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</si>
  <si>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</si>
  <si>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</si>
  <si>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</si>
  <si>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307021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</si>
  <si>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</si>
  <si>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</si>
  <si>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DD Senožaty - oprava střechy nad objektem MŠ</t>
  </si>
  <si>
    <t>KSO:</t>
  </si>
  <si>
    <t/>
  </si>
  <si>
    <t>CC-CZ:</t>
  </si>
  <si>
    <t>Místo:</t>
  </si>
  <si>
    <t>Senožaty</t>
  </si>
  <si>
    <t>Datum:</t>
  </si>
  <si>
    <t>9. 8. 2024</t>
  </si>
  <si>
    <t>Zadavatel:</t>
  </si>
  <si>
    <t>IČ:</t>
  </si>
  <si>
    <t>70890749</t>
  </si>
  <si>
    <t>Kraj Vysočina</t>
  </si>
  <si>
    <t>DIČ:</t>
  </si>
  <si>
    <t>Uchazeč:</t>
  </si>
  <si>
    <t>Vyplň údaj</t>
  </si>
  <si>
    <t>Projektant:</t>
  </si>
  <si>
    <t>28073088</t>
  </si>
  <si>
    <t>MO-VE-RE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</si>
  <si>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</si>
  <si>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</si>
  <si>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</si>
  <si>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</si>
  <si>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</si>
  <si>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</si>
  <si>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</si>
  <si>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</si>
  <si>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</si>
  <si>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</si>
  <si>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</si>
  <si>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</si>
  <si>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</si>
  <si>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</si>
  <si>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</si>
  <si>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</si>
  <si>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</si>
  <si>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</si>
  <si>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</si>
  <si>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</si>
  <si>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</si>
  <si>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</si>
  <si>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</si>
  <si>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</si>
  <si>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</si>
  <si>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</si>
  <si>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</si>
  <si>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</si>
  <si>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</si>
  <si>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</si>
  <si>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</si>
  <si>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</si>
  <si>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</si>
  <si>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</si>
  <si>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</si>
  <si>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</si>
  <si>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</si>
  <si>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</si>
  <si>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</si>
  <si>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</si>
  <si>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</si>
  <si>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</si>
  <si>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</si>
  <si>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Oprava střechy</t>
  </si>
  <si>
    <t>STA</t>
  </si>
  <si>
    <t>1</t>
  </si>
  <si>
    <t>{d0c451ba-2db0-4be2-b1de-c9cad166870f}</t>
  </si>
  <si>
    <t>2</t>
  </si>
  <si>
    <t>KRYCÍ LIST SOUPISU PRACÍ</t>
  </si>
  <si>
    <t>Objekt:</t>
  </si>
  <si>
    <t>307021 - Oprava střechy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</si>
  <si>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</si>
  <si>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</si>
  <si>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</si>
  <si>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</si>
  <si>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</si>
  <si>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</si>
  <si>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</si>
  <si>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</si>
  <si>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</si>
  <si>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</si>
  <si>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</si>
  <si>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</si>
  <si>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</si>
  <si>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</si>
  <si>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</si>
  <si>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</si>
  <si>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764 - Konstrukce klempířské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</si>
  <si>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</si>
  <si>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</si>
  <si>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</si>
  <si>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</si>
  <si>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</si>
  <si>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</si>
  <si>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</si>
  <si>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</si>
  <si>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</si>
  <si>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</si>
  <si>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</si>
  <si>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</si>
  <si>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</si>
  <si>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</si>
  <si>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</si>
  <si>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</si>
  <si>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</si>
  <si>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</si>
  <si>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</si>
  <si>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</si>
  <si>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</si>
  <si>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</si>
  <si>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</si>
  <si>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</si>
  <si>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</si>
  <si>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</si>
  <si>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622131101</t>
  </si>
  <si>
    <t>Podkladní a spojovací vrstva vnějších omítaných ploch cementový postřik nanášený ručně celoplošně stěn</t>
  </si>
  <si>
    <t>m2</t>
  </si>
  <si>
    <t>CS ÚRS 2024 01</t>
  </si>
  <si>
    <t>4</t>
  </si>
  <si>
    <t>-1404183472</t>
  </si>
  <si>
    <t>Online PSC</t>
  </si>
  <si>
    <t>https://podminky.urs.cz/item/CS_URS_2024_01/622131101</t>
  </si>
  <si>
    <t>VV</t>
  </si>
  <si>
    <t>0,75*4*1,4+0,45+4+0,8</t>
  </si>
  <si>
    <t>Součet</t>
  </si>
  <si>
    <t>622131121</t>
  </si>
  <si>
    <t>Podkladní a spojovací vrstva vnějších omítaných ploch penetrace nanášená ručně stěn</t>
  </si>
  <si>
    <t>596124553</t>
  </si>
  <si>
    <t>https://podminky.urs.cz/item/CS_URS_2024_01/622131121</t>
  </si>
  <si>
    <t>3</t>
  </si>
  <si>
    <t>622151011</t>
  </si>
  <si>
    <t>Penetrační nátěr vnějších pastovitých tenkovrstvých omítek silikátový stěn</t>
  </si>
  <si>
    <t>-487086541</t>
  </si>
  <si>
    <t>https://podminky.urs.cz/item/CS_URS_2024_01/622151011</t>
  </si>
  <si>
    <t>0,27*(2,2+36,64+16,94+30,195)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</si>
  <si>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</si>
  <si>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</si>
  <si>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2017209453</t>
  </si>
  <si>
    <t>https://podminky.urs.cz/item/CS_URS_2024_01/622211031</t>
  </si>
  <si>
    <t>"ATIKA FASÁDA"</t>
  </si>
  <si>
    <t>5</t>
  </si>
  <si>
    <t>M</t>
  </si>
  <si>
    <t>28376078</t>
  </si>
  <si>
    <t>deska EPS grafitová fasádní λ=0,030-0,031 tl 140mm</t>
  </si>
  <si>
    <t>8</t>
  </si>
  <si>
    <t>-186532944</t>
  </si>
  <si>
    <t>23,213*1,05 'Přepočtené koeficientem množství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</si>
  <si>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</si>
  <si>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</si>
  <si>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-7371612</t>
  </si>
  <si>
    <t>https://podminky.urs.cz/item/CS_URS_2024_01/622251101</t>
  </si>
  <si>
    <t>7</t>
  </si>
  <si>
    <t>622251211</t>
  </si>
  <si>
    <t>Montáž kontaktního zateplení lepením a mechanickým kotvením Příplatek k cenám za zesílené vyztužení druhou vrstvou sklovláknitého pletiva vnějších stěn</t>
  </si>
  <si>
    <t>877331657</t>
  </si>
  <si>
    <t>https://podminky.urs.cz/item/CS_URS_2024_01/622251211</t>
  </si>
  <si>
    <t>622252002</t>
  </si>
  <si>
    <t>Montáž profilů kontaktního zateplení ostatních stěnových, dilatačních apod. lepených do tmelu</t>
  </si>
  <si>
    <t>m</t>
  </si>
  <si>
    <t>262373129</t>
  </si>
  <si>
    <t>https://podminky.urs.cz/item/CS_URS_2024_01/622252002</t>
  </si>
  <si>
    <t>2,2+36,64+16,94+30,195</t>
  </si>
  <si>
    <t>0,27*3</t>
  </si>
  <si>
    <t>9</t>
  </si>
  <si>
    <t>28342206</t>
  </si>
  <si>
    <t>profil ukončovací PVC s výztužnou tkaninu pro ukončení atiky ETICS</t>
  </si>
  <si>
    <t>1765062683</t>
  </si>
  <si>
    <t>85,975*1,05 'Přepočtené koeficientem množství</t>
  </si>
  <si>
    <t>10</t>
  </si>
  <si>
    <t>63127416</t>
  </si>
  <si>
    <t>profil rohový PVC 23x23mm s výztužnou tkaninou š 100mm pro ETICS</t>
  </si>
  <si>
    <t>-1597825357</t>
  </si>
  <si>
    <t>3*0,27</t>
  </si>
  <si>
    <t>0,81*1,05 'Přepočtené koeficientem množství</t>
  </si>
  <si>
    <t>11</t>
  </si>
  <si>
    <t>622321121</t>
  </si>
  <si>
    <t>Omítka vápenocementová vnějších ploch nanášená ručně jednovrstvá, tloušťky do 15 mm hladká stěn</t>
  </si>
  <si>
    <t>-1186699062</t>
  </si>
  <si>
    <t>https://podminky.urs.cz/item/CS_URS_2024_01/622321121</t>
  </si>
  <si>
    <t>622321131</t>
  </si>
  <si>
    <t>Vápenocementový štuk vnějších ploch tloušťky do 3 mm stěn</t>
  </si>
  <si>
    <t>356685939</t>
  </si>
  <si>
    <t>https://podminky.urs.cz/item/CS_URS_2024_01/622321131</t>
  </si>
  <si>
    <t>13</t>
  </si>
  <si>
    <t>622521012</t>
  </si>
  <si>
    <t>Omítka tenkovrstvá silikátová vnějších ploch probarvená bez penetrace zatíraná (škrábaná ), zrnitost 1,5 mm stěn</t>
  </si>
  <si>
    <t>-1178702445</t>
  </si>
  <si>
    <t>https://podminky.urs.cz/item/CS_URS_2024_01/622521012</t>
  </si>
  <si>
    <t xml:space="preserve">"ATIKA FASÁDA" </t>
  </si>
  <si>
    <t>14</t>
  </si>
  <si>
    <t>629991011</t>
  </si>
  <si>
    <t>Zakrytí vnějších ploch před znečištěním včetně pozdějšího odkrytí výplní otvorů a svislých ploch fólií přilepenou lepící páskou</t>
  </si>
  <si>
    <t>1216443121</t>
  </si>
  <si>
    <t>https://podminky.urs.cz/item/CS_URS_2024_01/629991011</t>
  </si>
  <si>
    <t>"OKNA MŠ"</t>
  </si>
  <si>
    <t>1,2*2,1*(14+14)</t>
  </si>
  <si>
    <t>2,4*1,8*2</t>
  </si>
  <si>
    <t>15</t>
  </si>
  <si>
    <t>629999011</t>
  </si>
  <si>
    <t>Příplatky k cenám úprav vnějších povrchů za zvýšenou pracnost při provádění styku dvou barev nebo struktur na fasádě</t>
  </si>
  <si>
    <t>-181590550</t>
  </si>
  <si>
    <t>https://podminky.urs.cz/item/CS_URS_2024_01/629999011</t>
  </si>
  <si>
    <t>(2,2+36,64+16,94+30,195)</t>
  </si>
  <si>
    <t>16</t>
  </si>
  <si>
    <t>6324555511</t>
  </si>
  <si>
    <t>Potěr perlitocementový 400 kg cementu/m3, tl. přes 150 mm</t>
  </si>
  <si>
    <t>-854932829</t>
  </si>
  <si>
    <t>16,3*29,88-3,15*4,15+6,125*5,08</t>
  </si>
  <si>
    <t>17</t>
  </si>
  <si>
    <t>6324591251</t>
  </si>
  <si>
    <t>Příplatky k cenám potěrů za sklon od vodorovné roviny tl. potěru přes150 mm</t>
  </si>
  <si>
    <t>-1895909557</t>
  </si>
  <si>
    <t>18</t>
  </si>
  <si>
    <t>634112117</t>
  </si>
  <si>
    <t>Obvodová dilatace mezi stěnou a mazaninou nebo potěrem podlahovým páskem z pěnového PE tl. do 10 mm, výšky 200 mm</t>
  </si>
  <si>
    <t>-1055531511</t>
  </si>
  <si>
    <t>https://podminky.urs.cz/item/CS_URS_2024_01/634112117</t>
  </si>
  <si>
    <t>9,45+29,88+16,3+36+1,68+0,125+3,4+6,3+0,74+0,3+0,63</t>
  </si>
  <si>
    <t>3,15*2+4,15*2</t>
  </si>
  <si>
    <t>0,75*4+0,75*2+0,45*2+0,5</t>
  </si>
  <si>
    <t>19</t>
  </si>
  <si>
    <t>634911113</t>
  </si>
  <si>
    <t>Řezání dilatačních nebo smršťovacích spár v čerstvé betonové mazanině nebo potěru šířky do 5 mm, hloubky přes 20 do 50 mm</t>
  </si>
  <si>
    <t>-216969762</t>
  </si>
  <si>
    <t>https://podminky.urs.cz/item/CS_URS_2024_01/634911113</t>
  </si>
  <si>
    <t>6,3+5,08+29,58*3+3,8*2+21,93*2+16,3+11,5*2+7,6*2+5,52*2</t>
  </si>
  <si>
    <t>Ostatní konstrukce a práce, bourání</t>
  </si>
  <si>
    <t>20</t>
  </si>
  <si>
    <t>941111111</t>
  </si>
  <si>
    <t>Lešení řadové trubkové lehké pracovní s podlahami s provozním zatížením tř. 3 do 200 kg/m2 šířky tř. W06 od 0,6 do 0,9 m výšky do 10 m montáž</t>
  </si>
  <si>
    <t>-295766925</t>
  </si>
  <si>
    <t>https://podminky.urs.cz/item/CS_URS_2024_01/941111111</t>
  </si>
  <si>
    <t>(36,78+17,08+30,34+2,2)*6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</si>
  <si>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</si>
  <si>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</si>
  <si>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1955084405</t>
  </si>
  <si>
    <t>https://podminky.urs.cz/item/CS_URS_2024_01/941111211</t>
  </si>
  <si>
    <t>30*2*(36,78+17,08+30,34+2,2)*6</t>
  </si>
  <si>
    <t>22</t>
  </si>
  <si>
    <t>941111322</t>
  </si>
  <si>
    <t>Odborná prohlídka lešení řadového trubkového lehkého pracovního s podlahami s provozním zatížením tř. 3 do 200 kg/m2 šířky tř. W06 až W12 od 0,6 m do 1,5 m výšky do 25 m, celkové plochy přes 500 do 2 000 m2 zakrytého sítí</t>
  </si>
  <si>
    <t>kus</t>
  </si>
  <si>
    <t>1237488763</t>
  </si>
  <si>
    <t>https://podminky.urs.cz/item/CS_URS_2024_01/941111322</t>
  </si>
  <si>
    <t>23</t>
  </si>
  <si>
    <t>941111811</t>
  </si>
  <si>
    <t>Lešení řadové trubkové lehké pracovní s podlahami s provozním zatížením tř. 3 do 200 kg/m2 šířky tř. W06 od 0,6 do 0,9 m výšky do 10 m demontáž</t>
  </si>
  <si>
    <t>-321426566</t>
  </si>
  <si>
    <t>https://podminky.urs.cz/item/CS_URS_2024_01/941111811</t>
  </si>
  <si>
    <t>24</t>
  </si>
  <si>
    <t>944111122</t>
  </si>
  <si>
    <t>Zábradlí ochranné trubkové vnitřní na lešeňových konstrukcích dvoutyčové montáž</t>
  </si>
  <si>
    <t>322558043</t>
  </si>
  <si>
    <t>https://podminky.urs.cz/item/CS_URS_2024_01/944111122</t>
  </si>
  <si>
    <t>36,78+17,08+30,34+22</t>
  </si>
  <si>
    <t>25</t>
  </si>
  <si>
    <t>944111222</t>
  </si>
  <si>
    <t>Zábradlí ochranné trubkové vnitřní na lešeňových konstrukcích dvoutyčové příplatek k ceně za každý den použití</t>
  </si>
  <si>
    <t>1228839820</t>
  </si>
  <si>
    <t>https://podminky.urs.cz/item/CS_URS_2024_01/944111222</t>
  </si>
  <si>
    <t>(36,78+17,08+30,34+22)*30*2</t>
  </si>
  <si>
    <t>26</t>
  </si>
  <si>
    <t>944111822</t>
  </si>
  <si>
    <t>Zábradlí ochranné trubkové vnitřní na lešeňových konstrukcích dvoutyčové demontáž</t>
  </si>
  <si>
    <t>875794970</t>
  </si>
  <si>
    <t>https://podminky.urs.cz/item/CS_URS_2024_01/944111822</t>
  </si>
  <si>
    <t>27</t>
  </si>
  <si>
    <t>944511111</t>
  </si>
  <si>
    <t>Síť ochranná zavěšená na konstrukci lešení z textilie z umělých vláken montáž</t>
  </si>
  <si>
    <t>-136318781</t>
  </si>
  <si>
    <t>https://podminky.urs.cz/item/CS_URS_2024_01/944511111</t>
  </si>
  <si>
    <t>(36,78+17,08+30,34+22)*8</t>
  </si>
  <si>
    <t>28</t>
  </si>
  <si>
    <t>944511211</t>
  </si>
  <si>
    <t>Síť ochranná zavěšená na konstrukci lešení z textilie z umělých vláken příplatek k ceně za každý den použití</t>
  </si>
  <si>
    <t>479227067</t>
  </si>
  <si>
    <t>https://podminky.urs.cz/item/CS_URS_2024_01/944511211</t>
  </si>
  <si>
    <t>(36,78+17,08+30,34+22)*8*30*2</t>
  </si>
  <si>
    <t>29</t>
  </si>
  <si>
    <t>944511811</t>
  </si>
  <si>
    <t>Síť ochranná zavěšená na konstrukci lešení z textilie z umělých vláken demontáž</t>
  </si>
  <si>
    <t>-337705646</t>
  </si>
  <si>
    <t>https://podminky.urs.cz/item/CS_URS_2024_01/944511811</t>
  </si>
  <si>
    <t>30</t>
  </si>
  <si>
    <t>965041341</t>
  </si>
  <si>
    <t>Bourání mazanin škvárobetonových tl. do 100 mm, plochy přes 4 m2</t>
  </si>
  <si>
    <t>m3</t>
  </si>
  <si>
    <t>-1265250867</t>
  </si>
  <si>
    <t>https://podminky.urs.cz/item/CS_URS_2024_01/965041341</t>
  </si>
  <si>
    <t>16,3*29,88*0,05</t>
  </si>
  <si>
    <t>6*5,08*0,05</t>
  </si>
  <si>
    <t>-3,1*4,15*0,05</t>
  </si>
  <si>
    <t>31</t>
  </si>
  <si>
    <t>965045113</t>
  </si>
  <si>
    <t>Bourání potěrů tl. do 50 mm cementových nebo pískocementových, plochy přes 4 m2</t>
  </si>
  <si>
    <t>345360607</t>
  </si>
  <si>
    <t>https://podminky.urs.cz/item/CS_URS_2024_01/965045113</t>
  </si>
  <si>
    <t>16,3*29,88</t>
  </si>
  <si>
    <t>6*5,08</t>
  </si>
  <si>
    <t>-3,1*4,15</t>
  </si>
  <si>
    <t>32</t>
  </si>
  <si>
    <t>965082941</t>
  </si>
  <si>
    <t>Odstranění násypu pod podlahami nebo ochranného násypu na střechách tl. přes 200 mm jakékoliv plochy</t>
  </si>
  <si>
    <t>1569614116</t>
  </si>
  <si>
    <t>https://podminky.urs.cz/item/CS_URS_2024_01/965082941</t>
  </si>
  <si>
    <t>16,3*29,88*0,21</t>
  </si>
  <si>
    <t>5,08*6*0,21</t>
  </si>
  <si>
    <t>-4,15*3,15*0,21</t>
  </si>
  <si>
    <t>33</t>
  </si>
  <si>
    <t>985131311</t>
  </si>
  <si>
    <t>Očištění ploch stěn ruční dočištění ocelovými kartáči</t>
  </si>
  <si>
    <t>2112037269</t>
  </si>
  <si>
    <t>https://podminky.urs.cz/item/CS_URS_2024_01/985131311</t>
  </si>
  <si>
    <t>997</t>
  </si>
  <si>
    <t>Přesun sutě</t>
  </si>
  <si>
    <t>34</t>
  </si>
  <si>
    <t>997013151</t>
  </si>
  <si>
    <t>Vnitrostaveništní doprava suti a vybouraných hmot vodorovně do 50 m s naložením s omezením mechanizace pro budovy a haly výšky do 6 m</t>
  </si>
  <si>
    <t>t</t>
  </si>
  <si>
    <t>-1986480307</t>
  </si>
  <si>
    <t>https://podminky.urs.cz/item/CS_URS_2024_01/997013151</t>
  </si>
  <si>
    <t>35</t>
  </si>
  <si>
    <t>997013501</t>
  </si>
  <si>
    <t>Odvoz suti a vybouraných hmot na skládku nebo meziskládku se složením, na vzdálenost do 1 km</t>
  </si>
  <si>
    <t>-857519284</t>
  </si>
  <si>
    <t>https://podminky.urs.cz/item/CS_URS_2024_01/997013501</t>
  </si>
  <si>
    <t>36</t>
  </si>
  <si>
    <t>997013509</t>
  </si>
  <si>
    <t>Odvoz suti a vybouraných hmot na skládku nebo meziskládku se složením, na vzdálenost Příplatek k ceně za každý další započatý 1 km přes 1 km</t>
  </si>
  <si>
    <t>-1213144661</t>
  </si>
  <si>
    <t>https://podminky.urs.cz/item/CS_URS_2024_01/997013509</t>
  </si>
  <si>
    <t>266,889*19 'Přepočtené koeficientem množství</t>
  </si>
  <si>
    <t>37</t>
  </si>
  <si>
    <t>9970136311</t>
  </si>
  <si>
    <t>Poplatek za uložení stavebního odpadu na skládce (skládkovné) směsného stavebního a demoličního zatříděného do Katalogu odpadů pod kódem 17 09 03</t>
  </si>
  <si>
    <t>-1013197324</t>
  </si>
  <si>
    <t>998</t>
  </si>
  <si>
    <t>Přesun hmot</t>
  </si>
  <si>
    <t>38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</si>
  <si>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</si>
  <si>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</si>
  <si>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-352333220</t>
  </si>
  <si>
    <t>https://podminky.urs.cz/item/CS_URS_2024_01/998011008</t>
  </si>
  <si>
    <t>PSV</t>
  </si>
  <si>
    <t>Práce a dodávky PSV</t>
  </si>
  <si>
    <t>712</t>
  </si>
  <si>
    <t>Povlakové krytiny</t>
  </si>
  <si>
    <t>39</t>
  </si>
  <si>
    <t>712300841</t>
  </si>
  <si>
    <t>Ostatní práce při odstranění povlakové krytiny střech plochých do 10° mechu odškrabáním a očistěním s urovnáním povrchu</t>
  </si>
  <si>
    <t>-1568616031</t>
  </si>
  <si>
    <t>https://podminky.urs.cz/item/CS_URS_2024_01/712300841</t>
  </si>
  <si>
    <t>561,432*0,15</t>
  </si>
  <si>
    <t>40</t>
  </si>
  <si>
    <t>712300843</t>
  </si>
  <si>
    <t>Ostatní práce při odstranění povlakové krytiny střech plochých do 10° zbytkového asfaltového pásu odsekáním</t>
  </si>
  <si>
    <t>-770922449</t>
  </si>
  <si>
    <t>https://podminky.urs.cz/item/CS_URS_2024_01/712300843</t>
  </si>
  <si>
    <t>561,432*0,3</t>
  </si>
  <si>
    <t>41</t>
  </si>
  <si>
    <t>712300845</t>
  </si>
  <si>
    <t>Ostatní práce při odstranění povlakové krytiny střech plochých do 10° doplňků ventilační hlavice</t>
  </si>
  <si>
    <t>-624105145</t>
  </si>
  <si>
    <t>https://podminky.urs.cz/item/CS_URS_2024_01/712300845</t>
  </si>
  <si>
    <t>42</t>
  </si>
  <si>
    <t>712311101</t>
  </si>
  <si>
    <t>Provedení povlakové krytiny střech plochých do 10° natěradly a tmely za studena nátěrem lakem penetračním nebo asfaltovým</t>
  </si>
  <si>
    <t>-1552286147</t>
  </si>
  <si>
    <t>https://podminky.urs.cz/item/CS_URS_2024_01/712311101</t>
  </si>
  <si>
    <t>0,87*(6,3+3,4+0,125+1,68+36+16,3+29,88+10,48+0,19+0,19+0,3+0,74)"stěna atiky"</t>
  </si>
  <si>
    <t>2*(4,15+3,15)*0,87"stěna světlíku"</t>
  </si>
  <si>
    <t>16,3*29,875-3,15*4,15+6,15*5,08"střecha"</t>
  </si>
  <si>
    <t>43</t>
  </si>
  <si>
    <t>11163155</t>
  </si>
  <si>
    <t>lak hydroizolační z modifikovaného asfaltu</t>
  </si>
  <si>
    <t>-1339768666</t>
  </si>
  <si>
    <t>609,693*0,00032 'Přepočtené koeficientem množství</t>
  </si>
  <si>
    <t>44</t>
  </si>
  <si>
    <t>712331801</t>
  </si>
  <si>
    <t>Odstranění povlakové krytiny střech plochých do 10° z pásů uložených na sucho AIP nebo NAIP</t>
  </si>
  <si>
    <t>551785950</t>
  </si>
  <si>
    <t>https://podminky.urs.cz/item/CS_URS_2024_01/712331801</t>
  </si>
  <si>
    <t>16,3*29,875*1,05</t>
  </si>
  <si>
    <t>5,08*6,15*1,05</t>
  </si>
  <si>
    <t>-4,15*3,15</t>
  </si>
  <si>
    <t>45</t>
  </si>
  <si>
    <t>712340833</t>
  </si>
  <si>
    <t>Odstranění povlakové krytiny střech plochých do 10° z přitavených pásů NAIP v plné ploše třívrstvé</t>
  </si>
  <si>
    <t>1371369135</t>
  </si>
  <si>
    <t>https://podminky.urs.cz/item/CS_URS_2024_01/712340833</t>
  </si>
  <si>
    <t>16,8*30,34+5,46*6,49-3,15*4,15"střecha"</t>
  </si>
  <si>
    <t>0,34*(6,3+3,4+0,125+1,68+36+16,3+29,88+10,48+0,19+0,19+0,3+0,74+3,15+3,15+4,15+4,15)"atika"</t>
  </si>
  <si>
    <t>46</t>
  </si>
  <si>
    <t>712341559</t>
  </si>
  <si>
    <t>Provedení povlakové krytiny střech plochých do 10° pásy přitavením NAIP v plné ploše</t>
  </si>
  <si>
    <t>204294555</t>
  </si>
  <si>
    <t>https://podminky.urs.cz/item/CS_URS_2024_01/712341559</t>
  </si>
  <si>
    <t>47</t>
  </si>
  <si>
    <t>62857040</t>
  </si>
  <si>
    <t>pás asfaltový natavitelný modifikovaný SBS s vložkou kombinovanou z hliníkové fólie a skleněné rohože s jemnozrnným minerálním posypem na horním povrchu tl 4,0mm</t>
  </si>
  <si>
    <t>1248900563</t>
  </si>
  <si>
    <t>609,693*1,1655 'Přepočtené koeficientem množství</t>
  </si>
  <si>
    <t>48</t>
  </si>
  <si>
    <t>712362701</t>
  </si>
  <si>
    <t>Provedení povlakové krytiny střech plochých do 10° fólií zesílením spojů páskem se zalitím okrajů spoje</t>
  </si>
  <si>
    <t>-2103096963</t>
  </si>
  <si>
    <t>https://podminky.urs.cz/item/CS_URS_2024_01/712362701</t>
  </si>
  <si>
    <t>3*7,6</t>
  </si>
  <si>
    <t>15*19,08</t>
  </si>
  <si>
    <t>49</t>
  </si>
  <si>
    <t>28343016</t>
  </si>
  <si>
    <t>fólie hydroizolační střešní mPVC určená ke stabilizaci přitížením a do vegetačních střech tl 2,0mm</t>
  </si>
  <si>
    <t>-118544301</t>
  </si>
  <si>
    <t>309*0,3 'Přepočtené koeficientem množství</t>
  </si>
  <si>
    <t>50</t>
  </si>
  <si>
    <t>712363001</t>
  </si>
  <si>
    <t>Provedení povlakové krytiny střech plochých do 10° fólií termoplastickou mPVC (měkčené PVC) rozvinutí a natažení fólie v ploše</t>
  </si>
  <si>
    <t>-1358104535</t>
  </si>
  <si>
    <t>https://podminky.urs.cz/item/CS_URS_2024_01/712363001</t>
  </si>
  <si>
    <t>29,59*16,01</t>
  </si>
  <si>
    <t>6,125*4,795</t>
  </si>
  <si>
    <t>0,43*(6,3+4,795+0,125+35,71+16,01+29,585+10,2+0,3+1,02)</t>
  </si>
  <si>
    <t>-3,51*4,51</t>
  </si>
  <si>
    <t>0,495*3,51+0,425*4,51+0,425*3,51+0,57*4,51</t>
  </si>
  <si>
    <t>0,54*(1,925+36,245+16,545+29,94)</t>
  </si>
  <si>
    <t>0,22*10,2+0,335*1,02+0,27*6,24+3,4*0,275+0,385*0,275</t>
  </si>
  <si>
    <t>51</t>
  </si>
  <si>
    <t>2100384280</t>
  </si>
  <si>
    <t>590,756*1,05 'Přepočtené koeficientem množství</t>
  </si>
  <si>
    <t>52</t>
  </si>
  <si>
    <t>712363003</t>
  </si>
  <si>
    <t>Provedení povlakové krytiny střech plochých do 10° fólií termoplastickou mPVC (měkčené PVC) vytvoření spoje dvou pásů fólií horkovzdušným navařením</t>
  </si>
  <si>
    <t>626883242</t>
  </si>
  <si>
    <t>https://podminky.urs.cz/item/CS_URS_2024_01/712363003</t>
  </si>
  <si>
    <t>53</t>
  </si>
  <si>
    <t>712363005</t>
  </si>
  <si>
    <t>Provedení povlakové krytiny střech plochých do 10° fólií termoplastickou mPVC (měkčené PVC) aplikace fólie na oplechování (na tzv. fóliový plech) horkovzdušným navařením v plné ploše</t>
  </si>
  <si>
    <t>-1012853661</t>
  </si>
  <si>
    <t>https://podminky.urs.cz/item/CS_URS_2024_01/712363005</t>
  </si>
  <si>
    <t>(0,75*2+0,45*2+0,75*4)*0,1</t>
  </si>
  <si>
    <t>54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</si>
  <si>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</si>
  <si>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</si>
  <si>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1671236025</t>
  </si>
  <si>
    <t>https://podminky.urs.cz/item/CS_URS_2024_01/712363115</t>
  </si>
  <si>
    <t>10+13+2</t>
  </si>
  <si>
    <t>55</t>
  </si>
  <si>
    <t>28342013</t>
  </si>
  <si>
    <t>manžeta těsnící pro prostupy hydroizolací z PVC uzavřená kruhová vnitřní průměr 90-114</t>
  </si>
  <si>
    <t>964395696</t>
  </si>
  <si>
    <t>56</t>
  </si>
  <si>
    <t>28342014</t>
  </si>
  <si>
    <t>manžeta těsnící pro prostupy hydroizolací z PVC uzavřená kruhová vnitřní průměr 120-180</t>
  </si>
  <si>
    <t>-1385739513</t>
  </si>
  <si>
    <t>57</t>
  </si>
  <si>
    <t>28342015</t>
  </si>
  <si>
    <t>manžeta těsnící pro prostupy hydroizolací z PVC uzavřená kruhová vnitřní průměr 200</t>
  </si>
  <si>
    <t>892164451</t>
  </si>
  <si>
    <t>58</t>
  </si>
  <si>
    <t>712363352</t>
  </si>
  <si>
    <t>Povlakové krytiny střech plochých do 10° z tvarovaných poplastovaných lišt pro mPVC vnitřní koutová lišta rš 100 mm (K3)</t>
  </si>
  <si>
    <t>-732658144</t>
  </si>
  <si>
    <t>https://podminky.urs.cz/item/CS_URS_2024_01/712363352</t>
  </si>
  <si>
    <t>9,31+0,49+0,3+1,02+6,3+3,41+0,125+1,4+35,71+16,01+29,59</t>
  </si>
  <si>
    <t>0,09+0,4+3,51*2+4,51*2+0,45*2+0,75*2+0,75*4</t>
  </si>
  <si>
    <t>59</t>
  </si>
  <si>
    <t>712363353</t>
  </si>
  <si>
    <t>Povlakové krytiny střech plochých do 10° z tvarovaných poplastovaných lišt pro mPVC vnější koutová lišta rš 100 mm (K2)</t>
  </si>
  <si>
    <t>1361211839</t>
  </si>
  <si>
    <t>https://podminky.urs.cz/item/CS_URS_2024_01/712363353</t>
  </si>
  <si>
    <t>60</t>
  </si>
  <si>
    <t>7123633571</t>
  </si>
  <si>
    <t>Povlakové krytiny střech plochých do 10° z tvarovaných poplastovaných lišt délky 2 m pro mPVC okapnice široká rš 330 mm (K1)</t>
  </si>
  <si>
    <t>-1797314968</t>
  </si>
  <si>
    <t>30,5+17,08+36,78+2,2</t>
  </si>
  <si>
    <t>61</t>
  </si>
  <si>
    <t>712363361</t>
  </si>
  <si>
    <t>Povlakové krytiny střech plochých do 10° z tvarovaných poplastovaných lišt pro mPVC tmelící lišta rš 70 mm (K6)</t>
  </si>
  <si>
    <t>-506517388</t>
  </si>
  <si>
    <t>https://podminky.urs.cz/item/CS_URS_2024_01/712363361</t>
  </si>
  <si>
    <t>2,32*3+(0,75+0,45)*2+0,75*4+0,26*2+0,4</t>
  </si>
  <si>
    <t>62</t>
  </si>
  <si>
    <t>712363364</t>
  </si>
  <si>
    <t>Povlakové krytiny střech plochých do 10° z tvarovaných poplastovaných lišt pro mPVC tmelící lišta L profil rš 250 mm (K4)</t>
  </si>
  <si>
    <t>-451863805</t>
  </si>
  <si>
    <t>https://podminky.urs.cz/item/CS_URS_2024_01/712363364</t>
  </si>
  <si>
    <t>0,4+3,4+6,24+0,48+0,18+0,65+1,28+0,28+1,28+0,83</t>
  </si>
  <si>
    <t>63</t>
  </si>
  <si>
    <t>712363366</t>
  </si>
  <si>
    <t>Povlakové krytiny střech plochých do 10° z tvarovaných poplastovaných lišt pro mPVC rovná lišta rš 100 mm (K5)</t>
  </si>
  <si>
    <t>-598320032</t>
  </si>
  <si>
    <t>https://podminky.urs.cz/item/CS_URS_2024_01/712363366</t>
  </si>
  <si>
    <t>(3,15+4,15)*2</t>
  </si>
  <si>
    <t>64</t>
  </si>
  <si>
    <t>712771003</t>
  </si>
  <si>
    <t>Provedení separační nebo kluzné vrstvy vegetační střechy z fólií kladených volně s přesahem, sklon střechy přes 5 do 25°</t>
  </si>
  <si>
    <t>114966779</t>
  </si>
  <si>
    <t>https://podminky.urs.cz/item/CS_URS_2024_01/712771003</t>
  </si>
  <si>
    <t>65</t>
  </si>
  <si>
    <t>69334302</t>
  </si>
  <si>
    <t>textilie ochranná nenasákavá vegetačních střech 150g/m2</t>
  </si>
  <si>
    <t>469851530</t>
  </si>
  <si>
    <t>66</t>
  </si>
  <si>
    <t>7127710031</t>
  </si>
  <si>
    <t>1625592956</t>
  </si>
  <si>
    <t>67</t>
  </si>
  <si>
    <t>69334002</t>
  </si>
  <si>
    <t>textilie ochranná vegetačních střech 300g/m2 - skleněné rouno</t>
  </si>
  <si>
    <t>406979052</t>
  </si>
  <si>
    <t>487,275*1,05 'Přepočtené koeficientem množství</t>
  </si>
  <si>
    <t>68</t>
  </si>
  <si>
    <t>7127716011</t>
  </si>
  <si>
    <t>Provedení ochranných pásů vegetační střechy po obvodu střechy, v místech střešních prostupům napojení na zeď apod. z praného říčního kameniva, tloušťky do 100 mm, šířky do 500 mm</t>
  </si>
  <si>
    <t>1937746130</t>
  </si>
  <si>
    <t>(4,8*6,125+16,01*29,59-3,51*4,51)*0,07</t>
  </si>
  <si>
    <t>69</t>
  </si>
  <si>
    <t>58337403</t>
  </si>
  <si>
    <t>kamenivo dekorační (kačírek) frakce 16/32</t>
  </si>
  <si>
    <t>2083060644</t>
  </si>
  <si>
    <t>34,111*1,6524 'Přepočtené koeficientem množství</t>
  </si>
  <si>
    <t>70</t>
  </si>
  <si>
    <t>712771611</t>
  </si>
  <si>
    <t>Provedení ochranných pásů vegetační střechy osazení ochranné kačírkové lišty přitížením konstrukcí</t>
  </si>
  <si>
    <t>-2070881974</t>
  </si>
  <si>
    <t>https://podminky.urs.cz/item/CS_URS_2024_01/712771611</t>
  </si>
  <si>
    <t>31,6+12+25,3+1,1+7,74+7,71+7,73+2,7+6+3+1</t>
  </si>
  <si>
    <t>71</t>
  </si>
  <si>
    <t>69334030</t>
  </si>
  <si>
    <t>lišta kačírková Al výška 60-90mm</t>
  </si>
  <si>
    <t>2112279840</t>
  </si>
  <si>
    <t>105,88*1,02 'Přepočtené koeficientem množství</t>
  </si>
  <si>
    <t>72</t>
  </si>
  <si>
    <t>712998106</t>
  </si>
  <si>
    <t>Provedení povlakové krytiny střech - ostatní práce montáž odvodňovacího prvku doplňků ochranného koše chrliče</t>
  </si>
  <si>
    <t>2136899021</t>
  </si>
  <si>
    <t>https://podminky.urs.cz/item/CS_URS_2024_01/712998106</t>
  </si>
  <si>
    <t>73</t>
  </si>
  <si>
    <t>28349101</t>
  </si>
  <si>
    <t>koš perforovaný ochranný pro odvodnění ploché střechy s kačírkem 133mm</t>
  </si>
  <si>
    <t>-1834962627</t>
  </si>
  <si>
    <t>74</t>
  </si>
  <si>
    <t>998712121</t>
  </si>
  <si>
    <t>Přesun hmot pro povlakové krytiny stanovený z hmotnosti přesunovaného materiálu vodorovná dopravní vzdálenost do 50 m ruční (bez užití mechanizace) v objektech výšky do 6 m</t>
  </si>
  <si>
    <t>-2056099589</t>
  </si>
  <si>
    <t>https://podminky.urs.cz/item/CS_URS_2024_01/998712121</t>
  </si>
  <si>
    <t>75</t>
  </si>
  <si>
    <t>998712129</t>
  </si>
  <si>
    <t>Přesun hmot pro povlakové krytiny stanovený z hmotnosti přesunovaného materiálu vodorovná dopravní vzdálenost do 50 m Příplatek k cenám za ruční zvětšený přesun přes vymezenou vodorovnou dopravní vzdálenost za každých dalších započatých 50 m</t>
  </si>
  <si>
    <t>1966355345</t>
  </si>
  <si>
    <t>https://podminky.urs.cz/item/CS_URS_2024_01/998712129</t>
  </si>
  <si>
    <t>713</t>
  </si>
  <si>
    <t>Izolace tepelné</t>
  </si>
  <si>
    <t>76</t>
  </si>
  <si>
    <t>713131141</t>
  </si>
  <si>
    <t>Montáž tepelné izolace stěn rohožemi, pásy, deskami, dílci, bloky (izolační materiál ve specifikaci) lepením celoplošně bez mechanického kotvení</t>
  </si>
  <si>
    <t>1900453161</t>
  </si>
  <si>
    <t>https://podminky.urs.cz/item/CS_URS_2024_01/713131141</t>
  </si>
  <si>
    <t>"EPS atika"</t>
  </si>
  <si>
    <t>0,48*(33,73+16,155+27,285)</t>
  </si>
  <si>
    <t>"MW na atice"</t>
  </si>
  <si>
    <t>(2,445+9,31+0,63+0,3+0,88+6,15+3,545+1,68+2,125)*0,5</t>
  </si>
  <si>
    <t>"MW na světlíku</t>
  </si>
  <si>
    <t>0,45*(4,51+3,33)+0,58*(4,33+3,15)</t>
  </si>
  <si>
    <t>77</t>
  </si>
  <si>
    <t>28372316</t>
  </si>
  <si>
    <t xml:space="preserve">deska EPS 100S  pro konstrukce s běžným zatížením λ=0,037 tl 140mm</t>
  </si>
  <si>
    <t>-1042488378</t>
  </si>
  <si>
    <t>"EPS ATIKA"</t>
  </si>
  <si>
    <t>37,042*1,05 'Přepočtené koeficientem množství</t>
  </si>
  <si>
    <t>78</t>
  </si>
  <si>
    <t>63151620</t>
  </si>
  <si>
    <t>deska tepelně izolační minerální plochých střech vrchní vrstva 70kPa λ=0,038-0,039 tl 140mm</t>
  </si>
  <si>
    <t>301606654</t>
  </si>
  <si>
    <t>13,533*1,05 'Přepočtené koeficientem množství</t>
  </si>
  <si>
    <t>79</t>
  </si>
  <si>
    <t>63151622</t>
  </si>
  <si>
    <t>deska tepelně izolační minerální plochých střech vrchní vrstva 70kPa λ=0,038-0,039 tl 180mm</t>
  </si>
  <si>
    <t>291213015</t>
  </si>
  <si>
    <t>"MW na světlíku"</t>
  </si>
  <si>
    <t>80</t>
  </si>
  <si>
    <t>713140852</t>
  </si>
  <si>
    <t>Odstranění tepelné izolace střech plochých z rohoží, pásů, dílců, desek, bloků nadstřešních izolací připevněných lepením z vláknitých materiálů nasáklých vodou, tloušťka izolace do 100 mm</t>
  </si>
  <si>
    <t>-1901893618</t>
  </si>
  <si>
    <t>https://podminky.urs.cz/item/CS_URS_2024_01/713140852</t>
  </si>
  <si>
    <t>5,08*6</t>
  </si>
  <si>
    <t>81</t>
  </si>
  <si>
    <t>713141136</t>
  </si>
  <si>
    <t>Montáž tepelné izolace střech plochých rohožemi, pásy, deskami, dílci, bloky (izolační materiál ve specifikaci) přilepenými za studena jednovrstvá nízkoexpanzní (PUR) pěnou</t>
  </si>
  <si>
    <t>-252027651</t>
  </si>
  <si>
    <t>https://podminky.urs.cz/item/CS_URS_2024_01/713141136</t>
  </si>
  <si>
    <t>"EPS STŘECHA"2,94*6,3+5,345*7,735+19,695*16,30+7,735*3,245-0,75*0,75</t>
  </si>
  <si>
    <t>"XPS atika"</t>
  </si>
  <si>
    <t>0,25*(2,06+36,25+16,55+30,085)+0,21*9,45+0,07*0,63+0,14*0,18+0,19*0,74+(6,24+3,40)*0,13</t>
  </si>
  <si>
    <t>"MW spodní vrstva"</t>
  </si>
  <si>
    <t>"stecha"</t>
  </si>
  <si>
    <t>1,68*2,27+2,145*3,545+4,155*2,14+2,145*2,405+2,28*8,28+1,825*0,75+2,28*0,85+1,8*0,3+5,43*2,23+7,95*2,28+3,8*3,15+3,245*2,445</t>
  </si>
  <si>
    <t>"MW vrchní vrstva"</t>
  </si>
  <si>
    <t>82</t>
  </si>
  <si>
    <t>28372320</t>
  </si>
  <si>
    <t>deska EPS 100 pro konstrukce s běžným zatížením λ=0,037 tl 180mm</t>
  </si>
  <si>
    <t>-1824858840</t>
  </si>
  <si>
    <t>2,94*6,3+5,345*7,735+19,695*16,30+7,735*3,245-0,75*0,75</t>
  </si>
  <si>
    <t>405,432*1,05 'Přepočtené koeficientem množství</t>
  </si>
  <si>
    <t>83</t>
  </si>
  <si>
    <t>28376416</t>
  </si>
  <si>
    <t>deska XPS hrana polodrážková a hladký povrch 300kPA λ=0,035 tl 40mm</t>
  </si>
  <si>
    <t>-1839349614</t>
  </si>
  <si>
    <t>"horní hrana atiky"</t>
  </si>
  <si>
    <t>24,684*1,05 'Přepočtené koeficientem množství</t>
  </si>
  <si>
    <t>84</t>
  </si>
  <si>
    <t>63151502</t>
  </si>
  <si>
    <t>deska tepelně izolační minerální plochých střech spodní vrstva 70kPa λ=0,038-0,039 tl 100mm</t>
  </si>
  <si>
    <t>-1563424876</t>
  </si>
  <si>
    <t>1,68*2,27+2,145*3,545+4,155*2,14+2,145*2,405+2,28*8,28+1,825*0,75+2,28*0,85+1,8*0,3+5,43*2,23+7,95*2,28+3,8*3,15+3,245*2,44</t>
  </si>
  <si>
    <t>98,316*1,05 'Přepočtené koeficientem množství</t>
  </si>
  <si>
    <t>85</t>
  </si>
  <si>
    <t>631515001</t>
  </si>
  <si>
    <t>deska tepelně izolační minerální plochých střech vrchní vrstva 100kPa λ=0,038-0,039 tl 80mm</t>
  </si>
  <si>
    <t>-1193999202</t>
  </si>
  <si>
    <t>"střecha vrchní vrstva"</t>
  </si>
  <si>
    <t>86</t>
  </si>
  <si>
    <t>998713121</t>
  </si>
  <si>
    <t>Přesun hmot pro izolace tepelné stanovený z hmotnosti přesunovaného materiálu vodorovná dopravní vzdálenost do 50 m ruční (bez užití mechanizace) v objektech výšky do 6 m</t>
  </si>
  <si>
    <t>831409866</t>
  </si>
  <si>
    <t>https://podminky.urs.cz/item/CS_URS_2024_01/998713121</t>
  </si>
  <si>
    <t>87</t>
  </si>
  <si>
    <t>998713129</t>
  </si>
  <si>
    <t>Přesun hmot pro izolace tepelné stanovený z hmotnosti přesunovaného materiálu vodorovná dopravní vzdálenost do 50 m Příplatek k cenám za ruční zvětšený přesun přes vymezenou vodorovnou dopravní vzdálenost za každých dalších započatých 50 m</t>
  </si>
  <si>
    <t>-1325019455</t>
  </si>
  <si>
    <t>https://podminky.urs.cz/item/CS_URS_2024_01/998713129</t>
  </si>
  <si>
    <t>721</t>
  </si>
  <si>
    <t>Zdravotechnika - vnitřní kanalizace</t>
  </si>
  <si>
    <t>88</t>
  </si>
  <si>
    <t>721210823</t>
  </si>
  <si>
    <t>Demontáž kanalizačního příslušenství střešních vtoků DN 125</t>
  </si>
  <si>
    <t>-598280563</t>
  </si>
  <si>
    <t>https://podminky.urs.cz/item/CS_URS_2024_01/721210823</t>
  </si>
  <si>
    <t>89</t>
  </si>
  <si>
    <t>721239114</t>
  </si>
  <si>
    <t>Střešní vtoky (vpusti) montáž střešních vtoků ostatních typů se svislým odtokem do DN 160</t>
  </si>
  <si>
    <t>1000818200</t>
  </si>
  <si>
    <t>https://podminky.urs.cz/item/CS_URS_2024_01/721239114</t>
  </si>
  <si>
    <t>90</t>
  </si>
  <si>
    <t>56231115</t>
  </si>
  <si>
    <t>vtok střešní svislý s manžetou pro PVC-P izolaci pochůzných střech DN 125</t>
  </si>
  <si>
    <t>528199638</t>
  </si>
  <si>
    <t>91</t>
  </si>
  <si>
    <t>28656004</t>
  </si>
  <si>
    <t>nástavec střešní vpusti s integrovanou PVC manžetou pro výšku TI do 300mm</t>
  </si>
  <si>
    <t>-1350967044</t>
  </si>
  <si>
    <t>92</t>
  </si>
  <si>
    <t>721279152</t>
  </si>
  <si>
    <t>Ventilační hlavice montáž ventilační hlavice z polypropylenu (PP) ostatních typů DN 75</t>
  </si>
  <si>
    <t>196454717</t>
  </si>
  <si>
    <t>https://podminky.urs.cz/item/CS_URS_2024_01/721279152</t>
  </si>
  <si>
    <t>93</t>
  </si>
  <si>
    <t>56231221</t>
  </si>
  <si>
    <t>souprava ventilační střešní PP DN 75 s manžetou PVC-P</t>
  </si>
  <si>
    <t>-327357502</t>
  </si>
  <si>
    <t>94</t>
  </si>
  <si>
    <t>721279153</t>
  </si>
  <si>
    <t>Ventilační hlavice montáž ventilační hlavice z polypropylenu (PP) ostatních typů DN 110</t>
  </si>
  <si>
    <t>506349022</t>
  </si>
  <si>
    <t>https://podminky.urs.cz/item/CS_URS_2024_01/721279153</t>
  </si>
  <si>
    <t>95</t>
  </si>
  <si>
    <t>56231222</t>
  </si>
  <si>
    <t>souprava ventilační střešní PP DN 110 s manžetou PVC-P</t>
  </si>
  <si>
    <t>-236899669</t>
  </si>
  <si>
    <t>96</t>
  </si>
  <si>
    <t>998721311</t>
  </si>
  <si>
    <t>Přesun hmot pro vnitřní kanalizaci stanovený procentní sazbou (%) z ceny vodorovná dopravní vzdálenost do 50 m ruční (bez užití mechanizace) v objektech výšky do 6 m</t>
  </si>
  <si>
    <t>%</t>
  </si>
  <si>
    <t>-1011648048</t>
  </si>
  <si>
    <t>https://podminky.urs.cz/item/CS_URS_2024_01/998721311</t>
  </si>
  <si>
    <t>97</t>
  </si>
  <si>
    <t>998721319</t>
  </si>
  <si>
    <t>Přesun hmot pro vnitřní kanalizaci stanovený procentní sazbou (%) z ceny vodorovná dopravní vzdálenost do 50 m Příplatek k cenám za ruční zvětšený přesun přes vymezenou vodorovnou dopravní vzdálenost za každých dalších započatých 50 m</t>
  </si>
  <si>
    <t>-2090098604</t>
  </si>
  <si>
    <t>https://podminky.urs.cz/item/CS_URS_2024_01/998721319</t>
  </si>
  <si>
    <t>741</t>
  </si>
  <si>
    <t>Elektroinstalace - silnoproud</t>
  </si>
  <si>
    <t>98</t>
  </si>
  <si>
    <t>741420001</t>
  </si>
  <si>
    <t>Montáž hromosvodného vedení svodových drátů nebo lan s podpěrami, Ø do 10 mm</t>
  </si>
  <si>
    <t>-314559466</t>
  </si>
  <si>
    <t>https://podminky.urs.cz/item/CS_URS_2024_01/741420001</t>
  </si>
  <si>
    <t>4,6+36+16,3+11+23,3+16,5+16,5+16,5+6,3+11+14,3+9+10+30</t>
  </si>
  <si>
    <t>99</t>
  </si>
  <si>
    <t>35441073</t>
  </si>
  <si>
    <t>drát D 10mm FeZn</t>
  </si>
  <si>
    <t>kg</t>
  </si>
  <si>
    <t>-289042856</t>
  </si>
  <si>
    <t>100</t>
  </si>
  <si>
    <t>741420021</t>
  </si>
  <si>
    <t>Montáž hromosvodného vedení svorek se 2 šrouby</t>
  </si>
  <si>
    <t>-759297364</t>
  </si>
  <si>
    <t>https://podminky.urs.cz/item/CS_URS_2024_01/741420021</t>
  </si>
  <si>
    <t>101</t>
  </si>
  <si>
    <t>35441885</t>
  </si>
  <si>
    <t>svorka spojovací pro lano D 8-10mm</t>
  </si>
  <si>
    <t>-259571803</t>
  </si>
  <si>
    <t>102</t>
  </si>
  <si>
    <t>741420023</t>
  </si>
  <si>
    <t>Montáž hromosvodného vedení svorek na okapové žlaby</t>
  </si>
  <si>
    <t>1148845834</t>
  </si>
  <si>
    <t>https://podminky.urs.cz/item/CS_URS_2024_01/741420023</t>
  </si>
  <si>
    <t>103</t>
  </si>
  <si>
    <t>35442023</t>
  </si>
  <si>
    <t>svorka uzemnění Cu na okapové žlaby, 60mm</t>
  </si>
  <si>
    <t>2097316530</t>
  </si>
  <si>
    <t>104</t>
  </si>
  <si>
    <t>741420024</t>
  </si>
  <si>
    <t>Montáž hromosvodného vedení svorek na konstrukce</t>
  </si>
  <si>
    <t>1252988676</t>
  </si>
  <si>
    <t>https://podminky.urs.cz/item/CS_URS_2024_01/741420024</t>
  </si>
  <si>
    <t>105</t>
  </si>
  <si>
    <t>35441895</t>
  </si>
  <si>
    <t>svorka připojovací k připojení kovových částí</t>
  </si>
  <si>
    <t>1192407746</t>
  </si>
  <si>
    <t>106</t>
  </si>
  <si>
    <t>741420031</t>
  </si>
  <si>
    <t>Montáž hromosvodného vedení svorek na potrubí Ø do 200 mm se zhotovením</t>
  </si>
  <si>
    <t>347526853</t>
  </si>
  <si>
    <t>https://podminky.urs.cz/item/CS_URS_2024_01/741420031</t>
  </si>
  <si>
    <t>107</t>
  </si>
  <si>
    <t>35431001</t>
  </si>
  <si>
    <t>svorka uzemnění AlMgSi univerzální</t>
  </si>
  <si>
    <t>-1756475622</t>
  </si>
  <si>
    <t>108</t>
  </si>
  <si>
    <t>741421823</t>
  </si>
  <si>
    <t>Demontáž hromosvodného vedení bez zachování funkčnosti svodových drátů nebo lan na rovné střeše, průměru přes 8 mm</t>
  </si>
  <si>
    <t>1665212073</t>
  </si>
  <si>
    <t>https://podminky.urs.cz/item/CS_URS_2024_01/741421823</t>
  </si>
  <si>
    <t>109</t>
  </si>
  <si>
    <t>741421855</t>
  </si>
  <si>
    <t>Demontáž hromosvodného vedení podpěr střešního vedení pro plochou střechu</t>
  </si>
  <si>
    <t>-1639942830</t>
  </si>
  <si>
    <t>https://podminky.urs.cz/item/CS_URS_2024_01/741421855</t>
  </si>
  <si>
    <t>110</t>
  </si>
  <si>
    <t>741421874</t>
  </si>
  <si>
    <t>Demontáž a zpětná montáž stožárů akt. hromosvodu</t>
  </si>
  <si>
    <t>-1706856102</t>
  </si>
  <si>
    <t>111</t>
  </si>
  <si>
    <t>741430002</t>
  </si>
  <si>
    <t>Montáž jímacích tyčí délky do 3 m, na konstrukci zděnou</t>
  </si>
  <si>
    <t>-537472988</t>
  </si>
  <si>
    <t>https://podminky.urs.cz/item/CS_URS_2024_01/741430002</t>
  </si>
  <si>
    <t>112</t>
  </si>
  <si>
    <t>35441050</t>
  </si>
  <si>
    <t>tyč jímací s kovaným hrotem 1000mm FeZn</t>
  </si>
  <si>
    <t>633670814</t>
  </si>
  <si>
    <t>113</t>
  </si>
  <si>
    <t>7414300051</t>
  </si>
  <si>
    <t>Zpětná montáž jímacích tyčí na stojanu</t>
  </si>
  <si>
    <t>-1735757272</t>
  </si>
  <si>
    <t>114</t>
  </si>
  <si>
    <t>741810002</t>
  </si>
  <si>
    <t>Zkoušky a prohlídky elektrických rozvodů a zařízení celková prohlídka a vyhotovení revizní zprávy pro objem montážních prací přes 100 do 500 tis. Kč</t>
  </si>
  <si>
    <t>-1250630733</t>
  </si>
  <si>
    <t>https://podminky.urs.cz/item/CS_URS_2024_01/741810002</t>
  </si>
  <si>
    <t>115</t>
  </si>
  <si>
    <t>741820001</t>
  </si>
  <si>
    <t>Měření zemních odporů zemniče</t>
  </si>
  <si>
    <t>1542326119</t>
  </si>
  <si>
    <t>https://podminky.urs.cz/item/CS_URS_2024_01/741820001</t>
  </si>
  <si>
    <t>116</t>
  </si>
  <si>
    <t>998741121</t>
  </si>
  <si>
    <t>Přesun hmot pro silnoproud stanovený z hmotnosti přesunovaného materiálu vodorovná dopravní vzdálenost do 50 m ruční (bez užití mechanizace) v objektech výšky do 6 m</t>
  </si>
  <si>
    <t>212073287</t>
  </si>
  <si>
    <t>https://podminky.urs.cz/item/CS_URS_2024_01/998741121</t>
  </si>
  <si>
    <t>117</t>
  </si>
  <si>
    <t>998741129</t>
  </si>
  <si>
    <t>Přesun hmot pro silnoproud stanovený z hmotnosti přesunovaného materiálu vodorovná dopravní vzdálenost do 50 m Příplatek k cenám za ruční zvětšený přesun přes vymezenou vodorovnou dopravní vzdálenost za každých dalších započatých 50 m</t>
  </si>
  <si>
    <t>1272959599</t>
  </si>
  <si>
    <t>https://podminky.urs.cz/item/CS_URS_2024_01/998741129</t>
  </si>
  <si>
    <t>742</t>
  </si>
  <si>
    <t>Elektroinstalace - slaboproud</t>
  </si>
  <si>
    <t>118</t>
  </si>
  <si>
    <t>742420001</t>
  </si>
  <si>
    <t>Zpětná montáž společné televizní antény venkovní televizní antény</t>
  </si>
  <si>
    <t>537348741</t>
  </si>
  <si>
    <t>https://podminky.urs.cz/item/CS_URS_2024_01/742420001</t>
  </si>
  <si>
    <t>119</t>
  </si>
  <si>
    <t>742420021</t>
  </si>
  <si>
    <t>Zpětná montáž společné televizní antény antenního stožáru včetně upevňovacího materiálu</t>
  </si>
  <si>
    <t>1153109219</t>
  </si>
  <si>
    <t>https://podminky.urs.cz/item/CS_URS_2024_01/742420021</t>
  </si>
  <si>
    <t>120</t>
  </si>
  <si>
    <t>742420821</t>
  </si>
  <si>
    <t>Demontáž televizní antény anténního stožáru a satelitu</t>
  </si>
  <si>
    <t>1442860510</t>
  </si>
  <si>
    <t>https://podminky.urs.cz/item/CS_URS_2024_01/742420821</t>
  </si>
  <si>
    <t>121</t>
  </si>
  <si>
    <t>998742311</t>
  </si>
  <si>
    <t>Přesun hmot pro slaboproud stanovený procentní sazbou (%) z ceny vodorovná dopravní vzdálenost do 50 m ruční (bez užití mechanizace) v objektech výšky do 6 m</t>
  </si>
  <si>
    <t>1869770129</t>
  </si>
  <si>
    <t>https://podminky.urs.cz/item/CS_URS_2024_01/998742311</t>
  </si>
  <si>
    <t>122</t>
  </si>
  <si>
    <t>998742319</t>
  </si>
  <si>
    <t>Přesun hmot pro slaboproud stanovený procentní sazbou (%) z ceny vodorovná dopravní vzdálenost do 50 m Příplatek k cenám za ruční zvětšený přesun přes vymezenou vodorovnou dopravní vzdálenost za každých dalších započatých 50 m</t>
  </si>
  <si>
    <t>448450150</t>
  </si>
  <si>
    <t>https://podminky.urs.cz/item/CS_URS_2024_01/998742319</t>
  </si>
  <si>
    <t>762</t>
  </si>
  <si>
    <t>Konstrukce tesařské</t>
  </si>
  <si>
    <t>123</t>
  </si>
  <si>
    <t>762341680</t>
  </si>
  <si>
    <t>Montáž bednění střech štítových okapových říms, krajnic, závětrných prken a žaluzií ve spádu nebo rovnoběžně s okapem z desek cementotřískových nebo cementových na sraz</t>
  </si>
  <si>
    <t>-1495164950</t>
  </si>
  <si>
    <t>https://podminky.urs.cz/item/CS_URS_2024_01/762341680</t>
  </si>
  <si>
    <t>0,535*(1,925+36,245+16,545+29,94)+0,355*(9,31+0,76)+0,335*1,02+0,275*(6,24+3,41)</t>
  </si>
  <si>
    <t>124</t>
  </si>
  <si>
    <t>59590740</t>
  </si>
  <si>
    <t>deska cementotřísková bez povrchové úpravy tl 18mm</t>
  </si>
  <si>
    <t>2108984012</t>
  </si>
  <si>
    <t>51,861*1,1 'Přepočtené koeficientem množství</t>
  </si>
  <si>
    <t>125</t>
  </si>
  <si>
    <t>998762121</t>
  </si>
  <si>
    <t>Přesun hmot pro konstrukce tesařské stanovený z hmotnosti přesunovaného materiálu vodorovná dopravní vzdálenost do 50 m ruční (bez užití mechanizace) v objektech výšky do 6 m</t>
  </si>
  <si>
    <t>1457078727</t>
  </si>
  <si>
    <t>https://podminky.urs.cz/item/CS_URS_2024_01/998762121</t>
  </si>
  <si>
    <t>126</t>
  </si>
  <si>
    <t>998762129</t>
  </si>
  <si>
    <t>Přesun hmot pro konstrukce tesařské stanovený z hmotnosti přesunovaného materiálu vodorovná dopravní vzdálenost do 50 m Příplatek k cenám za ruční zvětšený přesun přes vymezenou vodorovnou dopravní vzdálenost za každých dalších započatých 50 m</t>
  </si>
  <si>
    <t>1218830581</t>
  </si>
  <si>
    <t>https://podminky.urs.cz/item/CS_URS_2024_01/998762129</t>
  </si>
  <si>
    <t>764</t>
  </si>
  <si>
    <t>Konstrukce klempířské</t>
  </si>
  <si>
    <t>127</t>
  </si>
  <si>
    <t>764002841</t>
  </si>
  <si>
    <t>Demontáž klempířských konstrukcí oplechování horních ploch zdí a nadezdívek do suti</t>
  </si>
  <si>
    <t>-1149318023</t>
  </si>
  <si>
    <t>https://podminky.urs.cz/item/CS_URS_2024_01/764002841</t>
  </si>
  <si>
    <t>2,06+36,5+16,80+30,34</t>
  </si>
  <si>
    <t>128</t>
  </si>
  <si>
    <t>764002871</t>
  </si>
  <si>
    <t>Demontáž klempířských konstrukcí lemování zdí do suti</t>
  </si>
  <si>
    <t>1649306261</t>
  </si>
  <si>
    <t>https://podminky.urs.cz/item/CS_URS_2024_01/764002871</t>
  </si>
  <si>
    <t>10+0,15+0,65+0,2+0,48+6,24+3,40+0,26+0,26+0,40+0,45*2+0,75*2+0,75*4</t>
  </si>
  <si>
    <t>767</t>
  </si>
  <si>
    <t>Konstrukce zámečnické</t>
  </si>
  <si>
    <t>129</t>
  </si>
  <si>
    <t>767311330</t>
  </si>
  <si>
    <t xml:space="preserve">Montáž světlíků sedlových podélnýchse zasklením, rozpětí 3200 mm </t>
  </si>
  <si>
    <t>864403076</t>
  </si>
  <si>
    <t>https://podminky.urs.cz/item/CS_URS_2024_01/767311330</t>
  </si>
  <si>
    <t>4,6</t>
  </si>
  <si>
    <t>130</t>
  </si>
  <si>
    <t>RMAT0001</t>
  </si>
  <si>
    <t xml:space="preserve">světlík z hliníkových profilů, komaxit barva stříbrná, zasklení izolačním trojsklem s determálním sklem Ug=0,8 W/m2K včetně výrobní dokumentace </t>
  </si>
  <si>
    <t>-1235627903</t>
  </si>
  <si>
    <t>4,55*2,05*2+3,71*0,92</t>
  </si>
  <si>
    <t>131</t>
  </si>
  <si>
    <t>998767311</t>
  </si>
  <si>
    <t>Přesun hmot pro zámečnické konstrukce stanovený procentní sazbou (%) z ceny vodorovná dopravní vzdálenost do 50 m ruční (bez užití mechanizace) v objektech výšky do 6 m</t>
  </si>
  <si>
    <t>1637175076</t>
  </si>
  <si>
    <t>https://podminky.urs.cz/item/CS_URS_2024_01/998767311</t>
  </si>
  <si>
    <t>132</t>
  </si>
  <si>
    <t>998767319</t>
  </si>
  <si>
    <t>Přesun hmot pro zámečnické konstrukce stanovený procentní sazbou (%) z ceny vodorovná dopravní vzdálenost do 50 m Příplatek k cenám za ruční zvětšený přesun přes vymezenou vodorovnou dopravní vzdálenost za každých dalších započatých 50 m</t>
  </si>
  <si>
    <t>-323783716</t>
  </si>
  <si>
    <t>https://podminky.urs.cz/item/CS_URS_2024_01/998767319</t>
  </si>
  <si>
    <t>VRN</t>
  </si>
  <si>
    <t>Vedlejší rozpočtové náklady</t>
  </si>
  <si>
    <t>VRN1</t>
  </si>
  <si>
    <t>Průzkumné, geodetické a projektové práce</t>
  </si>
  <si>
    <t>133</t>
  </si>
  <si>
    <t>011414000</t>
  </si>
  <si>
    <t>Průzkum výskytu odpadu - rozbory nebezpečné látky</t>
  </si>
  <si>
    <t>soubor</t>
  </si>
  <si>
    <t>1024</t>
  </si>
  <si>
    <t>-1896659129</t>
  </si>
  <si>
    <t>https://podminky.urs.cz/item/CS_URS_2024_01/011414000</t>
  </si>
  <si>
    <t>VRN3</t>
  </si>
  <si>
    <t>Zařízení staveniště</t>
  </si>
  <si>
    <t>134</t>
  </si>
  <si>
    <t>031303000</t>
  </si>
  <si>
    <t>Náklady na zábor</t>
  </si>
  <si>
    <t>121023619</t>
  </si>
  <si>
    <t>https://podminky.urs.cz/item/CS_URS_2024_01/031303000</t>
  </si>
  <si>
    <t>135</t>
  </si>
  <si>
    <t>032103000</t>
  </si>
  <si>
    <t>Náklady na stavební buňky</t>
  </si>
  <si>
    <t>1875505004</t>
  </si>
  <si>
    <t>https://podminky.urs.cz/item/CS_URS_2024_01/032103000</t>
  </si>
  <si>
    <t>136</t>
  </si>
  <si>
    <t>032903000</t>
  </si>
  <si>
    <t>Náklady na provoz a údržbu vybavení staveniště</t>
  </si>
  <si>
    <t>1192010496</t>
  </si>
  <si>
    <t>https://podminky.urs.cz/item/CS_URS_2024_01/032903000</t>
  </si>
  <si>
    <t>137</t>
  </si>
  <si>
    <t>033103000</t>
  </si>
  <si>
    <t>Připojení energií</t>
  </si>
  <si>
    <t>-282337396</t>
  </si>
  <si>
    <t>https://podminky.urs.cz/item/CS_URS_2024_01/033103000</t>
  </si>
  <si>
    <t>138</t>
  </si>
  <si>
    <t>033203000</t>
  </si>
  <si>
    <t>Energie pro zařízení staveniště</t>
  </si>
  <si>
    <t>1700786810</t>
  </si>
  <si>
    <t>https://podminky.urs.cz/item/CS_URS_2024_01/033203000</t>
  </si>
  <si>
    <t>139</t>
  </si>
  <si>
    <t>034103000</t>
  </si>
  <si>
    <t>Oplocení staveniště</t>
  </si>
  <si>
    <t>62160169</t>
  </si>
  <si>
    <t>https://podminky.urs.cz/item/CS_URS_2024_01/034103000</t>
  </si>
  <si>
    <t>140</t>
  </si>
  <si>
    <t>039103000</t>
  </si>
  <si>
    <t>Rozebrání, bourání a odvoz zařízení staveniště</t>
  </si>
  <si>
    <t>-1470891789</t>
  </si>
  <si>
    <t>https://podminky.urs.cz/item/CS_URS_2024_01/039103000</t>
  </si>
  <si>
    <t>VRN4</t>
  </si>
  <si>
    <t>Inženýrská činnost</t>
  </si>
  <si>
    <t>141</t>
  </si>
  <si>
    <t>042503000</t>
  </si>
  <si>
    <t>Plán BOZP na staveništi</t>
  </si>
  <si>
    <t>1932459588</t>
  </si>
  <si>
    <t>https://podminky.urs.cz/item/CS_URS_2024_01/042503000</t>
  </si>
  <si>
    <t>VRN6</t>
  </si>
  <si>
    <t>Územní vlivy</t>
  </si>
  <si>
    <t>142</t>
  </si>
  <si>
    <t>063303000</t>
  </si>
  <si>
    <t>Práce ve výškách, v hloubkách</t>
  </si>
  <si>
    <t>-1028127758</t>
  </si>
  <si>
    <t>https://podminky.urs.cz/item/CS_URS_2024_01/063303000</t>
  </si>
  <si>
    <t>143</t>
  </si>
  <si>
    <t>063603000</t>
  </si>
  <si>
    <t>Omezený přístup těžké techniky</t>
  </si>
  <si>
    <t>1233652968</t>
  </si>
  <si>
    <t>https://podminky.urs.cz/item/CS_URS_2024_01/063603000</t>
  </si>
  <si>
    <t>VRN7</t>
  </si>
  <si>
    <t>Provozní vlivy</t>
  </si>
  <si>
    <t>144</t>
  </si>
  <si>
    <t>071103000</t>
  </si>
  <si>
    <t>Provoz investora</t>
  </si>
  <si>
    <t>-1670128782</t>
  </si>
  <si>
    <t>https://podminky.urs.cz/item/CS_URS_2024_01/071103000</t>
  </si>
  <si>
    <t>145</t>
  </si>
  <si>
    <t>075303000</t>
  </si>
  <si>
    <t>Ochranná pásma přírodních hodnot - - ochrana zvláště chr. živočichů</t>
  </si>
  <si>
    <t>487475850</t>
  </si>
  <si>
    <t>https://podminky.urs.cz/item/CS_URS_2024_01/075303000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</si>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</sst>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22131101" TargetMode="External" /><Relationship Id="rId2" Type="http://schemas.openxmlformats.org/officeDocument/2006/relationships/hyperlink" Target="https://podminky.urs.cz/item/CS_URS_2024_01/622131121" TargetMode="External" /><Relationship Id="rId3" Type="http://schemas.openxmlformats.org/officeDocument/2006/relationships/hyperlink" Target="https://podminky.urs.cz/item/CS_URS_2024_01/622151011" TargetMode="External" /><Relationship Id="rId4" Type="http://schemas.openxmlformats.org/officeDocument/2006/relationships/hyperlink" Target="https://podminky.urs.cz/item/CS_URS_2024_01/622211031" TargetMode="External" /><Relationship Id="rId5" Type="http://schemas.openxmlformats.org/officeDocument/2006/relationships/hyperlink" Target="https://podminky.urs.cz/item/CS_URS_2024_01/622251101" TargetMode="External" /><Relationship Id="rId6" Type="http://schemas.openxmlformats.org/officeDocument/2006/relationships/hyperlink" Target="https://podminky.urs.cz/item/CS_URS_2024_01/622251211" TargetMode="External" /><Relationship Id="rId7" Type="http://schemas.openxmlformats.org/officeDocument/2006/relationships/hyperlink" Target="https://podminky.urs.cz/item/CS_URS_2024_01/622252002" TargetMode="External" /><Relationship Id="rId8" Type="http://schemas.openxmlformats.org/officeDocument/2006/relationships/hyperlink" Target="https://podminky.urs.cz/item/CS_URS_2024_01/622321121" TargetMode="External" /><Relationship Id="rId9" Type="http://schemas.openxmlformats.org/officeDocument/2006/relationships/hyperlink" Target="https://podminky.urs.cz/item/CS_URS_2024_01/622321131" TargetMode="External" /><Relationship Id="rId10" Type="http://schemas.openxmlformats.org/officeDocument/2006/relationships/hyperlink" Target="https://podminky.urs.cz/item/CS_URS_2024_01/622521012" TargetMode="External" /><Relationship Id="rId11" Type="http://schemas.openxmlformats.org/officeDocument/2006/relationships/hyperlink" Target="https://podminky.urs.cz/item/CS_URS_2024_01/629991011" TargetMode="External" /><Relationship Id="rId12" Type="http://schemas.openxmlformats.org/officeDocument/2006/relationships/hyperlink" Target="https://podminky.urs.cz/item/CS_URS_2024_01/629999011" TargetMode="External" /><Relationship Id="rId13" Type="http://schemas.openxmlformats.org/officeDocument/2006/relationships/hyperlink" Target="https://podminky.urs.cz/item/CS_URS_2024_01/634112117" TargetMode="External" /><Relationship Id="rId14" Type="http://schemas.openxmlformats.org/officeDocument/2006/relationships/hyperlink" Target="https://podminky.urs.cz/item/CS_URS_2024_01/634911113" TargetMode="External" /><Relationship Id="rId15" Type="http://schemas.openxmlformats.org/officeDocument/2006/relationships/hyperlink" Target="https://podminky.urs.cz/item/CS_URS_2024_01/941111111" TargetMode="External" /><Relationship Id="rId16" Type="http://schemas.openxmlformats.org/officeDocument/2006/relationships/hyperlink" Target="https://podminky.urs.cz/item/CS_URS_2024_01/941111211" TargetMode="External" /><Relationship Id="rId17" Type="http://schemas.openxmlformats.org/officeDocument/2006/relationships/hyperlink" Target="https://podminky.urs.cz/item/CS_URS_2024_01/941111322" TargetMode="External" /><Relationship Id="rId18" Type="http://schemas.openxmlformats.org/officeDocument/2006/relationships/hyperlink" Target="https://podminky.urs.cz/item/CS_URS_2024_01/941111811" TargetMode="External" /><Relationship Id="rId19" Type="http://schemas.openxmlformats.org/officeDocument/2006/relationships/hyperlink" Target="https://podminky.urs.cz/item/CS_URS_2024_01/944111122" TargetMode="External" /><Relationship Id="rId20" Type="http://schemas.openxmlformats.org/officeDocument/2006/relationships/hyperlink" Target="https://podminky.urs.cz/item/CS_URS_2024_01/944111222" TargetMode="External" /><Relationship Id="rId21" Type="http://schemas.openxmlformats.org/officeDocument/2006/relationships/hyperlink" Target="https://podminky.urs.cz/item/CS_URS_2024_01/944111822" TargetMode="External" /><Relationship Id="rId22" Type="http://schemas.openxmlformats.org/officeDocument/2006/relationships/hyperlink" Target="https://podminky.urs.cz/item/CS_URS_2024_01/944511111" TargetMode="External" /><Relationship Id="rId23" Type="http://schemas.openxmlformats.org/officeDocument/2006/relationships/hyperlink" Target="https://podminky.urs.cz/item/CS_URS_2024_01/944511211" TargetMode="External" /><Relationship Id="rId24" Type="http://schemas.openxmlformats.org/officeDocument/2006/relationships/hyperlink" Target="https://podminky.urs.cz/item/CS_URS_2024_01/944511811" TargetMode="External" /><Relationship Id="rId25" Type="http://schemas.openxmlformats.org/officeDocument/2006/relationships/hyperlink" Target="https://podminky.urs.cz/item/CS_URS_2024_01/965041341" TargetMode="External" /><Relationship Id="rId26" Type="http://schemas.openxmlformats.org/officeDocument/2006/relationships/hyperlink" Target="https://podminky.urs.cz/item/CS_URS_2024_01/965045113" TargetMode="External" /><Relationship Id="rId27" Type="http://schemas.openxmlformats.org/officeDocument/2006/relationships/hyperlink" Target="https://podminky.urs.cz/item/CS_URS_2024_01/965082941" TargetMode="External" /><Relationship Id="rId28" Type="http://schemas.openxmlformats.org/officeDocument/2006/relationships/hyperlink" Target="https://podminky.urs.cz/item/CS_URS_2024_01/985131311" TargetMode="External" /><Relationship Id="rId29" Type="http://schemas.openxmlformats.org/officeDocument/2006/relationships/hyperlink" Target="https://podminky.urs.cz/item/CS_URS_2024_01/997013151" TargetMode="External" /><Relationship Id="rId30" Type="http://schemas.openxmlformats.org/officeDocument/2006/relationships/hyperlink" Target="https://podminky.urs.cz/item/CS_URS_2024_01/997013501" TargetMode="External" /><Relationship Id="rId31" Type="http://schemas.openxmlformats.org/officeDocument/2006/relationships/hyperlink" Target="https://podminky.urs.cz/item/CS_URS_2024_01/997013509" TargetMode="External" /><Relationship Id="rId32" Type="http://schemas.openxmlformats.org/officeDocument/2006/relationships/hyperlink" Target="https://podminky.urs.cz/item/CS_URS_2024_01/998011008" TargetMode="External" /><Relationship Id="rId33" Type="http://schemas.openxmlformats.org/officeDocument/2006/relationships/hyperlink" Target="https://podminky.urs.cz/item/CS_URS_2024_01/712300841" TargetMode="External" /><Relationship Id="rId34" Type="http://schemas.openxmlformats.org/officeDocument/2006/relationships/hyperlink" Target="https://podminky.urs.cz/item/CS_URS_2024_01/712300843" TargetMode="External" /><Relationship Id="rId35" Type="http://schemas.openxmlformats.org/officeDocument/2006/relationships/hyperlink" Target="https://podminky.urs.cz/item/CS_URS_2024_01/712300845" TargetMode="External" /><Relationship Id="rId36" Type="http://schemas.openxmlformats.org/officeDocument/2006/relationships/hyperlink" Target="https://podminky.urs.cz/item/CS_URS_2024_01/712311101" TargetMode="External" /><Relationship Id="rId37" Type="http://schemas.openxmlformats.org/officeDocument/2006/relationships/hyperlink" Target="https://podminky.urs.cz/item/CS_URS_2024_01/712331801" TargetMode="External" /><Relationship Id="rId38" Type="http://schemas.openxmlformats.org/officeDocument/2006/relationships/hyperlink" Target="https://podminky.urs.cz/item/CS_URS_2024_01/712340833" TargetMode="External" /><Relationship Id="rId39" Type="http://schemas.openxmlformats.org/officeDocument/2006/relationships/hyperlink" Target="https://podminky.urs.cz/item/CS_URS_2024_01/712341559" TargetMode="External" /><Relationship Id="rId40" Type="http://schemas.openxmlformats.org/officeDocument/2006/relationships/hyperlink" Target="https://podminky.urs.cz/item/CS_URS_2024_01/712362701" TargetMode="External" /><Relationship Id="rId41" Type="http://schemas.openxmlformats.org/officeDocument/2006/relationships/hyperlink" Target="https://podminky.urs.cz/item/CS_URS_2024_01/712363001" TargetMode="External" /><Relationship Id="rId42" Type="http://schemas.openxmlformats.org/officeDocument/2006/relationships/hyperlink" Target="https://podminky.urs.cz/item/CS_URS_2024_01/712363003" TargetMode="External" /><Relationship Id="rId43" Type="http://schemas.openxmlformats.org/officeDocument/2006/relationships/hyperlink" Target="https://podminky.urs.cz/item/CS_URS_2024_01/712363005" TargetMode="External" /><Relationship Id="rId44" Type="http://schemas.openxmlformats.org/officeDocument/2006/relationships/hyperlink" Target="https://podminky.urs.cz/item/CS_URS_2024_01/712363115" TargetMode="External" /><Relationship Id="rId45" Type="http://schemas.openxmlformats.org/officeDocument/2006/relationships/hyperlink" Target="https://podminky.urs.cz/item/CS_URS_2024_01/712363352" TargetMode="External" /><Relationship Id="rId46" Type="http://schemas.openxmlformats.org/officeDocument/2006/relationships/hyperlink" Target="https://podminky.urs.cz/item/CS_URS_2024_01/712363353" TargetMode="External" /><Relationship Id="rId47" Type="http://schemas.openxmlformats.org/officeDocument/2006/relationships/hyperlink" Target="https://podminky.urs.cz/item/CS_URS_2024_01/712363361" TargetMode="External" /><Relationship Id="rId48" Type="http://schemas.openxmlformats.org/officeDocument/2006/relationships/hyperlink" Target="https://podminky.urs.cz/item/CS_URS_2024_01/712363364" TargetMode="External" /><Relationship Id="rId49" Type="http://schemas.openxmlformats.org/officeDocument/2006/relationships/hyperlink" Target="https://podminky.urs.cz/item/CS_URS_2024_01/712363366" TargetMode="External" /><Relationship Id="rId50" Type="http://schemas.openxmlformats.org/officeDocument/2006/relationships/hyperlink" Target="https://podminky.urs.cz/item/CS_URS_2024_01/712771003" TargetMode="External" /><Relationship Id="rId51" Type="http://schemas.openxmlformats.org/officeDocument/2006/relationships/hyperlink" Target="https://podminky.urs.cz/item/CS_URS_2024_01/712771611" TargetMode="External" /><Relationship Id="rId52" Type="http://schemas.openxmlformats.org/officeDocument/2006/relationships/hyperlink" Target="https://podminky.urs.cz/item/CS_URS_2024_01/712998106" TargetMode="External" /><Relationship Id="rId53" Type="http://schemas.openxmlformats.org/officeDocument/2006/relationships/hyperlink" Target="https://podminky.urs.cz/item/CS_URS_2024_01/998712121" TargetMode="External" /><Relationship Id="rId54" Type="http://schemas.openxmlformats.org/officeDocument/2006/relationships/hyperlink" Target="https://podminky.urs.cz/item/CS_URS_2024_01/998712129" TargetMode="External" /><Relationship Id="rId55" Type="http://schemas.openxmlformats.org/officeDocument/2006/relationships/hyperlink" Target="https://podminky.urs.cz/item/CS_URS_2024_01/713131141" TargetMode="External" /><Relationship Id="rId56" Type="http://schemas.openxmlformats.org/officeDocument/2006/relationships/hyperlink" Target="https://podminky.urs.cz/item/CS_URS_2024_01/713140852" TargetMode="External" /><Relationship Id="rId57" Type="http://schemas.openxmlformats.org/officeDocument/2006/relationships/hyperlink" Target="https://podminky.urs.cz/item/CS_URS_2024_01/713141136" TargetMode="External" /><Relationship Id="rId58" Type="http://schemas.openxmlformats.org/officeDocument/2006/relationships/hyperlink" Target="https://podminky.urs.cz/item/CS_URS_2024_01/998713121" TargetMode="External" /><Relationship Id="rId59" Type="http://schemas.openxmlformats.org/officeDocument/2006/relationships/hyperlink" Target="https://podminky.urs.cz/item/CS_URS_2024_01/998713129" TargetMode="External" /><Relationship Id="rId60" Type="http://schemas.openxmlformats.org/officeDocument/2006/relationships/hyperlink" Target="https://podminky.urs.cz/item/CS_URS_2024_01/721210823" TargetMode="External" /><Relationship Id="rId61" Type="http://schemas.openxmlformats.org/officeDocument/2006/relationships/hyperlink" Target="https://podminky.urs.cz/item/CS_URS_2024_01/721239114" TargetMode="External" /><Relationship Id="rId62" Type="http://schemas.openxmlformats.org/officeDocument/2006/relationships/hyperlink" Target="https://podminky.urs.cz/item/CS_URS_2024_01/721279152" TargetMode="External" /><Relationship Id="rId63" Type="http://schemas.openxmlformats.org/officeDocument/2006/relationships/hyperlink" Target="https://podminky.urs.cz/item/CS_URS_2024_01/721279153" TargetMode="External" /><Relationship Id="rId64" Type="http://schemas.openxmlformats.org/officeDocument/2006/relationships/hyperlink" Target="https://podminky.urs.cz/item/CS_URS_2024_01/998721311" TargetMode="External" /><Relationship Id="rId65" Type="http://schemas.openxmlformats.org/officeDocument/2006/relationships/hyperlink" Target="https://podminky.urs.cz/item/CS_URS_2024_01/998721319" TargetMode="External" /><Relationship Id="rId66" Type="http://schemas.openxmlformats.org/officeDocument/2006/relationships/hyperlink" Target="https://podminky.urs.cz/item/CS_URS_2024_01/741420001" TargetMode="External" /><Relationship Id="rId67" Type="http://schemas.openxmlformats.org/officeDocument/2006/relationships/hyperlink" Target="https://podminky.urs.cz/item/CS_URS_2024_01/741420021" TargetMode="External" /><Relationship Id="rId68" Type="http://schemas.openxmlformats.org/officeDocument/2006/relationships/hyperlink" Target="https://podminky.urs.cz/item/CS_URS_2024_01/741420023" TargetMode="External" /><Relationship Id="rId69" Type="http://schemas.openxmlformats.org/officeDocument/2006/relationships/hyperlink" Target="https://podminky.urs.cz/item/CS_URS_2024_01/741420024" TargetMode="External" /><Relationship Id="rId70" Type="http://schemas.openxmlformats.org/officeDocument/2006/relationships/hyperlink" Target="https://podminky.urs.cz/item/CS_URS_2024_01/741420031" TargetMode="External" /><Relationship Id="rId71" Type="http://schemas.openxmlformats.org/officeDocument/2006/relationships/hyperlink" Target="https://podminky.urs.cz/item/CS_URS_2024_01/741421823" TargetMode="External" /><Relationship Id="rId72" Type="http://schemas.openxmlformats.org/officeDocument/2006/relationships/hyperlink" Target="https://podminky.urs.cz/item/CS_URS_2024_01/741421855" TargetMode="External" /><Relationship Id="rId73" Type="http://schemas.openxmlformats.org/officeDocument/2006/relationships/hyperlink" Target="https://podminky.urs.cz/item/CS_URS_2024_01/741430002" TargetMode="External" /><Relationship Id="rId74" Type="http://schemas.openxmlformats.org/officeDocument/2006/relationships/hyperlink" Target="https://podminky.urs.cz/item/CS_URS_2024_01/741810002" TargetMode="External" /><Relationship Id="rId75" Type="http://schemas.openxmlformats.org/officeDocument/2006/relationships/hyperlink" Target="https://podminky.urs.cz/item/CS_URS_2024_01/741820001" TargetMode="External" /><Relationship Id="rId76" Type="http://schemas.openxmlformats.org/officeDocument/2006/relationships/hyperlink" Target="https://podminky.urs.cz/item/CS_URS_2024_01/998741121" TargetMode="External" /><Relationship Id="rId77" Type="http://schemas.openxmlformats.org/officeDocument/2006/relationships/hyperlink" Target="https://podminky.urs.cz/item/CS_URS_2024_01/998741129" TargetMode="External" /><Relationship Id="rId78" Type="http://schemas.openxmlformats.org/officeDocument/2006/relationships/hyperlink" Target="https://podminky.urs.cz/item/CS_URS_2024_01/742420001" TargetMode="External" /><Relationship Id="rId79" Type="http://schemas.openxmlformats.org/officeDocument/2006/relationships/hyperlink" Target="https://podminky.urs.cz/item/CS_URS_2024_01/742420021" TargetMode="External" /><Relationship Id="rId80" Type="http://schemas.openxmlformats.org/officeDocument/2006/relationships/hyperlink" Target="https://podminky.urs.cz/item/CS_URS_2024_01/742420821" TargetMode="External" /><Relationship Id="rId81" Type="http://schemas.openxmlformats.org/officeDocument/2006/relationships/hyperlink" Target="https://podminky.urs.cz/item/CS_URS_2024_01/998742311" TargetMode="External" /><Relationship Id="rId82" Type="http://schemas.openxmlformats.org/officeDocument/2006/relationships/hyperlink" Target="https://podminky.urs.cz/item/CS_URS_2024_01/998742319" TargetMode="External" /><Relationship Id="rId83" Type="http://schemas.openxmlformats.org/officeDocument/2006/relationships/hyperlink" Target="https://podminky.urs.cz/item/CS_URS_2024_01/762341680" TargetMode="External" /><Relationship Id="rId84" Type="http://schemas.openxmlformats.org/officeDocument/2006/relationships/hyperlink" Target="https://podminky.urs.cz/item/CS_URS_2024_01/998762121" TargetMode="External" /><Relationship Id="rId85" Type="http://schemas.openxmlformats.org/officeDocument/2006/relationships/hyperlink" Target="https://podminky.urs.cz/item/CS_URS_2024_01/998762129" TargetMode="External" /><Relationship Id="rId86" Type="http://schemas.openxmlformats.org/officeDocument/2006/relationships/hyperlink" Target="https://podminky.urs.cz/item/CS_URS_2024_01/764002841" TargetMode="External" /><Relationship Id="rId87" Type="http://schemas.openxmlformats.org/officeDocument/2006/relationships/hyperlink" Target="https://podminky.urs.cz/item/CS_URS_2024_01/764002871" TargetMode="External" /><Relationship Id="rId88" Type="http://schemas.openxmlformats.org/officeDocument/2006/relationships/hyperlink" Target="https://podminky.urs.cz/item/CS_URS_2024_01/767311330" TargetMode="External" /><Relationship Id="rId89" Type="http://schemas.openxmlformats.org/officeDocument/2006/relationships/hyperlink" Target="https://podminky.urs.cz/item/CS_URS_2024_01/998767311" TargetMode="External" /><Relationship Id="rId90" Type="http://schemas.openxmlformats.org/officeDocument/2006/relationships/hyperlink" Target="https://podminky.urs.cz/item/CS_URS_2024_01/998767319" TargetMode="External" /><Relationship Id="rId91" Type="http://schemas.openxmlformats.org/officeDocument/2006/relationships/hyperlink" Target="https://podminky.urs.cz/item/CS_URS_2024_01/011414000" TargetMode="External" /><Relationship Id="rId92" Type="http://schemas.openxmlformats.org/officeDocument/2006/relationships/hyperlink" Target="https://podminky.urs.cz/item/CS_URS_2024_01/031303000" TargetMode="External" /><Relationship Id="rId93" Type="http://schemas.openxmlformats.org/officeDocument/2006/relationships/hyperlink" Target="https://podminky.urs.cz/item/CS_URS_2024_01/032103000" TargetMode="External" /><Relationship Id="rId94" Type="http://schemas.openxmlformats.org/officeDocument/2006/relationships/hyperlink" Target="https://podminky.urs.cz/item/CS_URS_2024_01/032903000" TargetMode="External" /><Relationship Id="rId95" Type="http://schemas.openxmlformats.org/officeDocument/2006/relationships/hyperlink" Target="https://podminky.urs.cz/item/CS_URS_2024_01/033103000" TargetMode="External" /><Relationship Id="rId96" Type="http://schemas.openxmlformats.org/officeDocument/2006/relationships/hyperlink" Target="https://podminky.urs.cz/item/CS_URS_2024_01/033203000" TargetMode="External" /><Relationship Id="rId97" Type="http://schemas.openxmlformats.org/officeDocument/2006/relationships/hyperlink" Target="https://podminky.urs.cz/item/CS_URS_2024_01/034103000" TargetMode="External" /><Relationship Id="rId98" Type="http://schemas.openxmlformats.org/officeDocument/2006/relationships/hyperlink" Target="https://podminky.urs.cz/item/CS_URS_2024_01/039103000" TargetMode="External" /><Relationship Id="rId99" Type="http://schemas.openxmlformats.org/officeDocument/2006/relationships/hyperlink" Target="https://podminky.urs.cz/item/CS_URS_2024_01/042503000" TargetMode="External" /><Relationship Id="rId100" Type="http://schemas.openxmlformats.org/officeDocument/2006/relationships/hyperlink" Target="https://podminky.urs.cz/item/CS_URS_2024_01/063303000" TargetMode="External" /><Relationship Id="rId101" Type="http://schemas.openxmlformats.org/officeDocument/2006/relationships/hyperlink" Target="https://podminky.urs.cz/item/CS_URS_2024_01/063603000" TargetMode="External" /><Relationship Id="rId102" Type="http://schemas.openxmlformats.org/officeDocument/2006/relationships/hyperlink" Target="https://podminky.urs.cz/item/CS_URS_2024_01/071103000" TargetMode="External" /><Relationship Id="rId103" Type="http://schemas.openxmlformats.org/officeDocument/2006/relationships/hyperlink" Target="https://podminky.urs.cz/item/CS_URS_2024_01/075303000" TargetMode="External" /><Relationship Id="rId10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33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307021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DD Senožaty - oprava střechy nad objektem MŠ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Senožaty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9. 8. 2024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Kraj Vysočina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MO-VE-RE s.r.o.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MO-VE-RE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113" t="s">
        <v>77</v>
      </c>
      <c r="B55" s="114"/>
      <c r="C55" s="115"/>
      <c r="D55" s="116" t="s">
        <v>14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'307021 - Oprava střechy'!J30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'307021 - Oprava střechy'!P99</f>
        <v>0</v>
      </c>
      <c r="AV55" s="122">
        <f>'307021 - Oprava střechy'!J33</f>
        <v>0</v>
      </c>
      <c r="AW55" s="122">
        <f>'307021 - Oprava střechy'!J34</f>
        <v>0</v>
      </c>
      <c r="AX55" s="122">
        <f>'307021 - Oprava střechy'!J35</f>
        <v>0</v>
      </c>
      <c r="AY55" s="122">
        <f>'307021 - Oprava střechy'!J36</f>
        <v>0</v>
      </c>
      <c r="AZ55" s="122">
        <f>'307021 - Oprava střechy'!F33</f>
        <v>0</v>
      </c>
      <c r="BA55" s="122">
        <f>'307021 - Oprava střechy'!F34</f>
        <v>0</v>
      </c>
      <c r="BB55" s="122">
        <f>'307021 - Oprava střechy'!F35</f>
        <v>0</v>
      </c>
      <c r="BC55" s="122">
        <f>'307021 - Oprava střechy'!F36</f>
        <v>0</v>
      </c>
      <c r="BD55" s="124">
        <f>'307021 - Oprava střechy'!F37</f>
        <v>0</v>
      </c>
      <c r="BE55" s="7"/>
      <c r="BT55" s="125" t="s">
        <v>80</v>
      </c>
      <c r="BV55" s="125" t="s">
        <v>75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IAsgAWR0ZMAmQJXhICPZwlWg+g/8O2iopvytfnn2KA6YzudImlBV1VPzVmu1hCuqqLbEQ0QT+8tpyLPyLFS+gA==" hashValue="DxgNNVhnRLrfKXbZnmL4pblv1rOMCHSZbN71O6Jc0WJy863eeKQYes6N+AbVt7Nfwb6caUMtyMEu8cFNBZW9J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307021 - Oprava střech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2"/>
      <c r="AT3" s="19" t="s">
        <v>82</v>
      </c>
    </row>
    <row r="4" s="1" customFormat="1" ht="24.96" customHeight="1">
      <c r="B4" s="22"/>
      <c r="D4" s="128" t="s">
        <v>83</v>
      </c>
      <c r="L4" s="22"/>
      <c r="M4" s="129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0" t="s">
        <v>16</v>
      </c>
      <c r="L6" s="22"/>
    </row>
    <row r="7" s="1" customFormat="1" ht="16.5" customHeight="1">
      <c r="B7" s="22"/>
      <c r="E7" s="131" t="str">
        <f>'Rekapitulace stavby'!K6</f>
        <v>DD Senožaty - oprava střechy nad objektem MŠ</v>
      </c>
      <c r="F7" s="130"/>
      <c r="G7" s="130"/>
      <c r="H7" s="130"/>
      <c r="L7" s="22"/>
    </row>
    <row r="8" s="2" customFormat="1" ht="12" customHeight="1">
      <c r="A8" s="40"/>
      <c r="B8" s="46"/>
      <c r="C8" s="40"/>
      <c r="D8" s="130" t="s">
        <v>84</v>
      </c>
      <c r="E8" s="40"/>
      <c r="F8" s="40"/>
      <c r="G8" s="40"/>
      <c r="H8" s="40"/>
      <c r="I8" s="40"/>
      <c r="J8" s="40"/>
      <c r="K8" s="40"/>
      <c r="L8" s="132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3" t="s">
        <v>85</v>
      </c>
      <c r="F9" s="40"/>
      <c r="G9" s="40"/>
      <c r="H9" s="40"/>
      <c r="I9" s="40"/>
      <c r="J9" s="40"/>
      <c r="K9" s="40"/>
      <c r="L9" s="132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2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0" t="s">
        <v>18</v>
      </c>
      <c r="E11" s="40"/>
      <c r="F11" s="134" t="s">
        <v>19</v>
      </c>
      <c r="G11" s="40"/>
      <c r="H11" s="40"/>
      <c r="I11" s="130" t="s">
        <v>20</v>
      </c>
      <c r="J11" s="134" t="s">
        <v>19</v>
      </c>
      <c r="K11" s="40"/>
      <c r="L11" s="132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0" t="s">
        <v>21</v>
      </c>
      <c r="E12" s="40"/>
      <c r="F12" s="134" t="s">
        <v>22</v>
      </c>
      <c r="G12" s="40"/>
      <c r="H12" s="40"/>
      <c r="I12" s="130" t="s">
        <v>23</v>
      </c>
      <c r="J12" s="135" t="str">
        <f>'Rekapitulace stavby'!AN8</f>
        <v>9. 8. 2024</v>
      </c>
      <c r="K12" s="40"/>
      <c r="L12" s="132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2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0" t="s">
        <v>25</v>
      </c>
      <c r="E14" s="40"/>
      <c r="F14" s="40"/>
      <c r="G14" s="40"/>
      <c r="H14" s="40"/>
      <c r="I14" s="130" t="s">
        <v>26</v>
      </c>
      <c r="J14" s="134" t="s">
        <v>27</v>
      </c>
      <c r="K14" s="40"/>
      <c r="L14" s="132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4" t="s">
        <v>28</v>
      </c>
      <c r="F15" s="40"/>
      <c r="G15" s="40"/>
      <c r="H15" s="40"/>
      <c r="I15" s="130" t="s">
        <v>29</v>
      </c>
      <c r="J15" s="134" t="s">
        <v>19</v>
      </c>
      <c r="K15" s="40"/>
      <c r="L15" s="132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2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0" t="s">
        <v>30</v>
      </c>
      <c r="E17" s="40"/>
      <c r="F17" s="40"/>
      <c r="G17" s="40"/>
      <c r="H17" s="40"/>
      <c r="I17" s="130" t="s">
        <v>26</v>
      </c>
      <c r="J17" s="35" t="str">
        <f>'Rekapitulace stavby'!AN13</f>
        <v>Vyplň údaj</v>
      </c>
      <c r="K17" s="40"/>
      <c r="L17" s="13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4"/>
      <c r="G18" s="134"/>
      <c r="H18" s="134"/>
      <c r="I18" s="130" t="s">
        <v>29</v>
      </c>
      <c r="J18" s="35" t="str">
        <f>'Rekapitulace stavby'!AN14</f>
        <v>Vyplň údaj</v>
      </c>
      <c r="K18" s="40"/>
      <c r="L18" s="132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0" t="s">
        <v>32</v>
      </c>
      <c r="E20" s="40"/>
      <c r="F20" s="40"/>
      <c r="G20" s="40"/>
      <c r="H20" s="40"/>
      <c r="I20" s="130" t="s">
        <v>26</v>
      </c>
      <c r="J20" s="134" t="s">
        <v>33</v>
      </c>
      <c r="K20" s="40"/>
      <c r="L20" s="13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4" t="s">
        <v>34</v>
      </c>
      <c r="F21" s="40"/>
      <c r="G21" s="40"/>
      <c r="H21" s="40"/>
      <c r="I21" s="130" t="s">
        <v>29</v>
      </c>
      <c r="J21" s="134" t="s">
        <v>19</v>
      </c>
      <c r="K21" s="40"/>
      <c r="L21" s="132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2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0" t="s">
        <v>36</v>
      </c>
      <c r="E23" s="40"/>
      <c r="F23" s="40"/>
      <c r="G23" s="40"/>
      <c r="H23" s="40"/>
      <c r="I23" s="130" t="s">
        <v>26</v>
      </c>
      <c r="J23" s="134" t="s">
        <v>33</v>
      </c>
      <c r="K23" s="40"/>
      <c r="L23" s="13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4" t="s">
        <v>34</v>
      </c>
      <c r="F24" s="40"/>
      <c r="G24" s="40"/>
      <c r="H24" s="40"/>
      <c r="I24" s="130" t="s">
        <v>29</v>
      </c>
      <c r="J24" s="134" t="s">
        <v>19</v>
      </c>
      <c r="K24" s="40"/>
      <c r="L24" s="132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0" t="s">
        <v>37</v>
      </c>
      <c r="E26" s="40"/>
      <c r="F26" s="40"/>
      <c r="G26" s="40"/>
      <c r="H26" s="40"/>
      <c r="I26" s="40"/>
      <c r="J26" s="40"/>
      <c r="K26" s="40"/>
      <c r="L26" s="13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2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0"/>
      <c r="E29" s="140"/>
      <c r="F29" s="140"/>
      <c r="G29" s="140"/>
      <c r="H29" s="140"/>
      <c r="I29" s="140"/>
      <c r="J29" s="140"/>
      <c r="K29" s="140"/>
      <c r="L29" s="132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1" t="s">
        <v>39</v>
      </c>
      <c r="E30" s="40"/>
      <c r="F30" s="40"/>
      <c r="G30" s="40"/>
      <c r="H30" s="40"/>
      <c r="I30" s="40"/>
      <c r="J30" s="142">
        <f>ROUND(J99, 2)</f>
        <v>0</v>
      </c>
      <c r="K30" s="40"/>
      <c r="L30" s="132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0"/>
      <c r="E31" s="140"/>
      <c r="F31" s="140"/>
      <c r="G31" s="140"/>
      <c r="H31" s="140"/>
      <c r="I31" s="140"/>
      <c r="J31" s="140"/>
      <c r="K31" s="140"/>
      <c r="L31" s="132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3" t="s">
        <v>41</v>
      </c>
      <c r="G32" s="40"/>
      <c r="H32" s="40"/>
      <c r="I32" s="143" t="s">
        <v>40</v>
      </c>
      <c r="J32" s="143" t="s">
        <v>42</v>
      </c>
      <c r="K32" s="40"/>
      <c r="L32" s="132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4" t="s">
        <v>43</v>
      </c>
      <c r="E33" s="130" t="s">
        <v>44</v>
      </c>
      <c r="F33" s="145">
        <f>ROUND((SUM(BE99:BE588)),  2)</f>
        <v>0</v>
      </c>
      <c r="G33" s="40"/>
      <c r="H33" s="40"/>
      <c r="I33" s="146">
        <v>0.20999999999999999</v>
      </c>
      <c r="J33" s="145">
        <f>ROUND(((SUM(BE99:BE588))*I33),  2)</f>
        <v>0</v>
      </c>
      <c r="K33" s="40"/>
      <c r="L33" s="132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0" t="s">
        <v>45</v>
      </c>
      <c r="F34" s="145">
        <f>ROUND((SUM(BF99:BF588)),  2)</f>
        <v>0</v>
      </c>
      <c r="G34" s="40"/>
      <c r="H34" s="40"/>
      <c r="I34" s="146">
        <v>0.12</v>
      </c>
      <c r="J34" s="145">
        <f>ROUND(((SUM(BF99:BF588))*I34),  2)</f>
        <v>0</v>
      </c>
      <c r="K34" s="40"/>
      <c r="L34" s="132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0" t="s">
        <v>46</v>
      </c>
      <c r="F35" s="145">
        <f>ROUND((SUM(BG99:BG588)),  2)</f>
        <v>0</v>
      </c>
      <c r="G35" s="40"/>
      <c r="H35" s="40"/>
      <c r="I35" s="146">
        <v>0.20999999999999999</v>
      </c>
      <c r="J35" s="145">
        <f>0</f>
        <v>0</v>
      </c>
      <c r="K35" s="40"/>
      <c r="L35" s="132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0" t="s">
        <v>47</v>
      </c>
      <c r="F36" s="145">
        <f>ROUND((SUM(BH99:BH588)),  2)</f>
        <v>0</v>
      </c>
      <c r="G36" s="40"/>
      <c r="H36" s="40"/>
      <c r="I36" s="146">
        <v>0.12</v>
      </c>
      <c r="J36" s="145">
        <f>0</f>
        <v>0</v>
      </c>
      <c r="K36" s="40"/>
      <c r="L36" s="13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0" t="s">
        <v>48</v>
      </c>
      <c r="F37" s="145">
        <f>ROUND((SUM(BI99:BI588)),  2)</f>
        <v>0</v>
      </c>
      <c r="G37" s="40"/>
      <c r="H37" s="40"/>
      <c r="I37" s="146">
        <v>0</v>
      </c>
      <c r="J37" s="145">
        <f>0</f>
        <v>0</v>
      </c>
      <c r="K37" s="40"/>
      <c r="L37" s="132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2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7"/>
      <c r="D39" s="148" t="s">
        <v>49</v>
      </c>
      <c r="E39" s="149"/>
      <c r="F39" s="149"/>
      <c r="G39" s="150" t="s">
        <v>50</v>
      </c>
      <c r="H39" s="151" t="s">
        <v>51</v>
      </c>
      <c r="I39" s="149"/>
      <c r="J39" s="152">
        <f>SUM(J30:J37)</f>
        <v>0</v>
      </c>
      <c r="K39" s="153"/>
      <c r="L39" s="132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86</v>
      </c>
      <c r="D45" s="42"/>
      <c r="E45" s="42"/>
      <c r="F45" s="42"/>
      <c r="G45" s="42"/>
      <c r="H45" s="42"/>
      <c r="I45" s="42"/>
      <c r="J45" s="42"/>
      <c r="K45" s="42"/>
      <c r="L45" s="132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2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2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58" t="str">
        <f>E7</f>
        <v>DD Senožaty - oprava střechy nad objektem MŠ</v>
      </c>
      <c r="F48" s="34"/>
      <c r="G48" s="34"/>
      <c r="H48" s="34"/>
      <c r="I48" s="42"/>
      <c r="J48" s="42"/>
      <c r="K48" s="42"/>
      <c r="L48" s="132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84</v>
      </c>
      <c r="D49" s="42"/>
      <c r="E49" s="42"/>
      <c r="F49" s="42"/>
      <c r="G49" s="42"/>
      <c r="H49" s="42"/>
      <c r="I49" s="42"/>
      <c r="J49" s="42"/>
      <c r="K49" s="42"/>
      <c r="L49" s="132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307021 - Oprava střechy</v>
      </c>
      <c r="F50" s="42"/>
      <c r="G50" s="42"/>
      <c r="H50" s="42"/>
      <c r="I50" s="42"/>
      <c r="J50" s="42"/>
      <c r="K50" s="42"/>
      <c r="L50" s="132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2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Senožaty</v>
      </c>
      <c r="G52" s="42"/>
      <c r="H52" s="42"/>
      <c r="I52" s="34" t="s">
        <v>23</v>
      </c>
      <c r="J52" s="74" t="str">
        <f>IF(J12="","",J12)</f>
        <v>9. 8. 2024</v>
      </c>
      <c r="K52" s="42"/>
      <c r="L52" s="132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2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Kraj Vysočina</v>
      </c>
      <c r="G54" s="42"/>
      <c r="H54" s="42"/>
      <c r="I54" s="34" t="s">
        <v>32</v>
      </c>
      <c r="J54" s="38" t="str">
        <f>E21</f>
        <v>MO-VE-RE s.r.o.</v>
      </c>
      <c r="K54" s="42"/>
      <c r="L54" s="132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MO-VE-RE s.r.o.</v>
      </c>
      <c r="K55" s="42"/>
      <c r="L55" s="132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2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59" t="s">
        <v>87</v>
      </c>
      <c r="D57" s="160"/>
      <c r="E57" s="160"/>
      <c r="F57" s="160"/>
      <c r="G57" s="160"/>
      <c r="H57" s="160"/>
      <c r="I57" s="160"/>
      <c r="J57" s="161" t="s">
        <v>88</v>
      </c>
      <c r="K57" s="160"/>
      <c r="L57" s="132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2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2" t="s">
        <v>71</v>
      </c>
      <c r="D59" s="42"/>
      <c r="E59" s="42"/>
      <c r="F59" s="42"/>
      <c r="G59" s="42"/>
      <c r="H59" s="42"/>
      <c r="I59" s="42"/>
      <c r="J59" s="104">
        <f>J99</f>
        <v>0</v>
      </c>
      <c r="K59" s="42"/>
      <c r="L59" s="132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89</v>
      </c>
    </row>
    <row r="60" s="9" customFormat="1" ht="24.96" customHeight="1">
      <c r="A60" s="9"/>
      <c r="B60" s="163"/>
      <c r="C60" s="164"/>
      <c r="D60" s="165" t="s">
        <v>90</v>
      </c>
      <c r="E60" s="166"/>
      <c r="F60" s="166"/>
      <c r="G60" s="166"/>
      <c r="H60" s="166"/>
      <c r="I60" s="166"/>
      <c r="J60" s="167">
        <f>J100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91</v>
      </c>
      <c r="E61" s="172"/>
      <c r="F61" s="172"/>
      <c r="G61" s="172"/>
      <c r="H61" s="172"/>
      <c r="I61" s="172"/>
      <c r="J61" s="173">
        <f>J101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92</v>
      </c>
      <c r="E62" s="172"/>
      <c r="F62" s="172"/>
      <c r="G62" s="172"/>
      <c r="H62" s="172"/>
      <c r="I62" s="172"/>
      <c r="J62" s="173">
        <f>J183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93</v>
      </c>
      <c r="E63" s="172"/>
      <c r="F63" s="172"/>
      <c r="G63" s="172"/>
      <c r="H63" s="172"/>
      <c r="I63" s="172"/>
      <c r="J63" s="173">
        <f>J240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94</v>
      </c>
      <c r="E64" s="172"/>
      <c r="F64" s="172"/>
      <c r="G64" s="172"/>
      <c r="H64" s="172"/>
      <c r="I64" s="172"/>
      <c r="J64" s="173">
        <f>J249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3"/>
      <c r="C65" s="164"/>
      <c r="D65" s="165" t="s">
        <v>95</v>
      </c>
      <c r="E65" s="166"/>
      <c r="F65" s="166"/>
      <c r="G65" s="166"/>
      <c r="H65" s="166"/>
      <c r="I65" s="166"/>
      <c r="J65" s="167">
        <f>J252</f>
        <v>0</v>
      </c>
      <c r="K65" s="164"/>
      <c r="L65" s="168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9"/>
      <c r="C66" s="170"/>
      <c r="D66" s="171" t="s">
        <v>96</v>
      </c>
      <c r="E66" s="172"/>
      <c r="F66" s="172"/>
      <c r="G66" s="172"/>
      <c r="H66" s="172"/>
      <c r="I66" s="172"/>
      <c r="J66" s="173">
        <f>J253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97</v>
      </c>
      <c r="E67" s="172"/>
      <c r="F67" s="172"/>
      <c r="G67" s="172"/>
      <c r="H67" s="172"/>
      <c r="I67" s="172"/>
      <c r="J67" s="173">
        <f>J394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9"/>
      <c r="C68" s="170"/>
      <c r="D68" s="171" t="s">
        <v>98</v>
      </c>
      <c r="E68" s="172"/>
      <c r="F68" s="172"/>
      <c r="G68" s="172"/>
      <c r="H68" s="172"/>
      <c r="I68" s="172"/>
      <c r="J68" s="173">
        <f>J458</f>
        <v>0</v>
      </c>
      <c r="K68" s="170"/>
      <c r="L68" s="17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9"/>
      <c r="C69" s="170"/>
      <c r="D69" s="171" t="s">
        <v>99</v>
      </c>
      <c r="E69" s="172"/>
      <c r="F69" s="172"/>
      <c r="G69" s="172"/>
      <c r="H69" s="172"/>
      <c r="I69" s="172"/>
      <c r="J69" s="173">
        <f>J475</f>
        <v>0</v>
      </c>
      <c r="K69" s="170"/>
      <c r="L69" s="17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9"/>
      <c r="C70" s="170"/>
      <c r="D70" s="171" t="s">
        <v>100</v>
      </c>
      <c r="E70" s="172"/>
      <c r="F70" s="172"/>
      <c r="G70" s="172"/>
      <c r="H70" s="172"/>
      <c r="I70" s="172"/>
      <c r="J70" s="173">
        <f>J515</f>
        <v>0</v>
      </c>
      <c r="K70" s="170"/>
      <c r="L70" s="17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9"/>
      <c r="C71" s="170"/>
      <c r="D71" s="171" t="s">
        <v>101</v>
      </c>
      <c r="E71" s="172"/>
      <c r="F71" s="172"/>
      <c r="G71" s="172"/>
      <c r="H71" s="172"/>
      <c r="I71" s="172"/>
      <c r="J71" s="173">
        <f>J526</f>
        <v>0</v>
      </c>
      <c r="K71" s="170"/>
      <c r="L71" s="17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9"/>
      <c r="C72" s="170"/>
      <c r="D72" s="171" t="s">
        <v>102</v>
      </c>
      <c r="E72" s="172"/>
      <c r="F72" s="172"/>
      <c r="G72" s="172"/>
      <c r="H72" s="172"/>
      <c r="I72" s="172"/>
      <c r="J72" s="173">
        <f>J537</f>
        <v>0</v>
      </c>
      <c r="K72" s="170"/>
      <c r="L72" s="17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9"/>
      <c r="C73" s="170"/>
      <c r="D73" s="171" t="s">
        <v>103</v>
      </c>
      <c r="E73" s="172"/>
      <c r="F73" s="172"/>
      <c r="G73" s="172"/>
      <c r="H73" s="172"/>
      <c r="I73" s="172"/>
      <c r="J73" s="173">
        <f>J546</f>
        <v>0</v>
      </c>
      <c r="K73" s="170"/>
      <c r="L73" s="17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3"/>
      <c r="C74" s="164"/>
      <c r="D74" s="165" t="s">
        <v>104</v>
      </c>
      <c r="E74" s="166"/>
      <c r="F74" s="166"/>
      <c r="G74" s="166"/>
      <c r="H74" s="166"/>
      <c r="I74" s="166"/>
      <c r="J74" s="167">
        <f>J557</f>
        <v>0</v>
      </c>
      <c r="K74" s="164"/>
      <c r="L74" s="16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69"/>
      <c r="C75" s="170"/>
      <c r="D75" s="171" t="s">
        <v>105</v>
      </c>
      <c r="E75" s="172"/>
      <c r="F75" s="172"/>
      <c r="G75" s="172"/>
      <c r="H75" s="172"/>
      <c r="I75" s="172"/>
      <c r="J75" s="173">
        <f>J558</f>
        <v>0</v>
      </c>
      <c r="K75" s="170"/>
      <c r="L75" s="17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9"/>
      <c r="C76" s="170"/>
      <c r="D76" s="171" t="s">
        <v>106</v>
      </c>
      <c r="E76" s="172"/>
      <c r="F76" s="172"/>
      <c r="G76" s="172"/>
      <c r="H76" s="172"/>
      <c r="I76" s="172"/>
      <c r="J76" s="173">
        <f>J561</f>
        <v>0</v>
      </c>
      <c r="K76" s="170"/>
      <c r="L76" s="17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9"/>
      <c r="C77" s="170"/>
      <c r="D77" s="171" t="s">
        <v>107</v>
      </c>
      <c r="E77" s="172"/>
      <c r="F77" s="172"/>
      <c r="G77" s="172"/>
      <c r="H77" s="172"/>
      <c r="I77" s="172"/>
      <c r="J77" s="173">
        <f>J576</f>
        <v>0</v>
      </c>
      <c r="K77" s="170"/>
      <c r="L77" s="17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9"/>
      <c r="C78" s="170"/>
      <c r="D78" s="171" t="s">
        <v>108</v>
      </c>
      <c r="E78" s="172"/>
      <c r="F78" s="172"/>
      <c r="G78" s="172"/>
      <c r="H78" s="172"/>
      <c r="I78" s="172"/>
      <c r="J78" s="173">
        <f>J579</f>
        <v>0</v>
      </c>
      <c r="K78" s="170"/>
      <c r="L78" s="17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69"/>
      <c r="C79" s="170"/>
      <c r="D79" s="171" t="s">
        <v>109</v>
      </c>
      <c r="E79" s="172"/>
      <c r="F79" s="172"/>
      <c r="G79" s="172"/>
      <c r="H79" s="172"/>
      <c r="I79" s="172"/>
      <c r="J79" s="173">
        <f>J584</f>
        <v>0</v>
      </c>
      <c r="K79" s="170"/>
      <c r="L79" s="17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2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32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32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110</v>
      </c>
      <c r="D86" s="42"/>
      <c r="E86" s="42"/>
      <c r="F86" s="42"/>
      <c r="G86" s="42"/>
      <c r="H86" s="42"/>
      <c r="I86" s="42"/>
      <c r="J86" s="42"/>
      <c r="K86" s="42"/>
      <c r="L86" s="132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2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32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58" t="str">
        <f>E7</f>
        <v>DD Senožaty - oprava střechy nad objektem MŠ</v>
      </c>
      <c r="F89" s="34"/>
      <c r="G89" s="34"/>
      <c r="H89" s="34"/>
      <c r="I89" s="42"/>
      <c r="J89" s="42"/>
      <c r="K89" s="42"/>
      <c r="L89" s="132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84</v>
      </c>
      <c r="D90" s="42"/>
      <c r="E90" s="42"/>
      <c r="F90" s="42"/>
      <c r="G90" s="42"/>
      <c r="H90" s="42"/>
      <c r="I90" s="42"/>
      <c r="J90" s="42"/>
      <c r="K90" s="42"/>
      <c r="L90" s="132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E9</f>
        <v>307021 - Oprava střechy</v>
      </c>
      <c r="F91" s="42"/>
      <c r="G91" s="42"/>
      <c r="H91" s="42"/>
      <c r="I91" s="42"/>
      <c r="J91" s="42"/>
      <c r="K91" s="42"/>
      <c r="L91" s="132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2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F12</f>
        <v>Senožaty</v>
      </c>
      <c r="G93" s="42"/>
      <c r="H93" s="42"/>
      <c r="I93" s="34" t="s">
        <v>23</v>
      </c>
      <c r="J93" s="74" t="str">
        <f>IF(J12="","",J12)</f>
        <v>9. 8. 2024</v>
      </c>
      <c r="K93" s="42"/>
      <c r="L93" s="132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2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E15</f>
        <v>Kraj Vysočina</v>
      </c>
      <c r="G95" s="42"/>
      <c r="H95" s="42"/>
      <c r="I95" s="34" t="s">
        <v>32</v>
      </c>
      <c r="J95" s="38" t="str">
        <f>E21</f>
        <v>MO-VE-RE s.r.o.</v>
      </c>
      <c r="K95" s="42"/>
      <c r="L95" s="132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IF(E18="","",E18)</f>
        <v>Vyplň údaj</v>
      </c>
      <c r="G96" s="42"/>
      <c r="H96" s="42"/>
      <c r="I96" s="34" t="s">
        <v>36</v>
      </c>
      <c r="J96" s="38" t="str">
        <f>E24</f>
        <v>MO-VE-RE s.r.o.</v>
      </c>
      <c r="K96" s="42"/>
      <c r="L96" s="132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32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75"/>
      <c r="B98" s="176"/>
      <c r="C98" s="177" t="s">
        <v>111</v>
      </c>
      <c r="D98" s="178" t="s">
        <v>58</v>
      </c>
      <c r="E98" s="178" t="s">
        <v>54</v>
      </c>
      <c r="F98" s="178" t="s">
        <v>55</v>
      </c>
      <c r="G98" s="178" t="s">
        <v>112</v>
      </c>
      <c r="H98" s="178" t="s">
        <v>113</v>
      </c>
      <c r="I98" s="178" t="s">
        <v>114</v>
      </c>
      <c r="J98" s="178" t="s">
        <v>88</v>
      </c>
      <c r="K98" s="179" t="s">
        <v>115</v>
      </c>
      <c r="L98" s="180"/>
      <c r="M98" s="94" t="s">
        <v>19</v>
      </c>
      <c r="N98" s="95" t="s">
        <v>43</v>
      </c>
      <c r="O98" s="95" t="s">
        <v>116</v>
      </c>
      <c r="P98" s="95" t="s">
        <v>117</v>
      </c>
      <c r="Q98" s="95" t="s">
        <v>118</v>
      </c>
      <c r="R98" s="95" t="s">
        <v>119</v>
      </c>
      <c r="S98" s="95" t="s">
        <v>120</v>
      </c>
      <c r="T98" s="96" t="s">
        <v>121</v>
      </c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</row>
    <row r="99" s="2" customFormat="1" ht="22.8" customHeight="1">
      <c r="A99" s="40"/>
      <c r="B99" s="41"/>
      <c r="C99" s="101" t="s">
        <v>122</v>
      </c>
      <c r="D99" s="42"/>
      <c r="E99" s="42"/>
      <c r="F99" s="42"/>
      <c r="G99" s="42"/>
      <c r="H99" s="42"/>
      <c r="I99" s="42"/>
      <c r="J99" s="181">
        <f>BK99</f>
        <v>0</v>
      </c>
      <c r="K99" s="42"/>
      <c r="L99" s="46"/>
      <c r="M99" s="97"/>
      <c r="N99" s="182"/>
      <c r="O99" s="98"/>
      <c r="P99" s="183">
        <f>P100+P252+P557</f>
        <v>0</v>
      </c>
      <c r="Q99" s="98"/>
      <c r="R99" s="183">
        <f>R100+R252+R557</f>
        <v>128.07077852000001</v>
      </c>
      <c r="S99" s="98"/>
      <c r="T99" s="184">
        <f>T100+T252+T557</f>
        <v>266.88899621999997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72</v>
      </c>
      <c r="AU99" s="19" t="s">
        <v>89</v>
      </c>
      <c r="BK99" s="185">
        <f>BK100+BK252+BK557</f>
        <v>0</v>
      </c>
    </row>
    <row r="100" s="12" customFormat="1" ht="25.92" customHeight="1">
      <c r="A100" s="12"/>
      <c r="B100" s="186"/>
      <c r="C100" s="187"/>
      <c r="D100" s="188" t="s">
        <v>72</v>
      </c>
      <c r="E100" s="189" t="s">
        <v>123</v>
      </c>
      <c r="F100" s="189" t="s">
        <v>124</v>
      </c>
      <c r="G100" s="187"/>
      <c r="H100" s="187"/>
      <c r="I100" s="190"/>
      <c r="J100" s="191">
        <f>BK100</f>
        <v>0</v>
      </c>
      <c r="K100" s="187"/>
      <c r="L100" s="192"/>
      <c r="M100" s="193"/>
      <c r="N100" s="194"/>
      <c r="O100" s="194"/>
      <c r="P100" s="195">
        <f>P101+P183+P240+P249</f>
        <v>0</v>
      </c>
      <c r="Q100" s="194"/>
      <c r="R100" s="195">
        <f>R101+R183+R240+R249</f>
        <v>56.306149299999994</v>
      </c>
      <c r="S100" s="194"/>
      <c r="T100" s="196">
        <f>T101+T183+T240+T249</f>
        <v>234.101902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7" t="s">
        <v>80</v>
      </c>
      <c r="AT100" s="198" t="s">
        <v>72</v>
      </c>
      <c r="AU100" s="198" t="s">
        <v>73</v>
      </c>
      <c r="AY100" s="197" t="s">
        <v>125</v>
      </c>
      <c r="BK100" s="199">
        <f>BK101+BK183+BK240+BK249</f>
        <v>0</v>
      </c>
    </row>
    <row r="101" s="12" customFormat="1" ht="22.8" customHeight="1">
      <c r="A101" s="12"/>
      <c r="B101" s="186"/>
      <c r="C101" s="187"/>
      <c r="D101" s="188" t="s">
        <v>72</v>
      </c>
      <c r="E101" s="200" t="s">
        <v>126</v>
      </c>
      <c r="F101" s="200" t="s">
        <v>127</v>
      </c>
      <c r="G101" s="187"/>
      <c r="H101" s="187"/>
      <c r="I101" s="190"/>
      <c r="J101" s="201">
        <f>BK101</f>
        <v>0</v>
      </c>
      <c r="K101" s="187"/>
      <c r="L101" s="192"/>
      <c r="M101" s="193"/>
      <c r="N101" s="194"/>
      <c r="O101" s="194"/>
      <c r="P101" s="195">
        <f>SUM(P102:P182)</f>
        <v>0</v>
      </c>
      <c r="Q101" s="194"/>
      <c r="R101" s="195">
        <f>SUM(R102:R182)</f>
        <v>56.306149299999994</v>
      </c>
      <c r="S101" s="194"/>
      <c r="T101" s="196">
        <f>SUM(T102:T182)</f>
        <v>0.00079200000000000006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7" t="s">
        <v>80</v>
      </c>
      <c r="AT101" s="198" t="s">
        <v>72</v>
      </c>
      <c r="AU101" s="198" t="s">
        <v>80</v>
      </c>
      <c r="AY101" s="197" t="s">
        <v>125</v>
      </c>
      <c r="BK101" s="199">
        <f>SUM(BK102:BK182)</f>
        <v>0</v>
      </c>
    </row>
    <row r="102" s="2" customFormat="1" ht="33" customHeight="1">
      <c r="A102" s="40"/>
      <c r="B102" s="41"/>
      <c r="C102" s="202" t="s">
        <v>80</v>
      </c>
      <c r="D102" s="202" t="s">
        <v>128</v>
      </c>
      <c r="E102" s="203" t="s">
        <v>129</v>
      </c>
      <c r="F102" s="204" t="s">
        <v>130</v>
      </c>
      <c r="G102" s="205" t="s">
        <v>131</v>
      </c>
      <c r="H102" s="206">
        <v>9.4499999999999993</v>
      </c>
      <c r="I102" s="207"/>
      <c r="J102" s="208">
        <f>ROUND(I102*H102,2)</f>
        <v>0</v>
      </c>
      <c r="K102" s="204" t="s">
        <v>132</v>
      </c>
      <c r="L102" s="46"/>
      <c r="M102" s="209" t="s">
        <v>19</v>
      </c>
      <c r="N102" s="210" t="s">
        <v>44</v>
      </c>
      <c r="O102" s="86"/>
      <c r="P102" s="211">
        <f>O102*H102</f>
        <v>0</v>
      </c>
      <c r="Q102" s="211">
        <v>0.0073499999999999998</v>
      </c>
      <c r="R102" s="211">
        <f>Q102*H102</f>
        <v>0.069457499999999991</v>
      </c>
      <c r="S102" s="211">
        <v>0</v>
      </c>
      <c r="T102" s="212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3" t="s">
        <v>133</v>
      </c>
      <c r="AT102" s="213" t="s">
        <v>128</v>
      </c>
      <c r="AU102" s="213" t="s">
        <v>82</v>
      </c>
      <c r="AY102" s="19" t="s">
        <v>125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19" t="s">
        <v>80</v>
      </c>
      <c r="BK102" s="214">
        <f>ROUND(I102*H102,2)</f>
        <v>0</v>
      </c>
      <c r="BL102" s="19" t="s">
        <v>133</v>
      </c>
      <c r="BM102" s="213" t="s">
        <v>134</v>
      </c>
    </row>
    <row r="103" s="2" customFormat="1">
      <c r="A103" s="40"/>
      <c r="B103" s="41"/>
      <c r="C103" s="42"/>
      <c r="D103" s="215" t="s">
        <v>135</v>
      </c>
      <c r="E103" s="42"/>
      <c r="F103" s="216" t="s">
        <v>136</v>
      </c>
      <c r="G103" s="42"/>
      <c r="H103" s="42"/>
      <c r="I103" s="217"/>
      <c r="J103" s="42"/>
      <c r="K103" s="42"/>
      <c r="L103" s="46"/>
      <c r="M103" s="218"/>
      <c r="N103" s="219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135</v>
      </c>
      <c r="AU103" s="19" t="s">
        <v>82</v>
      </c>
    </row>
    <row r="104" s="13" customFormat="1">
      <c r="A104" s="13"/>
      <c r="B104" s="220"/>
      <c r="C104" s="221"/>
      <c r="D104" s="222" t="s">
        <v>137</v>
      </c>
      <c r="E104" s="223" t="s">
        <v>19</v>
      </c>
      <c r="F104" s="224" t="s">
        <v>138</v>
      </c>
      <c r="G104" s="221"/>
      <c r="H104" s="225">
        <v>9.4499999999999993</v>
      </c>
      <c r="I104" s="226"/>
      <c r="J104" s="221"/>
      <c r="K104" s="221"/>
      <c r="L104" s="227"/>
      <c r="M104" s="228"/>
      <c r="N104" s="229"/>
      <c r="O104" s="229"/>
      <c r="P104" s="229"/>
      <c r="Q104" s="229"/>
      <c r="R104" s="229"/>
      <c r="S104" s="229"/>
      <c r="T104" s="23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1" t="s">
        <v>137</v>
      </c>
      <c r="AU104" s="231" t="s">
        <v>82</v>
      </c>
      <c r="AV104" s="13" t="s">
        <v>82</v>
      </c>
      <c r="AW104" s="13" t="s">
        <v>35</v>
      </c>
      <c r="AX104" s="13" t="s">
        <v>73</v>
      </c>
      <c r="AY104" s="231" t="s">
        <v>125</v>
      </c>
    </row>
    <row r="105" s="14" customFormat="1">
      <c r="A105" s="14"/>
      <c r="B105" s="232"/>
      <c r="C105" s="233"/>
      <c r="D105" s="222" t="s">
        <v>137</v>
      </c>
      <c r="E105" s="234" t="s">
        <v>19</v>
      </c>
      <c r="F105" s="235" t="s">
        <v>139</v>
      </c>
      <c r="G105" s="233"/>
      <c r="H105" s="236">
        <v>9.4499999999999993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2" t="s">
        <v>137</v>
      </c>
      <c r="AU105" s="242" t="s">
        <v>82</v>
      </c>
      <c r="AV105" s="14" t="s">
        <v>133</v>
      </c>
      <c r="AW105" s="14" t="s">
        <v>35</v>
      </c>
      <c r="AX105" s="14" t="s">
        <v>80</v>
      </c>
      <c r="AY105" s="242" t="s">
        <v>125</v>
      </c>
    </row>
    <row r="106" s="2" customFormat="1" ht="24.15" customHeight="1">
      <c r="A106" s="40"/>
      <c r="B106" s="41"/>
      <c r="C106" s="202" t="s">
        <v>82</v>
      </c>
      <c r="D106" s="202" t="s">
        <v>128</v>
      </c>
      <c r="E106" s="203" t="s">
        <v>140</v>
      </c>
      <c r="F106" s="204" t="s">
        <v>141</v>
      </c>
      <c r="G106" s="205" t="s">
        <v>131</v>
      </c>
      <c r="H106" s="206">
        <v>9.4499999999999993</v>
      </c>
      <c r="I106" s="207"/>
      <c r="J106" s="208">
        <f>ROUND(I106*H106,2)</f>
        <v>0</v>
      </c>
      <c r="K106" s="204" t="s">
        <v>132</v>
      </c>
      <c r="L106" s="46"/>
      <c r="M106" s="209" t="s">
        <v>19</v>
      </c>
      <c r="N106" s="210" t="s">
        <v>44</v>
      </c>
      <c r="O106" s="86"/>
      <c r="P106" s="211">
        <f>O106*H106</f>
        <v>0</v>
      </c>
      <c r="Q106" s="211">
        <v>0.00025999999999999998</v>
      </c>
      <c r="R106" s="211">
        <f>Q106*H106</f>
        <v>0.0024569999999999995</v>
      </c>
      <c r="S106" s="211">
        <v>0</v>
      </c>
      <c r="T106" s="212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3" t="s">
        <v>133</v>
      </c>
      <c r="AT106" s="213" t="s">
        <v>128</v>
      </c>
      <c r="AU106" s="213" t="s">
        <v>82</v>
      </c>
      <c r="AY106" s="19" t="s">
        <v>125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19" t="s">
        <v>80</v>
      </c>
      <c r="BK106" s="214">
        <f>ROUND(I106*H106,2)</f>
        <v>0</v>
      </c>
      <c r="BL106" s="19" t="s">
        <v>133</v>
      </c>
      <c r="BM106" s="213" t="s">
        <v>142</v>
      </c>
    </row>
    <row r="107" s="2" customFormat="1">
      <c r="A107" s="40"/>
      <c r="B107" s="41"/>
      <c r="C107" s="42"/>
      <c r="D107" s="215" t="s">
        <v>135</v>
      </c>
      <c r="E107" s="42"/>
      <c r="F107" s="216" t="s">
        <v>143</v>
      </c>
      <c r="G107" s="42"/>
      <c r="H107" s="42"/>
      <c r="I107" s="217"/>
      <c r="J107" s="42"/>
      <c r="K107" s="42"/>
      <c r="L107" s="46"/>
      <c r="M107" s="218"/>
      <c r="N107" s="219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135</v>
      </c>
      <c r="AU107" s="19" t="s">
        <v>82</v>
      </c>
    </row>
    <row r="108" s="13" customFormat="1">
      <c r="A108" s="13"/>
      <c r="B108" s="220"/>
      <c r="C108" s="221"/>
      <c r="D108" s="222" t="s">
        <v>137</v>
      </c>
      <c r="E108" s="223" t="s">
        <v>19</v>
      </c>
      <c r="F108" s="224" t="s">
        <v>138</v>
      </c>
      <c r="G108" s="221"/>
      <c r="H108" s="225">
        <v>9.4499999999999993</v>
      </c>
      <c r="I108" s="226"/>
      <c r="J108" s="221"/>
      <c r="K108" s="221"/>
      <c r="L108" s="227"/>
      <c r="M108" s="228"/>
      <c r="N108" s="229"/>
      <c r="O108" s="229"/>
      <c r="P108" s="229"/>
      <c r="Q108" s="229"/>
      <c r="R108" s="229"/>
      <c r="S108" s="229"/>
      <c r="T108" s="23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1" t="s">
        <v>137</v>
      </c>
      <c r="AU108" s="231" t="s">
        <v>82</v>
      </c>
      <c r="AV108" s="13" t="s">
        <v>82</v>
      </c>
      <c r="AW108" s="13" t="s">
        <v>35</v>
      </c>
      <c r="AX108" s="13" t="s">
        <v>73</v>
      </c>
      <c r="AY108" s="231" t="s">
        <v>125</v>
      </c>
    </row>
    <row r="109" s="14" customFormat="1">
      <c r="A109" s="14"/>
      <c r="B109" s="232"/>
      <c r="C109" s="233"/>
      <c r="D109" s="222" t="s">
        <v>137</v>
      </c>
      <c r="E109" s="234" t="s">
        <v>19</v>
      </c>
      <c r="F109" s="235" t="s">
        <v>139</v>
      </c>
      <c r="G109" s="233"/>
      <c r="H109" s="236">
        <v>9.4499999999999993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2" t="s">
        <v>137</v>
      </c>
      <c r="AU109" s="242" t="s">
        <v>82</v>
      </c>
      <c r="AV109" s="14" t="s">
        <v>133</v>
      </c>
      <c r="AW109" s="14" t="s">
        <v>35</v>
      </c>
      <c r="AX109" s="14" t="s">
        <v>80</v>
      </c>
      <c r="AY109" s="242" t="s">
        <v>125</v>
      </c>
    </row>
    <row r="110" s="2" customFormat="1" ht="24.15" customHeight="1">
      <c r="A110" s="40"/>
      <c r="B110" s="41"/>
      <c r="C110" s="202" t="s">
        <v>144</v>
      </c>
      <c r="D110" s="202" t="s">
        <v>128</v>
      </c>
      <c r="E110" s="203" t="s">
        <v>145</v>
      </c>
      <c r="F110" s="204" t="s">
        <v>146</v>
      </c>
      <c r="G110" s="205" t="s">
        <v>131</v>
      </c>
      <c r="H110" s="206">
        <v>23.213000000000001</v>
      </c>
      <c r="I110" s="207"/>
      <c r="J110" s="208">
        <f>ROUND(I110*H110,2)</f>
        <v>0</v>
      </c>
      <c r="K110" s="204" t="s">
        <v>132</v>
      </c>
      <c r="L110" s="46"/>
      <c r="M110" s="209" t="s">
        <v>19</v>
      </c>
      <c r="N110" s="210" t="s">
        <v>44</v>
      </c>
      <c r="O110" s="86"/>
      <c r="P110" s="211">
        <f>O110*H110</f>
        <v>0</v>
      </c>
      <c r="Q110" s="211">
        <v>0.00020000000000000001</v>
      </c>
      <c r="R110" s="211">
        <f>Q110*H110</f>
        <v>0.0046426000000000002</v>
      </c>
      <c r="S110" s="211">
        <v>0</v>
      </c>
      <c r="T110" s="212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3" t="s">
        <v>133</v>
      </c>
      <c r="AT110" s="213" t="s">
        <v>128</v>
      </c>
      <c r="AU110" s="213" t="s">
        <v>82</v>
      </c>
      <c r="AY110" s="19" t="s">
        <v>125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19" t="s">
        <v>80</v>
      </c>
      <c r="BK110" s="214">
        <f>ROUND(I110*H110,2)</f>
        <v>0</v>
      </c>
      <c r="BL110" s="19" t="s">
        <v>133</v>
      </c>
      <c r="BM110" s="213" t="s">
        <v>147</v>
      </c>
    </row>
    <row r="111" s="2" customFormat="1">
      <c r="A111" s="40"/>
      <c r="B111" s="41"/>
      <c r="C111" s="42"/>
      <c r="D111" s="215" t="s">
        <v>135</v>
      </c>
      <c r="E111" s="42"/>
      <c r="F111" s="216" t="s">
        <v>148</v>
      </c>
      <c r="G111" s="42"/>
      <c r="H111" s="42"/>
      <c r="I111" s="217"/>
      <c r="J111" s="42"/>
      <c r="K111" s="42"/>
      <c r="L111" s="46"/>
      <c r="M111" s="218"/>
      <c r="N111" s="219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135</v>
      </c>
      <c r="AU111" s="19" t="s">
        <v>82</v>
      </c>
    </row>
    <row r="112" s="13" customFormat="1">
      <c r="A112" s="13"/>
      <c r="B112" s="220"/>
      <c r="C112" s="221"/>
      <c r="D112" s="222" t="s">
        <v>137</v>
      </c>
      <c r="E112" s="223" t="s">
        <v>19</v>
      </c>
      <c r="F112" s="224" t="s">
        <v>149</v>
      </c>
      <c r="G112" s="221"/>
      <c r="H112" s="225">
        <v>23.213000000000001</v>
      </c>
      <c r="I112" s="226"/>
      <c r="J112" s="221"/>
      <c r="K112" s="221"/>
      <c r="L112" s="227"/>
      <c r="M112" s="228"/>
      <c r="N112" s="229"/>
      <c r="O112" s="229"/>
      <c r="P112" s="229"/>
      <c r="Q112" s="229"/>
      <c r="R112" s="229"/>
      <c r="S112" s="229"/>
      <c r="T112" s="23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1" t="s">
        <v>137</v>
      </c>
      <c r="AU112" s="231" t="s">
        <v>82</v>
      </c>
      <c r="AV112" s="13" t="s">
        <v>82</v>
      </c>
      <c r="AW112" s="13" t="s">
        <v>35</v>
      </c>
      <c r="AX112" s="13" t="s">
        <v>73</v>
      </c>
      <c r="AY112" s="231" t="s">
        <v>125</v>
      </c>
    </row>
    <row r="113" s="14" customFormat="1">
      <c r="A113" s="14"/>
      <c r="B113" s="232"/>
      <c r="C113" s="233"/>
      <c r="D113" s="222" t="s">
        <v>137</v>
      </c>
      <c r="E113" s="234" t="s">
        <v>19</v>
      </c>
      <c r="F113" s="235" t="s">
        <v>139</v>
      </c>
      <c r="G113" s="233"/>
      <c r="H113" s="236">
        <v>23.213000000000001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2" t="s">
        <v>137</v>
      </c>
      <c r="AU113" s="242" t="s">
        <v>82</v>
      </c>
      <c r="AV113" s="14" t="s">
        <v>133</v>
      </c>
      <c r="AW113" s="14" t="s">
        <v>35</v>
      </c>
      <c r="AX113" s="14" t="s">
        <v>80</v>
      </c>
      <c r="AY113" s="242" t="s">
        <v>125</v>
      </c>
    </row>
    <row r="114" s="2" customFormat="1" ht="66.75" customHeight="1">
      <c r="A114" s="40"/>
      <c r="B114" s="41"/>
      <c r="C114" s="202" t="s">
        <v>133</v>
      </c>
      <c r="D114" s="202" t="s">
        <v>128</v>
      </c>
      <c r="E114" s="203" t="s">
        <v>150</v>
      </c>
      <c r="F114" s="204" t="s">
        <v>151</v>
      </c>
      <c r="G114" s="205" t="s">
        <v>131</v>
      </c>
      <c r="H114" s="206">
        <v>23.213000000000001</v>
      </c>
      <c r="I114" s="207"/>
      <c r="J114" s="208">
        <f>ROUND(I114*H114,2)</f>
        <v>0</v>
      </c>
      <c r="K114" s="204" t="s">
        <v>132</v>
      </c>
      <c r="L114" s="46"/>
      <c r="M114" s="209" t="s">
        <v>19</v>
      </c>
      <c r="N114" s="210" t="s">
        <v>44</v>
      </c>
      <c r="O114" s="86"/>
      <c r="P114" s="211">
        <f>O114*H114</f>
        <v>0</v>
      </c>
      <c r="Q114" s="211">
        <v>0.0086</v>
      </c>
      <c r="R114" s="211">
        <f>Q114*H114</f>
        <v>0.1996318</v>
      </c>
      <c r="S114" s="211">
        <v>0</v>
      </c>
      <c r="T114" s="212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3" t="s">
        <v>133</v>
      </c>
      <c r="AT114" s="213" t="s">
        <v>128</v>
      </c>
      <c r="AU114" s="213" t="s">
        <v>82</v>
      </c>
      <c r="AY114" s="19" t="s">
        <v>125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19" t="s">
        <v>80</v>
      </c>
      <c r="BK114" s="214">
        <f>ROUND(I114*H114,2)</f>
        <v>0</v>
      </c>
      <c r="BL114" s="19" t="s">
        <v>133</v>
      </c>
      <c r="BM114" s="213" t="s">
        <v>152</v>
      </c>
    </row>
    <row r="115" s="2" customFormat="1">
      <c r="A115" s="40"/>
      <c r="B115" s="41"/>
      <c r="C115" s="42"/>
      <c r="D115" s="215" t="s">
        <v>135</v>
      </c>
      <c r="E115" s="42"/>
      <c r="F115" s="216" t="s">
        <v>153</v>
      </c>
      <c r="G115" s="42"/>
      <c r="H115" s="42"/>
      <c r="I115" s="217"/>
      <c r="J115" s="42"/>
      <c r="K115" s="42"/>
      <c r="L115" s="46"/>
      <c r="M115" s="218"/>
      <c r="N115" s="219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135</v>
      </c>
      <c r="AU115" s="19" t="s">
        <v>82</v>
      </c>
    </row>
    <row r="116" s="15" customFormat="1">
      <c r="A116" s="15"/>
      <c r="B116" s="243"/>
      <c r="C116" s="244"/>
      <c r="D116" s="222" t="s">
        <v>137</v>
      </c>
      <c r="E116" s="245" t="s">
        <v>19</v>
      </c>
      <c r="F116" s="246" t="s">
        <v>154</v>
      </c>
      <c r="G116" s="244"/>
      <c r="H116" s="245" t="s">
        <v>19</v>
      </c>
      <c r="I116" s="247"/>
      <c r="J116" s="244"/>
      <c r="K116" s="244"/>
      <c r="L116" s="248"/>
      <c r="M116" s="249"/>
      <c r="N116" s="250"/>
      <c r="O116" s="250"/>
      <c r="P116" s="250"/>
      <c r="Q116" s="250"/>
      <c r="R116" s="250"/>
      <c r="S116" s="250"/>
      <c r="T116" s="251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2" t="s">
        <v>137</v>
      </c>
      <c r="AU116" s="252" t="s">
        <v>82</v>
      </c>
      <c r="AV116" s="15" t="s">
        <v>80</v>
      </c>
      <c r="AW116" s="15" t="s">
        <v>35</v>
      </c>
      <c r="AX116" s="15" t="s">
        <v>73</v>
      </c>
      <c r="AY116" s="252" t="s">
        <v>125</v>
      </c>
    </row>
    <row r="117" s="13" customFormat="1">
      <c r="A117" s="13"/>
      <c r="B117" s="220"/>
      <c r="C117" s="221"/>
      <c r="D117" s="222" t="s">
        <v>137</v>
      </c>
      <c r="E117" s="223" t="s">
        <v>19</v>
      </c>
      <c r="F117" s="224" t="s">
        <v>149</v>
      </c>
      <c r="G117" s="221"/>
      <c r="H117" s="225">
        <v>23.213000000000001</v>
      </c>
      <c r="I117" s="226"/>
      <c r="J117" s="221"/>
      <c r="K117" s="221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137</v>
      </c>
      <c r="AU117" s="231" t="s">
        <v>82</v>
      </c>
      <c r="AV117" s="13" t="s">
        <v>82</v>
      </c>
      <c r="AW117" s="13" t="s">
        <v>35</v>
      </c>
      <c r="AX117" s="13" t="s">
        <v>73</v>
      </c>
      <c r="AY117" s="231" t="s">
        <v>125</v>
      </c>
    </row>
    <row r="118" s="14" customFormat="1">
      <c r="A118" s="14"/>
      <c r="B118" s="232"/>
      <c r="C118" s="233"/>
      <c r="D118" s="222" t="s">
        <v>137</v>
      </c>
      <c r="E118" s="234" t="s">
        <v>19</v>
      </c>
      <c r="F118" s="235" t="s">
        <v>139</v>
      </c>
      <c r="G118" s="233"/>
      <c r="H118" s="236">
        <v>23.213000000000001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2" t="s">
        <v>137</v>
      </c>
      <c r="AU118" s="242" t="s">
        <v>82</v>
      </c>
      <c r="AV118" s="14" t="s">
        <v>133</v>
      </c>
      <c r="AW118" s="14" t="s">
        <v>35</v>
      </c>
      <c r="AX118" s="14" t="s">
        <v>80</v>
      </c>
      <c r="AY118" s="242" t="s">
        <v>125</v>
      </c>
    </row>
    <row r="119" s="2" customFormat="1" ht="21.75" customHeight="1">
      <c r="A119" s="40"/>
      <c r="B119" s="41"/>
      <c r="C119" s="253" t="s">
        <v>155</v>
      </c>
      <c r="D119" s="253" t="s">
        <v>156</v>
      </c>
      <c r="E119" s="254" t="s">
        <v>157</v>
      </c>
      <c r="F119" s="255" t="s">
        <v>158</v>
      </c>
      <c r="G119" s="256" t="s">
        <v>131</v>
      </c>
      <c r="H119" s="257">
        <v>24.373999999999999</v>
      </c>
      <c r="I119" s="258"/>
      <c r="J119" s="259">
        <f>ROUND(I119*H119,2)</f>
        <v>0</v>
      </c>
      <c r="K119" s="255" t="s">
        <v>132</v>
      </c>
      <c r="L119" s="260"/>
      <c r="M119" s="261" t="s">
        <v>19</v>
      </c>
      <c r="N119" s="262" t="s">
        <v>44</v>
      </c>
      <c r="O119" s="86"/>
      <c r="P119" s="211">
        <f>O119*H119</f>
        <v>0</v>
      </c>
      <c r="Q119" s="211">
        <v>0.0020999999999999999</v>
      </c>
      <c r="R119" s="211">
        <f>Q119*H119</f>
        <v>0.051185399999999992</v>
      </c>
      <c r="S119" s="211">
        <v>0</v>
      </c>
      <c r="T119" s="212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3" t="s">
        <v>159</v>
      </c>
      <c r="AT119" s="213" t="s">
        <v>156</v>
      </c>
      <c r="AU119" s="213" t="s">
        <v>82</v>
      </c>
      <c r="AY119" s="19" t="s">
        <v>125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19" t="s">
        <v>80</v>
      </c>
      <c r="BK119" s="214">
        <f>ROUND(I119*H119,2)</f>
        <v>0</v>
      </c>
      <c r="BL119" s="19" t="s">
        <v>133</v>
      </c>
      <c r="BM119" s="213" t="s">
        <v>160</v>
      </c>
    </row>
    <row r="120" s="13" customFormat="1">
      <c r="A120" s="13"/>
      <c r="B120" s="220"/>
      <c r="C120" s="221"/>
      <c r="D120" s="222" t="s">
        <v>137</v>
      </c>
      <c r="E120" s="221"/>
      <c r="F120" s="224" t="s">
        <v>161</v>
      </c>
      <c r="G120" s="221"/>
      <c r="H120" s="225">
        <v>24.373999999999999</v>
      </c>
      <c r="I120" s="226"/>
      <c r="J120" s="221"/>
      <c r="K120" s="221"/>
      <c r="L120" s="227"/>
      <c r="M120" s="228"/>
      <c r="N120" s="229"/>
      <c r="O120" s="229"/>
      <c r="P120" s="229"/>
      <c r="Q120" s="229"/>
      <c r="R120" s="229"/>
      <c r="S120" s="229"/>
      <c r="T120" s="23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1" t="s">
        <v>137</v>
      </c>
      <c r="AU120" s="231" t="s">
        <v>82</v>
      </c>
      <c r="AV120" s="13" t="s">
        <v>82</v>
      </c>
      <c r="AW120" s="13" t="s">
        <v>4</v>
      </c>
      <c r="AX120" s="13" t="s">
        <v>80</v>
      </c>
      <c r="AY120" s="231" t="s">
        <v>125</v>
      </c>
    </row>
    <row r="121" s="2" customFormat="1" ht="55.5" customHeight="1">
      <c r="A121" s="40"/>
      <c r="B121" s="41"/>
      <c r="C121" s="202" t="s">
        <v>126</v>
      </c>
      <c r="D121" s="202" t="s">
        <v>128</v>
      </c>
      <c r="E121" s="203" t="s">
        <v>162</v>
      </c>
      <c r="F121" s="204" t="s">
        <v>163</v>
      </c>
      <c r="G121" s="205" t="s">
        <v>131</v>
      </c>
      <c r="H121" s="206">
        <v>23.213000000000001</v>
      </c>
      <c r="I121" s="207"/>
      <c r="J121" s="208">
        <f>ROUND(I121*H121,2)</f>
        <v>0</v>
      </c>
      <c r="K121" s="204" t="s">
        <v>132</v>
      </c>
      <c r="L121" s="46"/>
      <c r="M121" s="209" t="s">
        <v>19</v>
      </c>
      <c r="N121" s="210" t="s">
        <v>44</v>
      </c>
      <c r="O121" s="86"/>
      <c r="P121" s="211">
        <f>O121*H121</f>
        <v>0</v>
      </c>
      <c r="Q121" s="211">
        <v>8.0000000000000007E-05</v>
      </c>
      <c r="R121" s="211">
        <f>Q121*H121</f>
        <v>0.0018570400000000001</v>
      </c>
      <c r="S121" s="211">
        <v>0</v>
      </c>
      <c r="T121" s="212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3" t="s">
        <v>133</v>
      </c>
      <c r="AT121" s="213" t="s">
        <v>128</v>
      </c>
      <c r="AU121" s="213" t="s">
        <v>82</v>
      </c>
      <c r="AY121" s="19" t="s">
        <v>125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9" t="s">
        <v>80</v>
      </c>
      <c r="BK121" s="214">
        <f>ROUND(I121*H121,2)</f>
        <v>0</v>
      </c>
      <c r="BL121" s="19" t="s">
        <v>133</v>
      </c>
      <c r="BM121" s="213" t="s">
        <v>164</v>
      </c>
    </row>
    <row r="122" s="2" customFormat="1">
      <c r="A122" s="40"/>
      <c r="B122" s="41"/>
      <c r="C122" s="42"/>
      <c r="D122" s="215" t="s">
        <v>135</v>
      </c>
      <c r="E122" s="42"/>
      <c r="F122" s="216" t="s">
        <v>165</v>
      </c>
      <c r="G122" s="42"/>
      <c r="H122" s="42"/>
      <c r="I122" s="217"/>
      <c r="J122" s="42"/>
      <c r="K122" s="42"/>
      <c r="L122" s="46"/>
      <c r="M122" s="218"/>
      <c r="N122" s="219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135</v>
      </c>
      <c r="AU122" s="19" t="s">
        <v>82</v>
      </c>
    </row>
    <row r="123" s="15" customFormat="1">
      <c r="A123" s="15"/>
      <c r="B123" s="243"/>
      <c r="C123" s="244"/>
      <c r="D123" s="222" t="s">
        <v>137</v>
      </c>
      <c r="E123" s="245" t="s">
        <v>19</v>
      </c>
      <c r="F123" s="246" t="s">
        <v>154</v>
      </c>
      <c r="G123" s="244"/>
      <c r="H123" s="245" t="s">
        <v>19</v>
      </c>
      <c r="I123" s="247"/>
      <c r="J123" s="244"/>
      <c r="K123" s="244"/>
      <c r="L123" s="248"/>
      <c r="M123" s="249"/>
      <c r="N123" s="250"/>
      <c r="O123" s="250"/>
      <c r="P123" s="250"/>
      <c r="Q123" s="250"/>
      <c r="R123" s="250"/>
      <c r="S123" s="250"/>
      <c r="T123" s="251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2" t="s">
        <v>137</v>
      </c>
      <c r="AU123" s="252" t="s">
        <v>82</v>
      </c>
      <c r="AV123" s="15" t="s">
        <v>80</v>
      </c>
      <c r="AW123" s="15" t="s">
        <v>35</v>
      </c>
      <c r="AX123" s="15" t="s">
        <v>73</v>
      </c>
      <c r="AY123" s="252" t="s">
        <v>125</v>
      </c>
    </row>
    <row r="124" s="13" customFormat="1">
      <c r="A124" s="13"/>
      <c r="B124" s="220"/>
      <c r="C124" s="221"/>
      <c r="D124" s="222" t="s">
        <v>137</v>
      </c>
      <c r="E124" s="223" t="s">
        <v>19</v>
      </c>
      <c r="F124" s="224" t="s">
        <v>149</v>
      </c>
      <c r="G124" s="221"/>
      <c r="H124" s="225">
        <v>23.213000000000001</v>
      </c>
      <c r="I124" s="226"/>
      <c r="J124" s="221"/>
      <c r="K124" s="221"/>
      <c r="L124" s="227"/>
      <c r="M124" s="228"/>
      <c r="N124" s="229"/>
      <c r="O124" s="229"/>
      <c r="P124" s="229"/>
      <c r="Q124" s="229"/>
      <c r="R124" s="229"/>
      <c r="S124" s="229"/>
      <c r="T124" s="23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1" t="s">
        <v>137</v>
      </c>
      <c r="AU124" s="231" t="s">
        <v>82</v>
      </c>
      <c r="AV124" s="13" t="s">
        <v>82</v>
      </c>
      <c r="AW124" s="13" t="s">
        <v>35</v>
      </c>
      <c r="AX124" s="13" t="s">
        <v>73</v>
      </c>
      <c r="AY124" s="231" t="s">
        <v>125</v>
      </c>
    </row>
    <row r="125" s="14" customFormat="1">
      <c r="A125" s="14"/>
      <c r="B125" s="232"/>
      <c r="C125" s="233"/>
      <c r="D125" s="222" t="s">
        <v>137</v>
      </c>
      <c r="E125" s="234" t="s">
        <v>19</v>
      </c>
      <c r="F125" s="235" t="s">
        <v>139</v>
      </c>
      <c r="G125" s="233"/>
      <c r="H125" s="236">
        <v>23.213000000000001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2" t="s">
        <v>137</v>
      </c>
      <c r="AU125" s="242" t="s">
        <v>82</v>
      </c>
      <c r="AV125" s="14" t="s">
        <v>133</v>
      </c>
      <c r="AW125" s="14" t="s">
        <v>35</v>
      </c>
      <c r="AX125" s="14" t="s">
        <v>80</v>
      </c>
      <c r="AY125" s="242" t="s">
        <v>125</v>
      </c>
    </row>
    <row r="126" s="2" customFormat="1" ht="44.25" customHeight="1">
      <c r="A126" s="40"/>
      <c r="B126" s="41"/>
      <c r="C126" s="202" t="s">
        <v>166</v>
      </c>
      <c r="D126" s="202" t="s">
        <v>128</v>
      </c>
      <c r="E126" s="203" t="s">
        <v>167</v>
      </c>
      <c r="F126" s="204" t="s">
        <v>168</v>
      </c>
      <c r="G126" s="205" t="s">
        <v>131</v>
      </c>
      <c r="H126" s="206">
        <v>23.213000000000001</v>
      </c>
      <c r="I126" s="207"/>
      <c r="J126" s="208">
        <f>ROUND(I126*H126,2)</f>
        <v>0</v>
      </c>
      <c r="K126" s="204" t="s">
        <v>132</v>
      </c>
      <c r="L126" s="46"/>
      <c r="M126" s="209" t="s">
        <v>19</v>
      </c>
      <c r="N126" s="210" t="s">
        <v>44</v>
      </c>
      <c r="O126" s="86"/>
      <c r="P126" s="211">
        <f>O126*H126</f>
        <v>0</v>
      </c>
      <c r="Q126" s="211">
        <v>0.0037799999999999999</v>
      </c>
      <c r="R126" s="211">
        <f>Q126*H126</f>
        <v>0.087745139999999999</v>
      </c>
      <c r="S126" s="211">
        <v>0</v>
      </c>
      <c r="T126" s="212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3" t="s">
        <v>133</v>
      </c>
      <c r="AT126" s="213" t="s">
        <v>128</v>
      </c>
      <c r="AU126" s="213" t="s">
        <v>82</v>
      </c>
      <c r="AY126" s="19" t="s">
        <v>125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9" t="s">
        <v>80</v>
      </c>
      <c r="BK126" s="214">
        <f>ROUND(I126*H126,2)</f>
        <v>0</v>
      </c>
      <c r="BL126" s="19" t="s">
        <v>133</v>
      </c>
      <c r="BM126" s="213" t="s">
        <v>169</v>
      </c>
    </row>
    <row r="127" s="2" customFormat="1">
      <c r="A127" s="40"/>
      <c r="B127" s="41"/>
      <c r="C127" s="42"/>
      <c r="D127" s="215" t="s">
        <v>135</v>
      </c>
      <c r="E127" s="42"/>
      <c r="F127" s="216" t="s">
        <v>170</v>
      </c>
      <c r="G127" s="42"/>
      <c r="H127" s="42"/>
      <c r="I127" s="217"/>
      <c r="J127" s="42"/>
      <c r="K127" s="42"/>
      <c r="L127" s="46"/>
      <c r="M127" s="218"/>
      <c r="N127" s="219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135</v>
      </c>
      <c r="AU127" s="19" t="s">
        <v>82</v>
      </c>
    </row>
    <row r="128" s="15" customFormat="1">
      <c r="A128" s="15"/>
      <c r="B128" s="243"/>
      <c r="C128" s="244"/>
      <c r="D128" s="222" t="s">
        <v>137</v>
      </c>
      <c r="E128" s="245" t="s">
        <v>19</v>
      </c>
      <c r="F128" s="246" t="s">
        <v>154</v>
      </c>
      <c r="G128" s="244"/>
      <c r="H128" s="245" t="s">
        <v>19</v>
      </c>
      <c r="I128" s="247"/>
      <c r="J128" s="244"/>
      <c r="K128" s="244"/>
      <c r="L128" s="248"/>
      <c r="M128" s="249"/>
      <c r="N128" s="250"/>
      <c r="O128" s="250"/>
      <c r="P128" s="250"/>
      <c r="Q128" s="250"/>
      <c r="R128" s="250"/>
      <c r="S128" s="250"/>
      <c r="T128" s="25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2" t="s">
        <v>137</v>
      </c>
      <c r="AU128" s="252" t="s">
        <v>82</v>
      </c>
      <c r="AV128" s="15" t="s">
        <v>80</v>
      </c>
      <c r="AW128" s="15" t="s">
        <v>35</v>
      </c>
      <c r="AX128" s="15" t="s">
        <v>73</v>
      </c>
      <c r="AY128" s="252" t="s">
        <v>125</v>
      </c>
    </row>
    <row r="129" s="13" customFormat="1">
      <c r="A129" s="13"/>
      <c r="B129" s="220"/>
      <c r="C129" s="221"/>
      <c r="D129" s="222" t="s">
        <v>137</v>
      </c>
      <c r="E129" s="223" t="s">
        <v>19</v>
      </c>
      <c r="F129" s="224" t="s">
        <v>149</v>
      </c>
      <c r="G129" s="221"/>
      <c r="H129" s="225">
        <v>23.213000000000001</v>
      </c>
      <c r="I129" s="226"/>
      <c r="J129" s="221"/>
      <c r="K129" s="221"/>
      <c r="L129" s="227"/>
      <c r="M129" s="228"/>
      <c r="N129" s="229"/>
      <c r="O129" s="229"/>
      <c r="P129" s="229"/>
      <c r="Q129" s="229"/>
      <c r="R129" s="229"/>
      <c r="S129" s="229"/>
      <c r="T129" s="23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1" t="s">
        <v>137</v>
      </c>
      <c r="AU129" s="231" t="s">
        <v>82</v>
      </c>
      <c r="AV129" s="13" t="s">
        <v>82</v>
      </c>
      <c r="AW129" s="13" t="s">
        <v>35</v>
      </c>
      <c r="AX129" s="13" t="s">
        <v>73</v>
      </c>
      <c r="AY129" s="231" t="s">
        <v>125</v>
      </c>
    </row>
    <row r="130" s="14" customFormat="1">
      <c r="A130" s="14"/>
      <c r="B130" s="232"/>
      <c r="C130" s="233"/>
      <c r="D130" s="222" t="s">
        <v>137</v>
      </c>
      <c r="E130" s="234" t="s">
        <v>19</v>
      </c>
      <c r="F130" s="235" t="s">
        <v>139</v>
      </c>
      <c r="G130" s="233"/>
      <c r="H130" s="236">
        <v>23.213000000000001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2" t="s">
        <v>137</v>
      </c>
      <c r="AU130" s="242" t="s">
        <v>82</v>
      </c>
      <c r="AV130" s="14" t="s">
        <v>133</v>
      </c>
      <c r="AW130" s="14" t="s">
        <v>35</v>
      </c>
      <c r="AX130" s="14" t="s">
        <v>80</v>
      </c>
      <c r="AY130" s="242" t="s">
        <v>125</v>
      </c>
    </row>
    <row r="131" s="2" customFormat="1" ht="24.15" customHeight="1">
      <c r="A131" s="40"/>
      <c r="B131" s="41"/>
      <c r="C131" s="202" t="s">
        <v>159</v>
      </c>
      <c r="D131" s="202" t="s">
        <v>128</v>
      </c>
      <c r="E131" s="203" t="s">
        <v>171</v>
      </c>
      <c r="F131" s="204" t="s">
        <v>172</v>
      </c>
      <c r="G131" s="205" t="s">
        <v>173</v>
      </c>
      <c r="H131" s="206">
        <v>86.784999999999997</v>
      </c>
      <c r="I131" s="207"/>
      <c r="J131" s="208">
        <f>ROUND(I131*H131,2)</f>
        <v>0</v>
      </c>
      <c r="K131" s="204" t="s">
        <v>132</v>
      </c>
      <c r="L131" s="46"/>
      <c r="M131" s="209" t="s">
        <v>19</v>
      </c>
      <c r="N131" s="210" t="s">
        <v>44</v>
      </c>
      <c r="O131" s="86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3" t="s">
        <v>133</v>
      </c>
      <c r="AT131" s="213" t="s">
        <v>128</v>
      </c>
      <c r="AU131" s="213" t="s">
        <v>82</v>
      </c>
      <c r="AY131" s="19" t="s">
        <v>125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9" t="s">
        <v>80</v>
      </c>
      <c r="BK131" s="214">
        <f>ROUND(I131*H131,2)</f>
        <v>0</v>
      </c>
      <c r="BL131" s="19" t="s">
        <v>133</v>
      </c>
      <c r="BM131" s="213" t="s">
        <v>174</v>
      </c>
    </row>
    <row r="132" s="2" customFormat="1">
      <c r="A132" s="40"/>
      <c r="B132" s="41"/>
      <c r="C132" s="42"/>
      <c r="D132" s="215" t="s">
        <v>135</v>
      </c>
      <c r="E132" s="42"/>
      <c r="F132" s="216" t="s">
        <v>175</v>
      </c>
      <c r="G132" s="42"/>
      <c r="H132" s="42"/>
      <c r="I132" s="217"/>
      <c r="J132" s="42"/>
      <c r="K132" s="42"/>
      <c r="L132" s="46"/>
      <c r="M132" s="218"/>
      <c r="N132" s="219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135</v>
      </c>
      <c r="AU132" s="19" t="s">
        <v>82</v>
      </c>
    </row>
    <row r="133" s="15" customFormat="1">
      <c r="A133" s="15"/>
      <c r="B133" s="243"/>
      <c r="C133" s="244"/>
      <c r="D133" s="222" t="s">
        <v>137</v>
      </c>
      <c r="E133" s="245" t="s">
        <v>19</v>
      </c>
      <c r="F133" s="246" t="s">
        <v>154</v>
      </c>
      <c r="G133" s="244"/>
      <c r="H133" s="245" t="s">
        <v>19</v>
      </c>
      <c r="I133" s="247"/>
      <c r="J133" s="244"/>
      <c r="K133" s="244"/>
      <c r="L133" s="248"/>
      <c r="M133" s="249"/>
      <c r="N133" s="250"/>
      <c r="O133" s="250"/>
      <c r="P133" s="250"/>
      <c r="Q133" s="250"/>
      <c r="R133" s="250"/>
      <c r="S133" s="250"/>
      <c r="T133" s="25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2" t="s">
        <v>137</v>
      </c>
      <c r="AU133" s="252" t="s">
        <v>82</v>
      </c>
      <c r="AV133" s="15" t="s">
        <v>80</v>
      </c>
      <c r="AW133" s="15" t="s">
        <v>35</v>
      </c>
      <c r="AX133" s="15" t="s">
        <v>73</v>
      </c>
      <c r="AY133" s="252" t="s">
        <v>125</v>
      </c>
    </row>
    <row r="134" s="13" customFormat="1">
      <c r="A134" s="13"/>
      <c r="B134" s="220"/>
      <c r="C134" s="221"/>
      <c r="D134" s="222" t="s">
        <v>137</v>
      </c>
      <c r="E134" s="223" t="s">
        <v>19</v>
      </c>
      <c r="F134" s="224" t="s">
        <v>176</v>
      </c>
      <c r="G134" s="221"/>
      <c r="H134" s="225">
        <v>85.974999999999994</v>
      </c>
      <c r="I134" s="226"/>
      <c r="J134" s="221"/>
      <c r="K134" s="221"/>
      <c r="L134" s="227"/>
      <c r="M134" s="228"/>
      <c r="N134" s="229"/>
      <c r="O134" s="229"/>
      <c r="P134" s="229"/>
      <c r="Q134" s="229"/>
      <c r="R134" s="229"/>
      <c r="S134" s="229"/>
      <c r="T134" s="23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1" t="s">
        <v>137</v>
      </c>
      <c r="AU134" s="231" t="s">
        <v>82</v>
      </c>
      <c r="AV134" s="13" t="s">
        <v>82</v>
      </c>
      <c r="AW134" s="13" t="s">
        <v>35</v>
      </c>
      <c r="AX134" s="13" t="s">
        <v>73</v>
      </c>
      <c r="AY134" s="231" t="s">
        <v>125</v>
      </c>
    </row>
    <row r="135" s="13" customFormat="1">
      <c r="A135" s="13"/>
      <c r="B135" s="220"/>
      <c r="C135" s="221"/>
      <c r="D135" s="222" t="s">
        <v>137</v>
      </c>
      <c r="E135" s="223" t="s">
        <v>19</v>
      </c>
      <c r="F135" s="224" t="s">
        <v>177</v>
      </c>
      <c r="G135" s="221"/>
      <c r="H135" s="225">
        <v>0.81000000000000005</v>
      </c>
      <c r="I135" s="226"/>
      <c r="J135" s="221"/>
      <c r="K135" s="221"/>
      <c r="L135" s="227"/>
      <c r="M135" s="228"/>
      <c r="N135" s="229"/>
      <c r="O135" s="229"/>
      <c r="P135" s="229"/>
      <c r="Q135" s="229"/>
      <c r="R135" s="229"/>
      <c r="S135" s="229"/>
      <c r="T135" s="23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1" t="s">
        <v>137</v>
      </c>
      <c r="AU135" s="231" t="s">
        <v>82</v>
      </c>
      <c r="AV135" s="13" t="s">
        <v>82</v>
      </c>
      <c r="AW135" s="13" t="s">
        <v>35</v>
      </c>
      <c r="AX135" s="13" t="s">
        <v>73</v>
      </c>
      <c r="AY135" s="231" t="s">
        <v>125</v>
      </c>
    </row>
    <row r="136" s="14" customFormat="1">
      <c r="A136" s="14"/>
      <c r="B136" s="232"/>
      <c r="C136" s="233"/>
      <c r="D136" s="222" t="s">
        <v>137</v>
      </c>
      <c r="E136" s="234" t="s">
        <v>19</v>
      </c>
      <c r="F136" s="235" t="s">
        <v>139</v>
      </c>
      <c r="G136" s="233"/>
      <c r="H136" s="236">
        <v>86.784999999999997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2" t="s">
        <v>137</v>
      </c>
      <c r="AU136" s="242" t="s">
        <v>82</v>
      </c>
      <c r="AV136" s="14" t="s">
        <v>133</v>
      </c>
      <c r="AW136" s="14" t="s">
        <v>35</v>
      </c>
      <c r="AX136" s="14" t="s">
        <v>80</v>
      </c>
      <c r="AY136" s="242" t="s">
        <v>125</v>
      </c>
    </row>
    <row r="137" s="2" customFormat="1" ht="24.15" customHeight="1">
      <c r="A137" s="40"/>
      <c r="B137" s="41"/>
      <c r="C137" s="253" t="s">
        <v>178</v>
      </c>
      <c r="D137" s="253" t="s">
        <v>156</v>
      </c>
      <c r="E137" s="254" t="s">
        <v>179</v>
      </c>
      <c r="F137" s="255" t="s">
        <v>180</v>
      </c>
      <c r="G137" s="256" t="s">
        <v>173</v>
      </c>
      <c r="H137" s="257">
        <v>90.274000000000001</v>
      </c>
      <c r="I137" s="258"/>
      <c r="J137" s="259">
        <f>ROUND(I137*H137,2)</f>
        <v>0</v>
      </c>
      <c r="K137" s="255" t="s">
        <v>132</v>
      </c>
      <c r="L137" s="260"/>
      <c r="M137" s="261" t="s">
        <v>19</v>
      </c>
      <c r="N137" s="262" t="s">
        <v>44</v>
      </c>
      <c r="O137" s="86"/>
      <c r="P137" s="211">
        <f>O137*H137</f>
        <v>0</v>
      </c>
      <c r="Q137" s="211">
        <v>0.00020000000000000001</v>
      </c>
      <c r="R137" s="211">
        <f>Q137*H137</f>
        <v>0.018054799999999999</v>
      </c>
      <c r="S137" s="211">
        <v>0</v>
      </c>
      <c r="T137" s="212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3" t="s">
        <v>159</v>
      </c>
      <c r="AT137" s="213" t="s">
        <v>156</v>
      </c>
      <c r="AU137" s="213" t="s">
        <v>82</v>
      </c>
      <c r="AY137" s="19" t="s">
        <v>125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9" t="s">
        <v>80</v>
      </c>
      <c r="BK137" s="214">
        <f>ROUND(I137*H137,2)</f>
        <v>0</v>
      </c>
      <c r="BL137" s="19" t="s">
        <v>133</v>
      </c>
      <c r="BM137" s="213" t="s">
        <v>181</v>
      </c>
    </row>
    <row r="138" s="13" customFormat="1">
      <c r="A138" s="13"/>
      <c r="B138" s="220"/>
      <c r="C138" s="221"/>
      <c r="D138" s="222" t="s">
        <v>137</v>
      </c>
      <c r="E138" s="223" t="s">
        <v>19</v>
      </c>
      <c r="F138" s="224" t="s">
        <v>176</v>
      </c>
      <c r="G138" s="221"/>
      <c r="H138" s="225">
        <v>85.974999999999994</v>
      </c>
      <c r="I138" s="226"/>
      <c r="J138" s="221"/>
      <c r="K138" s="221"/>
      <c r="L138" s="227"/>
      <c r="M138" s="228"/>
      <c r="N138" s="229"/>
      <c r="O138" s="229"/>
      <c r="P138" s="229"/>
      <c r="Q138" s="229"/>
      <c r="R138" s="229"/>
      <c r="S138" s="229"/>
      <c r="T138" s="23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1" t="s">
        <v>137</v>
      </c>
      <c r="AU138" s="231" t="s">
        <v>82</v>
      </c>
      <c r="AV138" s="13" t="s">
        <v>82</v>
      </c>
      <c r="AW138" s="13" t="s">
        <v>35</v>
      </c>
      <c r="AX138" s="13" t="s">
        <v>80</v>
      </c>
      <c r="AY138" s="231" t="s">
        <v>125</v>
      </c>
    </row>
    <row r="139" s="13" customFormat="1">
      <c r="A139" s="13"/>
      <c r="B139" s="220"/>
      <c r="C139" s="221"/>
      <c r="D139" s="222" t="s">
        <v>137</v>
      </c>
      <c r="E139" s="221"/>
      <c r="F139" s="224" t="s">
        <v>182</v>
      </c>
      <c r="G139" s="221"/>
      <c r="H139" s="225">
        <v>90.274000000000001</v>
      </c>
      <c r="I139" s="226"/>
      <c r="J139" s="221"/>
      <c r="K139" s="221"/>
      <c r="L139" s="227"/>
      <c r="M139" s="228"/>
      <c r="N139" s="229"/>
      <c r="O139" s="229"/>
      <c r="P139" s="229"/>
      <c r="Q139" s="229"/>
      <c r="R139" s="229"/>
      <c r="S139" s="229"/>
      <c r="T139" s="23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1" t="s">
        <v>137</v>
      </c>
      <c r="AU139" s="231" t="s">
        <v>82</v>
      </c>
      <c r="AV139" s="13" t="s">
        <v>82</v>
      </c>
      <c r="AW139" s="13" t="s">
        <v>4</v>
      </c>
      <c r="AX139" s="13" t="s">
        <v>80</v>
      </c>
      <c r="AY139" s="231" t="s">
        <v>125</v>
      </c>
    </row>
    <row r="140" s="2" customFormat="1" ht="24.15" customHeight="1">
      <c r="A140" s="40"/>
      <c r="B140" s="41"/>
      <c r="C140" s="253" t="s">
        <v>183</v>
      </c>
      <c r="D140" s="253" t="s">
        <v>156</v>
      </c>
      <c r="E140" s="254" t="s">
        <v>184</v>
      </c>
      <c r="F140" s="255" t="s">
        <v>185</v>
      </c>
      <c r="G140" s="256" t="s">
        <v>173</v>
      </c>
      <c r="H140" s="257">
        <v>0.85099999999999998</v>
      </c>
      <c r="I140" s="258"/>
      <c r="J140" s="259">
        <f>ROUND(I140*H140,2)</f>
        <v>0</v>
      </c>
      <c r="K140" s="255" t="s">
        <v>132</v>
      </c>
      <c r="L140" s="260"/>
      <c r="M140" s="261" t="s">
        <v>19</v>
      </c>
      <c r="N140" s="262" t="s">
        <v>44</v>
      </c>
      <c r="O140" s="86"/>
      <c r="P140" s="211">
        <f>O140*H140</f>
        <v>0</v>
      </c>
      <c r="Q140" s="211">
        <v>0.00012</v>
      </c>
      <c r="R140" s="211">
        <f>Q140*H140</f>
        <v>0.00010212000000000001</v>
      </c>
      <c r="S140" s="211">
        <v>0</v>
      </c>
      <c r="T140" s="212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3" t="s">
        <v>159</v>
      </c>
      <c r="AT140" s="213" t="s">
        <v>156</v>
      </c>
      <c r="AU140" s="213" t="s">
        <v>82</v>
      </c>
      <c r="AY140" s="19" t="s">
        <v>125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9" t="s">
        <v>80</v>
      </c>
      <c r="BK140" s="214">
        <f>ROUND(I140*H140,2)</f>
        <v>0</v>
      </c>
      <c r="BL140" s="19" t="s">
        <v>133</v>
      </c>
      <c r="BM140" s="213" t="s">
        <v>186</v>
      </c>
    </row>
    <row r="141" s="13" customFormat="1">
      <c r="A141" s="13"/>
      <c r="B141" s="220"/>
      <c r="C141" s="221"/>
      <c r="D141" s="222" t="s">
        <v>137</v>
      </c>
      <c r="E141" s="223" t="s">
        <v>19</v>
      </c>
      <c r="F141" s="224" t="s">
        <v>187</v>
      </c>
      <c r="G141" s="221"/>
      <c r="H141" s="225">
        <v>0.81000000000000005</v>
      </c>
      <c r="I141" s="226"/>
      <c r="J141" s="221"/>
      <c r="K141" s="221"/>
      <c r="L141" s="227"/>
      <c r="M141" s="228"/>
      <c r="N141" s="229"/>
      <c r="O141" s="229"/>
      <c r="P141" s="229"/>
      <c r="Q141" s="229"/>
      <c r="R141" s="229"/>
      <c r="S141" s="229"/>
      <c r="T141" s="23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1" t="s">
        <v>137</v>
      </c>
      <c r="AU141" s="231" t="s">
        <v>82</v>
      </c>
      <c r="AV141" s="13" t="s">
        <v>82</v>
      </c>
      <c r="AW141" s="13" t="s">
        <v>35</v>
      </c>
      <c r="AX141" s="13" t="s">
        <v>73</v>
      </c>
      <c r="AY141" s="231" t="s">
        <v>125</v>
      </c>
    </row>
    <row r="142" s="14" customFormat="1">
      <c r="A142" s="14"/>
      <c r="B142" s="232"/>
      <c r="C142" s="233"/>
      <c r="D142" s="222" t="s">
        <v>137</v>
      </c>
      <c r="E142" s="234" t="s">
        <v>19</v>
      </c>
      <c r="F142" s="235" t="s">
        <v>139</v>
      </c>
      <c r="G142" s="233"/>
      <c r="H142" s="236">
        <v>0.81000000000000005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2" t="s">
        <v>137</v>
      </c>
      <c r="AU142" s="242" t="s">
        <v>82</v>
      </c>
      <c r="AV142" s="14" t="s">
        <v>133</v>
      </c>
      <c r="AW142" s="14" t="s">
        <v>35</v>
      </c>
      <c r="AX142" s="14" t="s">
        <v>80</v>
      </c>
      <c r="AY142" s="242" t="s">
        <v>125</v>
      </c>
    </row>
    <row r="143" s="13" customFormat="1">
      <c r="A143" s="13"/>
      <c r="B143" s="220"/>
      <c r="C143" s="221"/>
      <c r="D143" s="222" t="s">
        <v>137</v>
      </c>
      <c r="E143" s="221"/>
      <c r="F143" s="224" t="s">
        <v>188</v>
      </c>
      <c r="G143" s="221"/>
      <c r="H143" s="225">
        <v>0.85099999999999998</v>
      </c>
      <c r="I143" s="226"/>
      <c r="J143" s="221"/>
      <c r="K143" s="221"/>
      <c r="L143" s="227"/>
      <c r="M143" s="228"/>
      <c r="N143" s="229"/>
      <c r="O143" s="229"/>
      <c r="P143" s="229"/>
      <c r="Q143" s="229"/>
      <c r="R143" s="229"/>
      <c r="S143" s="229"/>
      <c r="T143" s="23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1" t="s">
        <v>137</v>
      </c>
      <c r="AU143" s="231" t="s">
        <v>82</v>
      </c>
      <c r="AV143" s="13" t="s">
        <v>82</v>
      </c>
      <c r="AW143" s="13" t="s">
        <v>4</v>
      </c>
      <c r="AX143" s="13" t="s">
        <v>80</v>
      </c>
      <c r="AY143" s="231" t="s">
        <v>125</v>
      </c>
    </row>
    <row r="144" s="2" customFormat="1" ht="33" customHeight="1">
      <c r="A144" s="40"/>
      <c r="B144" s="41"/>
      <c r="C144" s="202" t="s">
        <v>189</v>
      </c>
      <c r="D144" s="202" t="s">
        <v>128</v>
      </c>
      <c r="E144" s="203" t="s">
        <v>190</v>
      </c>
      <c r="F144" s="204" t="s">
        <v>191</v>
      </c>
      <c r="G144" s="205" t="s">
        <v>131</v>
      </c>
      <c r="H144" s="206">
        <v>9.4499999999999993</v>
      </c>
      <c r="I144" s="207"/>
      <c r="J144" s="208">
        <f>ROUND(I144*H144,2)</f>
        <v>0</v>
      </c>
      <c r="K144" s="204" t="s">
        <v>132</v>
      </c>
      <c r="L144" s="46"/>
      <c r="M144" s="209" t="s">
        <v>19</v>
      </c>
      <c r="N144" s="210" t="s">
        <v>44</v>
      </c>
      <c r="O144" s="86"/>
      <c r="P144" s="211">
        <f>O144*H144</f>
        <v>0</v>
      </c>
      <c r="Q144" s="211">
        <v>0.023099999999999999</v>
      </c>
      <c r="R144" s="211">
        <f>Q144*H144</f>
        <v>0.21829499999999996</v>
      </c>
      <c r="S144" s="211">
        <v>0</v>
      </c>
      <c r="T144" s="212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3" t="s">
        <v>133</v>
      </c>
      <c r="AT144" s="213" t="s">
        <v>128</v>
      </c>
      <c r="AU144" s="213" t="s">
        <v>82</v>
      </c>
      <c r="AY144" s="19" t="s">
        <v>125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9" t="s">
        <v>80</v>
      </c>
      <c r="BK144" s="214">
        <f>ROUND(I144*H144,2)</f>
        <v>0</v>
      </c>
      <c r="BL144" s="19" t="s">
        <v>133</v>
      </c>
      <c r="BM144" s="213" t="s">
        <v>192</v>
      </c>
    </row>
    <row r="145" s="2" customFormat="1">
      <c r="A145" s="40"/>
      <c r="B145" s="41"/>
      <c r="C145" s="42"/>
      <c r="D145" s="215" t="s">
        <v>135</v>
      </c>
      <c r="E145" s="42"/>
      <c r="F145" s="216" t="s">
        <v>193</v>
      </c>
      <c r="G145" s="42"/>
      <c r="H145" s="42"/>
      <c r="I145" s="217"/>
      <c r="J145" s="42"/>
      <c r="K145" s="42"/>
      <c r="L145" s="46"/>
      <c r="M145" s="218"/>
      <c r="N145" s="219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135</v>
      </c>
      <c r="AU145" s="19" t="s">
        <v>82</v>
      </c>
    </row>
    <row r="146" s="13" customFormat="1">
      <c r="A146" s="13"/>
      <c r="B146" s="220"/>
      <c r="C146" s="221"/>
      <c r="D146" s="222" t="s">
        <v>137</v>
      </c>
      <c r="E146" s="223" t="s">
        <v>19</v>
      </c>
      <c r="F146" s="224" t="s">
        <v>138</v>
      </c>
      <c r="G146" s="221"/>
      <c r="H146" s="225">
        <v>9.4499999999999993</v>
      </c>
      <c r="I146" s="226"/>
      <c r="J146" s="221"/>
      <c r="K146" s="221"/>
      <c r="L146" s="227"/>
      <c r="M146" s="228"/>
      <c r="N146" s="229"/>
      <c r="O146" s="229"/>
      <c r="P146" s="229"/>
      <c r="Q146" s="229"/>
      <c r="R146" s="229"/>
      <c r="S146" s="229"/>
      <c r="T146" s="23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1" t="s">
        <v>137</v>
      </c>
      <c r="AU146" s="231" t="s">
        <v>82</v>
      </c>
      <c r="AV146" s="13" t="s">
        <v>82</v>
      </c>
      <c r="AW146" s="13" t="s">
        <v>35</v>
      </c>
      <c r="AX146" s="13" t="s">
        <v>73</v>
      </c>
      <c r="AY146" s="231" t="s">
        <v>125</v>
      </c>
    </row>
    <row r="147" s="14" customFormat="1">
      <c r="A147" s="14"/>
      <c r="B147" s="232"/>
      <c r="C147" s="233"/>
      <c r="D147" s="222" t="s">
        <v>137</v>
      </c>
      <c r="E147" s="234" t="s">
        <v>19</v>
      </c>
      <c r="F147" s="235" t="s">
        <v>139</v>
      </c>
      <c r="G147" s="233"/>
      <c r="H147" s="236">
        <v>9.4499999999999993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2" t="s">
        <v>137</v>
      </c>
      <c r="AU147" s="242" t="s">
        <v>82</v>
      </c>
      <c r="AV147" s="14" t="s">
        <v>133</v>
      </c>
      <c r="AW147" s="14" t="s">
        <v>35</v>
      </c>
      <c r="AX147" s="14" t="s">
        <v>80</v>
      </c>
      <c r="AY147" s="242" t="s">
        <v>125</v>
      </c>
    </row>
    <row r="148" s="2" customFormat="1" ht="24.15" customHeight="1">
      <c r="A148" s="40"/>
      <c r="B148" s="41"/>
      <c r="C148" s="202" t="s">
        <v>8</v>
      </c>
      <c r="D148" s="202" t="s">
        <v>128</v>
      </c>
      <c r="E148" s="203" t="s">
        <v>194</v>
      </c>
      <c r="F148" s="204" t="s">
        <v>195</v>
      </c>
      <c r="G148" s="205" t="s">
        <v>131</v>
      </c>
      <c r="H148" s="206">
        <v>9.4499999999999993</v>
      </c>
      <c r="I148" s="207"/>
      <c r="J148" s="208">
        <f>ROUND(I148*H148,2)</f>
        <v>0</v>
      </c>
      <c r="K148" s="204" t="s">
        <v>132</v>
      </c>
      <c r="L148" s="46"/>
      <c r="M148" s="209" t="s">
        <v>19</v>
      </c>
      <c r="N148" s="210" t="s">
        <v>44</v>
      </c>
      <c r="O148" s="86"/>
      <c r="P148" s="211">
        <f>O148*H148</f>
        <v>0</v>
      </c>
      <c r="Q148" s="211">
        <v>0.0027299999999999998</v>
      </c>
      <c r="R148" s="211">
        <f>Q148*H148</f>
        <v>0.025798499999999995</v>
      </c>
      <c r="S148" s="211">
        <v>0</v>
      </c>
      <c r="T148" s="212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3" t="s">
        <v>133</v>
      </c>
      <c r="AT148" s="213" t="s">
        <v>128</v>
      </c>
      <c r="AU148" s="213" t="s">
        <v>82</v>
      </c>
      <c r="AY148" s="19" t="s">
        <v>125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19" t="s">
        <v>80</v>
      </c>
      <c r="BK148" s="214">
        <f>ROUND(I148*H148,2)</f>
        <v>0</v>
      </c>
      <c r="BL148" s="19" t="s">
        <v>133</v>
      </c>
      <c r="BM148" s="213" t="s">
        <v>196</v>
      </c>
    </row>
    <row r="149" s="2" customFormat="1">
      <c r="A149" s="40"/>
      <c r="B149" s="41"/>
      <c r="C149" s="42"/>
      <c r="D149" s="215" t="s">
        <v>135</v>
      </c>
      <c r="E149" s="42"/>
      <c r="F149" s="216" t="s">
        <v>197</v>
      </c>
      <c r="G149" s="42"/>
      <c r="H149" s="42"/>
      <c r="I149" s="217"/>
      <c r="J149" s="42"/>
      <c r="K149" s="42"/>
      <c r="L149" s="46"/>
      <c r="M149" s="218"/>
      <c r="N149" s="219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135</v>
      </c>
      <c r="AU149" s="19" t="s">
        <v>82</v>
      </c>
    </row>
    <row r="150" s="13" customFormat="1">
      <c r="A150" s="13"/>
      <c r="B150" s="220"/>
      <c r="C150" s="221"/>
      <c r="D150" s="222" t="s">
        <v>137</v>
      </c>
      <c r="E150" s="223" t="s">
        <v>19</v>
      </c>
      <c r="F150" s="224" t="s">
        <v>138</v>
      </c>
      <c r="G150" s="221"/>
      <c r="H150" s="225">
        <v>9.4499999999999993</v>
      </c>
      <c r="I150" s="226"/>
      <c r="J150" s="221"/>
      <c r="K150" s="221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137</v>
      </c>
      <c r="AU150" s="231" t="s">
        <v>82</v>
      </c>
      <c r="AV150" s="13" t="s">
        <v>82</v>
      </c>
      <c r="AW150" s="13" t="s">
        <v>35</v>
      </c>
      <c r="AX150" s="13" t="s">
        <v>73</v>
      </c>
      <c r="AY150" s="231" t="s">
        <v>125</v>
      </c>
    </row>
    <row r="151" s="14" customFormat="1">
      <c r="A151" s="14"/>
      <c r="B151" s="232"/>
      <c r="C151" s="233"/>
      <c r="D151" s="222" t="s">
        <v>137</v>
      </c>
      <c r="E151" s="234" t="s">
        <v>19</v>
      </c>
      <c r="F151" s="235" t="s">
        <v>139</v>
      </c>
      <c r="G151" s="233"/>
      <c r="H151" s="236">
        <v>9.4499999999999993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2" t="s">
        <v>137</v>
      </c>
      <c r="AU151" s="242" t="s">
        <v>82</v>
      </c>
      <c r="AV151" s="14" t="s">
        <v>133</v>
      </c>
      <c r="AW151" s="14" t="s">
        <v>35</v>
      </c>
      <c r="AX151" s="14" t="s">
        <v>80</v>
      </c>
      <c r="AY151" s="242" t="s">
        <v>125</v>
      </c>
    </row>
    <row r="152" s="2" customFormat="1" ht="37.8" customHeight="1">
      <c r="A152" s="40"/>
      <c r="B152" s="41"/>
      <c r="C152" s="202" t="s">
        <v>198</v>
      </c>
      <c r="D152" s="202" t="s">
        <v>128</v>
      </c>
      <c r="E152" s="203" t="s">
        <v>199</v>
      </c>
      <c r="F152" s="204" t="s">
        <v>200</v>
      </c>
      <c r="G152" s="205" t="s">
        <v>131</v>
      </c>
      <c r="H152" s="206">
        <v>23.213000000000001</v>
      </c>
      <c r="I152" s="207"/>
      <c r="J152" s="208">
        <f>ROUND(I152*H152,2)</f>
        <v>0</v>
      </c>
      <c r="K152" s="204" t="s">
        <v>132</v>
      </c>
      <c r="L152" s="46"/>
      <c r="M152" s="209" t="s">
        <v>19</v>
      </c>
      <c r="N152" s="210" t="s">
        <v>44</v>
      </c>
      <c r="O152" s="86"/>
      <c r="P152" s="211">
        <f>O152*H152</f>
        <v>0</v>
      </c>
      <c r="Q152" s="211">
        <v>0.0027000000000000001</v>
      </c>
      <c r="R152" s="211">
        <f>Q152*H152</f>
        <v>0.062675100000000011</v>
      </c>
      <c r="S152" s="211">
        <v>0</v>
      </c>
      <c r="T152" s="212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3" t="s">
        <v>133</v>
      </c>
      <c r="AT152" s="213" t="s">
        <v>128</v>
      </c>
      <c r="AU152" s="213" t="s">
        <v>82</v>
      </c>
      <c r="AY152" s="19" t="s">
        <v>125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9" t="s">
        <v>80</v>
      </c>
      <c r="BK152" s="214">
        <f>ROUND(I152*H152,2)</f>
        <v>0</v>
      </c>
      <c r="BL152" s="19" t="s">
        <v>133</v>
      </c>
      <c r="BM152" s="213" t="s">
        <v>201</v>
      </c>
    </row>
    <row r="153" s="2" customFormat="1">
      <c r="A153" s="40"/>
      <c r="B153" s="41"/>
      <c r="C153" s="42"/>
      <c r="D153" s="215" t="s">
        <v>135</v>
      </c>
      <c r="E153" s="42"/>
      <c r="F153" s="216" t="s">
        <v>202</v>
      </c>
      <c r="G153" s="42"/>
      <c r="H153" s="42"/>
      <c r="I153" s="217"/>
      <c r="J153" s="42"/>
      <c r="K153" s="42"/>
      <c r="L153" s="46"/>
      <c r="M153" s="218"/>
      <c r="N153" s="219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135</v>
      </c>
      <c r="AU153" s="19" t="s">
        <v>82</v>
      </c>
    </row>
    <row r="154" s="15" customFormat="1">
      <c r="A154" s="15"/>
      <c r="B154" s="243"/>
      <c r="C154" s="244"/>
      <c r="D154" s="222" t="s">
        <v>137</v>
      </c>
      <c r="E154" s="245" t="s">
        <v>19</v>
      </c>
      <c r="F154" s="246" t="s">
        <v>203</v>
      </c>
      <c r="G154" s="244"/>
      <c r="H154" s="245" t="s">
        <v>19</v>
      </c>
      <c r="I154" s="247"/>
      <c r="J154" s="244"/>
      <c r="K154" s="244"/>
      <c r="L154" s="248"/>
      <c r="M154" s="249"/>
      <c r="N154" s="250"/>
      <c r="O154" s="250"/>
      <c r="P154" s="250"/>
      <c r="Q154" s="250"/>
      <c r="R154" s="250"/>
      <c r="S154" s="250"/>
      <c r="T154" s="25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2" t="s">
        <v>137</v>
      </c>
      <c r="AU154" s="252" t="s">
        <v>82</v>
      </c>
      <c r="AV154" s="15" t="s">
        <v>80</v>
      </c>
      <c r="AW154" s="15" t="s">
        <v>35</v>
      </c>
      <c r="AX154" s="15" t="s">
        <v>73</v>
      </c>
      <c r="AY154" s="252" t="s">
        <v>125</v>
      </c>
    </row>
    <row r="155" s="13" customFormat="1">
      <c r="A155" s="13"/>
      <c r="B155" s="220"/>
      <c r="C155" s="221"/>
      <c r="D155" s="222" t="s">
        <v>137</v>
      </c>
      <c r="E155" s="223" t="s">
        <v>19</v>
      </c>
      <c r="F155" s="224" t="s">
        <v>149</v>
      </c>
      <c r="G155" s="221"/>
      <c r="H155" s="225">
        <v>23.213000000000001</v>
      </c>
      <c r="I155" s="226"/>
      <c r="J155" s="221"/>
      <c r="K155" s="221"/>
      <c r="L155" s="227"/>
      <c r="M155" s="228"/>
      <c r="N155" s="229"/>
      <c r="O155" s="229"/>
      <c r="P155" s="229"/>
      <c r="Q155" s="229"/>
      <c r="R155" s="229"/>
      <c r="S155" s="229"/>
      <c r="T155" s="23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1" t="s">
        <v>137</v>
      </c>
      <c r="AU155" s="231" t="s">
        <v>82</v>
      </c>
      <c r="AV155" s="13" t="s">
        <v>82</v>
      </c>
      <c r="AW155" s="13" t="s">
        <v>35</v>
      </c>
      <c r="AX155" s="13" t="s">
        <v>73</v>
      </c>
      <c r="AY155" s="231" t="s">
        <v>125</v>
      </c>
    </row>
    <row r="156" s="14" customFormat="1">
      <c r="A156" s="14"/>
      <c r="B156" s="232"/>
      <c r="C156" s="233"/>
      <c r="D156" s="222" t="s">
        <v>137</v>
      </c>
      <c r="E156" s="234" t="s">
        <v>19</v>
      </c>
      <c r="F156" s="235" t="s">
        <v>139</v>
      </c>
      <c r="G156" s="233"/>
      <c r="H156" s="236">
        <v>23.213000000000001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2" t="s">
        <v>137</v>
      </c>
      <c r="AU156" s="242" t="s">
        <v>82</v>
      </c>
      <c r="AV156" s="14" t="s">
        <v>133</v>
      </c>
      <c r="AW156" s="14" t="s">
        <v>35</v>
      </c>
      <c r="AX156" s="14" t="s">
        <v>80</v>
      </c>
      <c r="AY156" s="242" t="s">
        <v>125</v>
      </c>
    </row>
    <row r="157" s="2" customFormat="1" ht="37.8" customHeight="1">
      <c r="A157" s="40"/>
      <c r="B157" s="41"/>
      <c r="C157" s="202" t="s">
        <v>204</v>
      </c>
      <c r="D157" s="202" t="s">
        <v>128</v>
      </c>
      <c r="E157" s="203" t="s">
        <v>205</v>
      </c>
      <c r="F157" s="204" t="s">
        <v>206</v>
      </c>
      <c r="G157" s="205" t="s">
        <v>131</v>
      </c>
      <c r="H157" s="206">
        <v>79.200000000000003</v>
      </c>
      <c r="I157" s="207"/>
      <c r="J157" s="208">
        <f>ROUND(I157*H157,2)</f>
        <v>0</v>
      </c>
      <c r="K157" s="204" t="s">
        <v>132</v>
      </c>
      <c r="L157" s="46"/>
      <c r="M157" s="209" t="s">
        <v>19</v>
      </c>
      <c r="N157" s="210" t="s">
        <v>44</v>
      </c>
      <c r="O157" s="86"/>
      <c r="P157" s="211">
        <f>O157*H157</f>
        <v>0</v>
      </c>
      <c r="Q157" s="211">
        <v>0</v>
      </c>
      <c r="R157" s="211">
        <f>Q157*H157</f>
        <v>0</v>
      </c>
      <c r="S157" s="211">
        <v>1.0000000000000001E-05</v>
      </c>
      <c r="T157" s="212">
        <f>S157*H157</f>
        <v>0.00079200000000000006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3" t="s">
        <v>133</v>
      </c>
      <c r="AT157" s="213" t="s">
        <v>128</v>
      </c>
      <c r="AU157" s="213" t="s">
        <v>82</v>
      </c>
      <c r="AY157" s="19" t="s">
        <v>125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19" t="s">
        <v>80</v>
      </c>
      <c r="BK157" s="214">
        <f>ROUND(I157*H157,2)</f>
        <v>0</v>
      </c>
      <c r="BL157" s="19" t="s">
        <v>133</v>
      </c>
      <c r="BM157" s="213" t="s">
        <v>207</v>
      </c>
    </row>
    <row r="158" s="2" customFormat="1">
      <c r="A158" s="40"/>
      <c r="B158" s="41"/>
      <c r="C158" s="42"/>
      <c r="D158" s="215" t="s">
        <v>135</v>
      </c>
      <c r="E158" s="42"/>
      <c r="F158" s="216" t="s">
        <v>208</v>
      </c>
      <c r="G158" s="42"/>
      <c r="H158" s="42"/>
      <c r="I158" s="217"/>
      <c r="J158" s="42"/>
      <c r="K158" s="42"/>
      <c r="L158" s="46"/>
      <c r="M158" s="218"/>
      <c r="N158" s="219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135</v>
      </c>
      <c r="AU158" s="19" t="s">
        <v>82</v>
      </c>
    </row>
    <row r="159" s="15" customFormat="1">
      <c r="A159" s="15"/>
      <c r="B159" s="243"/>
      <c r="C159" s="244"/>
      <c r="D159" s="222" t="s">
        <v>137</v>
      </c>
      <c r="E159" s="245" t="s">
        <v>19</v>
      </c>
      <c r="F159" s="246" t="s">
        <v>209</v>
      </c>
      <c r="G159" s="244"/>
      <c r="H159" s="245" t="s">
        <v>19</v>
      </c>
      <c r="I159" s="247"/>
      <c r="J159" s="244"/>
      <c r="K159" s="244"/>
      <c r="L159" s="248"/>
      <c r="M159" s="249"/>
      <c r="N159" s="250"/>
      <c r="O159" s="250"/>
      <c r="P159" s="250"/>
      <c r="Q159" s="250"/>
      <c r="R159" s="250"/>
      <c r="S159" s="250"/>
      <c r="T159" s="25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2" t="s">
        <v>137</v>
      </c>
      <c r="AU159" s="252" t="s">
        <v>82</v>
      </c>
      <c r="AV159" s="15" t="s">
        <v>80</v>
      </c>
      <c r="AW159" s="15" t="s">
        <v>35</v>
      </c>
      <c r="AX159" s="15" t="s">
        <v>73</v>
      </c>
      <c r="AY159" s="252" t="s">
        <v>125</v>
      </c>
    </row>
    <row r="160" s="13" customFormat="1">
      <c r="A160" s="13"/>
      <c r="B160" s="220"/>
      <c r="C160" s="221"/>
      <c r="D160" s="222" t="s">
        <v>137</v>
      </c>
      <c r="E160" s="223" t="s">
        <v>19</v>
      </c>
      <c r="F160" s="224" t="s">
        <v>210</v>
      </c>
      <c r="G160" s="221"/>
      <c r="H160" s="225">
        <v>70.560000000000002</v>
      </c>
      <c r="I160" s="226"/>
      <c r="J160" s="221"/>
      <c r="K160" s="221"/>
      <c r="L160" s="227"/>
      <c r="M160" s="228"/>
      <c r="N160" s="229"/>
      <c r="O160" s="229"/>
      <c r="P160" s="229"/>
      <c r="Q160" s="229"/>
      <c r="R160" s="229"/>
      <c r="S160" s="229"/>
      <c r="T160" s="23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1" t="s">
        <v>137</v>
      </c>
      <c r="AU160" s="231" t="s">
        <v>82</v>
      </c>
      <c r="AV160" s="13" t="s">
        <v>82</v>
      </c>
      <c r="AW160" s="13" t="s">
        <v>35</v>
      </c>
      <c r="AX160" s="13" t="s">
        <v>73</v>
      </c>
      <c r="AY160" s="231" t="s">
        <v>125</v>
      </c>
    </row>
    <row r="161" s="13" customFormat="1">
      <c r="A161" s="13"/>
      <c r="B161" s="220"/>
      <c r="C161" s="221"/>
      <c r="D161" s="222" t="s">
        <v>137</v>
      </c>
      <c r="E161" s="223" t="s">
        <v>19</v>
      </c>
      <c r="F161" s="224" t="s">
        <v>211</v>
      </c>
      <c r="G161" s="221"/>
      <c r="H161" s="225">
        <v>8.6400000000000006</v>
      </c>
      <c r="I161" s="226"/>
      <c r="J161" s="221"/>
      <c r="K161" s="221"/>
      <c r="L161" s="227"/>
      <c r="M161" s="228"/>
      <c r="N161" s="229"/>
      <c r="O161" s="229"/>
      <c r="P161" s="229"/>
      <c r="Q161" s="229"/>
      <c r="R161" s="229"/>
      <c r="S161" s="229"/>
      <c r="T161" s="23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1" t="s">
        <v>137</v>
      </c>
      <c r="AU161" s="231" t="s">
        <v>82</v>
      </c>
      <c r="AV161" s="13" t="s">
        <v>82</v>
      </c>
      <c r="AW161" s="13" t="s">
        <v>35</v>
      </c>
      <c r="AX161" s="13" t="s">
        <v>73</v>
      </c>
      <c r="AY161" s="231" t="s">
        <v>125</v>
      </c>
    </row>
    <row r="162" s="14" customFormat="1">
      <c r="A162" s="14"/>
      <c r="B162" s="232"/>
      <c r="C162" s="233"/>
      <c r="D162" s="222" t="s">
        <v>137</v>
      </c>
      <c r="E162" s="234" t="s">
        <v>19</v>
      </c>
      <c r="F162" s="235" t="s">
        <v>139</v>
      </c>
      <c r="G162" s="233"/>
      <c r="H162" s="236">
        <v>79.200000000000003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2" t="s">
        <v>137</v>
      </c>
      <c r="AU162" s="242" t="s">
        <v>82</v>
      </c>
      <c r="AV162" s="14" t="s">
        <v>133</v>
      </c>
      <c r="AW162" s="14" t="s">
        <v>35</v>
      </c>
      <c r="AX162" s="14" t="s">
        <v>80</v>
      </c>
      <c r="AY162" s="242" t="s">
        <v>125</v>
      </c>
    </row>
    <row r="163" s="2" customFormat="1" ht="37.8" customHeight="1">
      <c r="A163" s="40"/>
      <c r="B163" s="41"/>
      <c r="C163" s="202" t="s">
        <v>212</v>
      </c>
      <c r="D163" s="202" t="s">
        <v>128</v>
      </c>
      <c r="E163" s="203" t="s">
        <v>213</v>
      </c>
      <c r="F163" s="204" t="s">
        <v>214</v>
      </c>
      <c r="G163" s="205" t="s">
        <v>173</v>
      </c>
      <c r="H163" s="206">
        <v>85.974999999999994</v>
      </c>
      <c r="I163" s="207"/>
      <c r="J163" s="208">
        <f>ROUND(I163*H163,2)</f>
        <v>0</v>
      </c>
      <c r="K163" s="204" t="s">
        <v>132</v>
      </c>
      <c r="L163" s="46"/>
      <c r="M163" s="209" t="s">
        <v>19</v>
      </c>
      <c r="N163" s="210" t="s">
        <v>44</v>
      </c>
      <c r="O163" s="86"/>
      <c r="P163" s="211">
        <f>O163*H163</f>
        <v>0</v>
      </c>
      <c r="Q163" s="211">
        <v>0</v>
      </c>
      <c r="R163" s="211">
        <f>Q163*H163</f>
        <v>0</v>
      </c>
      <c r="S163" s="211">
        <v>0</v>
      </c>
      <c r="T163" s="212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3" t="s">
        <v>133</v>
      </c>
      <c r="AT163" s="213" t="s">
        <v>128</v>
      </c>
      <c r="AU163" s="213" t="s">
        <v>82</v>
      </c>
      <c r="AY163" s="19" t="s">
        <v>125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19" t="s">
        <v>80</v>
      </c>
      <c r="BK163" s="214">
        <f>ROUND(I163*H163,2)</f>
        <v>0</v>
      </c>
      <c r="BL163" s="19" t="s">
        <v>133</v>
      </c>
      <c r="BM163" s="213" t="s">
        <v>215</v>
      </c>
    </row>
    <row r="164" s="2" customFormat="1">
      <c r="A164" s="40"/>
      <c r="B164" s="41"/>
      <c r="C164" s="42"/>
      <c r="D164" s="215" t="s">
        <v>135</v>
      </c>
      <c r="E164" s="42"/>
      <c r="F164" s="216" t="s">
        <v>216</v>
      </c>
      <c r="G164" s="42"/>
      <c r="H164" s="42"/>
      <c r="I164" s="217"/>
      <c r="J164" s="42"/>
      <c r="K164" s="42"/>
      <c r="L164" s="46"/>
      <c r="M164" s="218"/>
      <c r="N164" s="219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135</v>
      </c>
      <c r="AU164" s="19" t="s">
        <v>82</v>
      </c>
    </row>
    <row r="165" s="13" customFormat="1">
      <c r="A165" s="13"/>
      <c r="B165" s="220"/>
      <c r="C165" s="221"/>
      <c r="D165" s="222" t="s">
        <v>137</v>
      </c>
      <c r="E165" s="223" t="s">
        <v>19</v>
      </c>
      <c r="F165" s="224" t="s">
        <v>217</v>
      </c>
      <c r="G165" s="221"/>
      <c r="H165" s="225">
        <v>85.974999999999994</v>
      </c>
      <c r="I165" s="226"/>
      <c r="J165" s="221"/>
      <c r="K165" s="221"/>
      <c r="L165" s="227"/>
      <c r="M165" s="228"/>
      <c r="N165" s="229"/>
      <c r="O165" s="229"/>
      <c r="P165" s="229"/>
      <c r="Q165" s="229"/>
      <c r="R165" s="229"/>
      <c r="S165" s="229"/>
      <c r="T165" s="23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1" t="s">
        <v>137</v>
      </c>
      <c r="AU165" s="231" t="s">
        <v>82</v>
      </c>
      <c r="AV165" s="13" t="s">
        <v>82</v>
      </c>
      <c r="AW165" s="13" t="s">
        <v>35</v>
      </c>
      <c r="AX165" s="13" t="s">
        <v>73</v>
      </c>
      <c r="AY165" s="231" t="s">
        <v>125</v>
      </c>
    </row>
    <row r="166" s="14" customFormat="1">
      <c r="A166" s="14"/>
      <c r="B166" s="232"/>
      <c r="C166" s="233"/>
      <c r="D166" s="222" t="s">
        <v>137</v>
      </c>
      <c r="E166" s="234" t="s">
        <v>19</v>
      </c>
      <c r="F166" s="235" t="s">
        <v>139</v>
      </c>
      <c r="G166" s="233"/>
      <c r="H166" s="236">
        <v>85.974999999999994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2" t="s">
        <v>137</v>
      </c>
      <c r="AU166" s="242" t="s">
        <v>82</v>
      </c>
      <c r="AV166" s="14" t="s">
        <v>133</v>
      </c>
      <c r="AW166" s="14" t="s">
        <v>35</v>
      </c>
      <c r="AX166" s="14" t="s">
        <v>80</v>
      </c>
      <c r="AY166" s="242" t="s">
        <v>125</v>
      </c>
    </row>
    <row r="167" s="2" customFormat="1" ht="24.15" customHeight="1">
      <c r="A167" s="40"/>
      <c r="B167" s="41"/>
      <c r="C167" s="202" t="s">
        <v>218</v>
      </c>
      <c r="D167" s="202" t="s">
        <v>128</v>
      </c>
      <c r="E167" s="203" t="s">
        <v>219</v>
      </c>
      <c r="F167" s="204" t="s">
        <v>220</v>
      </c>
      <c r="G167" s="205" t="s">
        <v>131</v>
      </c>
      <c r="H167" s="206">
        <v>505.08699999999999</v>
      </c>
      <c r="I167" s="207"/>
      <c r="J167" s="208">
        <f>ROUND(I167*H167,2)</f>
        <v>0</v>
      </c>
      <c r="K167" s="204" t="s">
        <v>19</v>
      </c>
      <c r="L167" s="46"/>
      <c r="M167" s="209" t="s">
        <v>19</v>
      </c>
      <c r="N167" s="210" t="s">
        <v>44</v>
      </c>
      <c r="O167" s="86"/>
      <c r="P167" s="211">
        <f>O167*H167</f>
        <v>0</v>
      </c>
      <c r="Q167" s="211">
        <v>0.11</v>
      </c>
      <c r="R167" s="211">
        <f>Q167*H167</f>
        <v>55.559570000000001</v>
      </c>
      <c r="S167" s="211">
        <v>0</v>
      </c>
      <c r="T167" s="212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3" t="s">
        <v>133</v>
      </c>
      <c r="AT167" s="213" t="s">
        <v>128</v>
      </c>
      <c r="AU167" s="213" t="s">
        <v>82</v>
      </c>
      <c r="AY167" s="19" t="s">
        <v>125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19" t="s">
        <v>80</v>
      </c>
      <c r="BK167" s="214">
        <f>ROUND(I167*H167,2)</f>
        <v>0</v>
      </c>
      <c r="BL167" s="19" t="s">
        <v>133</v>
      </c>
      <c r="BM167" s="213" t="s">
        <v>221</v>
      </c>
    </row>
    <row r="168" s="13" customFormat="1">
      <c r="A168" s="13"/>
      <c r="B168" s="220"/>
      <c r="C168" s="221"/>
      <c r="D168" s="222" t="s">
        <v>137</v>
      </c>
      <c r="E168" s="223" t="s">
        <v>19</v>
      </c>
      <c r="F168" s="224" t="s">
        <v>222</v>
      </c>
      <c r="G168" s="221"/>
      <c r="H168" s="225">
        <v>505.08699999999999</v>
      </c>
      <c r="I168" s="226"/>
      <c r="J168" s="221"/>
      <c r="K168" s="221"/>
      <c r="L168" s="227"/>
      <c r="M168" s="228"/>
      <c r="N168" s="229"/>
      <c r="O168" s="229"/>
      <c r="P168" s="229"/>
      <c r="Q168" s="229"/>
      <c r="R168" s="229"/>
      <c r="S168" s="229"/>
      <c r="T168" s="23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1" t="s">
        <v>137</v>
      </c>
      <c r="AU168" s="231" t="s">
        <v>82</v>
      </c>
      <c r="AV168" s="13" t="s">
        <v>82</v>
      </c>
      <c r="AW168" s="13" t="s">
        <v>35</v>
      </c>
      <c r="AX168" s="13" t="s">
        <v>73</v>
      </c>
      <c r="AY168" s="231" t="s">
        <v>125</v>
      </c>
    </row>
    <row r="169" s="14" customFormat="1">
      <c r="A169" s="14"/>
      <c r="B169" s="232"/>
      <c r="C169" s="233"/>
      <c r="D169" s="222" t="s">
        <v>137</v>
      </c>
      <c r="E169" s="234" t="s">
        <v>19</v>
      </c>
      <c r="F169" s="235" t="s">
        <v>139</v>
      </c>
      <c r="G169" s="233"/>
      <c r="H169" s="236">
        <v>505.08699999999999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2" t="s">
        <v>137</v>
      </c>
      <c r="AU169" s="242" t="s">
        <v>82</v>
      </c>
      <c r="AV169" s="14" t="s">
        <v>133</v>
      </c>
      <c r="AW169" s="14" t="s">
        <v>35</v>
      </c>
      <c r="AX169" s="14" t="s">
        <v>80</v>
      </c>
      <c r="AY169" s="242" t="s">
        <v>125</v>
      </c>
    </row>
    <row r="170" s="2" customFormat="1" ht="24.15" customHeight="1">
      <c r="A170" s="40"/>
      <c r="B170" s="41"/>
      <c r="C170" s="202" t="s">
        <v>223</v>
      </c>
      <c r="D170" s="202" t="s">
        <v>128</v>
      </c>
      <c r="E170" s="203" t="s">
        <v>224</v>
      </c>
      <c r="F170" s="204" t="s">
        <v>225</v>
      </c>
      <c r="G170" s="205" t="s">
        <v>131</v>
      </c>
      <c r="H170" s="206">
        <v>505.08699999999999</v>
      </c>
      <c r="I170" s="207"/>
      <c r="J170" s="208">
        <f>ROUND(I170*H170,2)</f>
        <v>0</v>
      </c>
      <c r="K170" s="204" t="s">
        <v>19</v>
      </c>
      <c r="L170" s="46"/>
      <c r="M170" s="209" t="s">
        <v>19</v>
      </c>
      <c r="N170" s="210" t="s">
        <v>44</v>
      </c>
      <c r="O170" s="86"/>
      <c r="P170" s="211">
        <f>O170*H170</f>
        <v>0</v>
      </c>
      <c r="Q170" s="211">
        <v>0</v>
      </c>
      <c r="R170" s="211">
        <f>Q170*H170</f>
        <v>0</v>
      </c>
      <c r="S170" s="211">
        <v>0</v>
      </c>
      <c r="T170" s="212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3" t="s">
        <v>133</v>
      </c>
      <c r="AT170" s="213" t="s">
        <v>128</v>
      </c>
      <c r="AU170" s="213" t="s">
        <v>82</v>
      </c>
      <c r="AY170" s="19" t="s">
        <v>125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9" t="s">
        <v>80</v>
      </c>
      <c r="BK170" s="214">
        <f>ROUND(I170*H170,2)</f>
        <v>0</v>
      </c>
      <c r="BL170" s="19" t="s">
        <v>133</v>
      </c>
      <c r="BM170" s="213" t="s">
        <v>226</v>
      </c>
    </row>
    <row r="171" s="13" customFormat="1">
      <c r="A171" s="13"/>
      <c r="B171" s="220"/>
      <c r="C171" s="221"/>
      <c r="D171" s="222" t="s">
        <v>137</v>
      </c>
      <c r="E171" s="223" t="s">
        <v>19</v>
      </c>
      <c r="F171" s="224" t="s">
        <v>222</v>
      </c>
      <c r="G171" s="221"/>
      <c r="H171" s="225">
        <v>505.08699999999999</v>
      </c>
      <c r="I171" s="226"/>
      <c r="J171" s="221"/>
      <c r="K171" s="221"/>
      <c r="L171" s="227"/>
      <c r="M171" s="228"/>
      <c r="N171" s="229"/>
      <c r="O171" s="229"/>
      <c r="P171" s="229"/>
      <c r="Q171" s="229"/>
      <c r="R171" s="229"/>
      <c r="S171" s="229"/>
      <c r="T171" s="23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1" t="s">
        <v>137</v>
      </c>
      <c r="AU171" s="231" t="s">
        <v>82</v>
      </c>
      <c r="AV171" s="13" t="s">
        <v>82</v>
      </c>
      <c r="AW171" s="13" t="s">
        <v>35</v>
      </c>
      <c r="AX171" s="13" t="s">
        <v>73</v>
      </c>
      <c r="AY171" s="231" t="s">
        <v>125</v>
      </c>
    </row>
    <row r="172" s="14" customFormat="1">
      <c r="A172" s="14"/>
      <c r="B172" s="232"/>
      <c r="C172" s="233"/>
      <c r="D172" s="222" t="s">
        <v>137</v>
      </c>
      <c r="E172" s="234" t="s">
        <v>19</v>
      </c>
      <c r="F172" s="235" t="s">
        <v>139</v>
      </c>
      <c r="G172" s="233"/>
      <c r="H172" s="236">
        <v>505.08699999999999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2" t="s">
        <v>137</v>
      </c>
      <c r="AU172" s="242" t="s">
        <v>82</v>
      </c>
      <c r="AV172" s="14" t="s">
        <v>133</v>
      </c>
      <c r="AW172" s="14" t="s">
        <v>35</v>
      </c>
      <c r="AX172" s="14" t="s">
        <v>80</v>
      </c>
      <c r="AY172" s="242" t="s">
        <v>125</v>
      </c>
    </row>
    <row r="173" s="2" customFormat="1" ht="37.8" customHeight="1">
      <c r="A173" s="40"/>
      <c r="B173" s="41"/>
      <c r="C173" s="202" t="s">
        <v>227</v>
      </c>
      <c r="D173" s="202" t="s">
        <v>128</v>
      </c>
      <c r="E173" s="203" t="s">
        <v>228</v>
      </c>
      <c r="F173" s="204" t="s">
        <v>229</v>
      </c>
      <c r="G173" s="205" t="s">
        <v>173</v>
      </c>
      <c r="H173" s="206">
        <v>125.30500000000001</v>
      </c>
      <c r="I173" s="207"/>
      <c r="J173" s="208">
        <f>ROUND(I173*H173,2)</f>
        <v>0</v>
      </c>
      <c r="K173" s="204" t="s">
        <v>132</v>
      </c>
      <c r="L173" s="46"/>
      <c r="M173" s="209" t="s">
        <v>19</v>
      </c>
      <c r="N173" s="210" t="s">
        <v>44</v>
      </c>
      <c r="O173" s="86"/>
      <c r="P173" s="211">
        <f>O173*H173</f>
        <v>0</v>
      </c>
      <c r="Q173" s="211">
        <v>2.0000000000000002E-05</v>
      </c>
      <c r="R173" s="211">
        <f>Q173*H173</f>
        <v>0.0025061000000000003</v>
      </c>
      <c r="S173" s="211">
        <v>0</v>
      </c>
      <c r="T173" s="212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3" t="s">
        <v>133</v>
      </c>
      <c r="AT173" s="213" t="s">
        <v>128</v>
      </c>
      <c r="AU173" s="213" t="s">
        <v>82</v>
      </c>
      <c r="AY173" s="19" t="s">
        <v>125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19" t="s">
        <v>80</v>
      </c>
      <c r="BK173" s="214">
        <f>ROUND(I173*H173,2)</f>
        <v>0</v>
      </c>
      <c r="BL173" s="19" t="s">
        <v>133</v>
      </c>
      <c r="BM173" s="213" t="s">
        <v>230</v>
      </c>
    </row>
    <row r="174" s="2" customFormat="1">
      <c r="A174" s="40"/>
      <c r="B174" s="41"/>
      <c r="C174" s="42"/>
      <c r="D174" s="215" t="s">
        <v>135</v>
      </c>
      <c r="E174" s="42"/>
      <c r="F174" s="216" t="s">
        <v>231</v>
      </c>
      <c r="G174" s="42"/>
      <c r="H174" s="42"/>
      <c r="I174" s="217"/>
      <c r="J174" s="42"/>
      <c r="K174" s="42"/>
      <c r="L174" s="46"/>
      <c r="M174" s="218"/>
      <c r="N174" s="219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135</v>
      </c>
      <c r="AU174" s="19" t="s">
        <v>82</v>
      </c>
    </row>
    <row r="175" s="13" customFormat="1">
      <c r="A175" s="13"/>
      <c r="B175" s="220"/>
      <c r="C175" s="221"/>
      <c r="D175" s="222" t="s">
        <v>137</v>
      </c>
      <c r="E175" s="223" t="s">
        <v>19</v>
      </c>
      <c r="F175" s="224" t="s">
        <v>232</v>
      </c>
      <c r="G175" s="221"/>
      <c r="H175" s="225">
        <v>104.80500000000001</v>
      </c>
      <c r="I175" s="226"/>
      <c r="J175" s="221"/>
      <c r="K175" s="221"/>
      <c r="L175" s="227"/>
      <c r="M175" s="228"/>
      <c r="N175" s="229"/>
      <c r="O175" s="229"/>
      <c r="P175" s="229"/>
      <c r="Q175" s="229"/>
      <c r="R175" s="229"/>
      <c r="S175" s="229"/>
      <c r="T175" s="23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1" t="s">
        <v>137</v>
      </c>
      <c r="AU175" s="231" t="s">
        <v>82</v>
      </c>
      <c r="AV175" s="13" t="s">
        <v>82</v>
      </c>
      <c r="AW175" s="13" t="s">
        <v>35</v>
      </c>
      <c r="AX175" s="13" t="s">
        <v>73</v>
      </c>
      <c r="AY175" s="231" t="s">
        <v>125</v>
      </c>
    </row>
    <row r="176" s="13" customFormat="1">
      <c r="A176" s="13"/>
      <c r="B176" s="220"/>
      <c r="C176" s="221"/>
      <c r="D176" s="222" t="s">
        <v>137</v>
      </c>
      <c r="E176" s="223" t="s">
        <v>19</v>
      </c>
      <c r="F176" s="224" t="s">
        <v>233</v>
      </c>
      <c r="G176" s="221"/>
      <c r="H176" s="225">
        <v>14.6</v>
      </c>
      <c r="I176" s="226"/>
      <c r="J176" s="221"/>
      <c r="K176" s="221"/>
      <c r="L176" s="227"/>
      <c r="M176" s="228"/>
      <c r="N176" s="229"/>
      <c r="O176" s="229"/>
      <c r="P176" s="229"/>
      <c r="Q176" s="229"/>
      <c r="R176" s="229"/>
      <c r="S176" s="229"/>
      <c r="T176" s="23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1" t="s">
        <v>137</v>
      </c>
      <c r="AU176" s="231" t="s">
        <v>82</v>
      </c>
      <c r="AV176" s="13" t="s">
        <v>82</v>
      </c>
      <c r="AW176" s="13" t="s">
        <v>35</v>
      </c>
      <c r="AX176" s="13" t="s">
        <v>73</v>
      </c>
      <c r="AY176" s="231" t="s">
        <v>125</v>
      </c>
    </row>
    <row r="177" s="13" customFormat="1">
      <c r="A177" s="13"/>
      <c r="B177" s="220"/>
      <c r="C177" s="221"/>
      <c r="D177" s="222" t="s">
        <v>137</v>
      </c>
      <c r="E177" s="223" t="s">
        <v>19</v>
      </c>
      <c r="F177" s="224" t="s">
        <v>234</v>
      </c>
      <c r="G177" s="221"/>
      <c r="H177" s="225">
        <v>5.9000000000000004</v>
      </c>
      <c r="I177" s="226"/>
      <c r="J177" s="221"/>
      <c r="K177" s="221"/>
      <c r="L177" s="227"/>
      <c r="M177" s="228"/>
      <c r="N177" s="229"/>
      <c r="O177" s="229"/>
      <c r="P177" s="229"/>
      <c r="Q177" s="229"/>
      <c r="R177" s="229"/>
      <c r="S177" s="229"/>
      <c r="T177" s="23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1" t="s">
        <v>137</v>
      </c>
      <c r="AU177" s="231" t="s">
        <v>82</v>
      </c>
      <c r="AV177" s="13" t="s">
        <v>82</v>
      </c>
      <c r="AW177" s="13" t="s">
        <v>35</v>
      </c>
      <c r="AX177" s="13" t="s">
        <v>73</v>
      </c>
      <c r="AY177" s="231" t="s">
        <v>125</v>
      </c>
    </row>
    <row r="178" s="14" customFormat="1">
      <c r="A178" s="14"/>
      <c r="B178" s="232"/>
      <c r="C178" s="233"/>
      <c r="D178" s="222" t="s">
        <v>137</v>
      </c>
      <c r="E178" s="234" t="s">
        <v>19</v>
      </c>
      <c r="F178" s="235" t="s">
        <v>139</v>
      </c>
      <c r="G178" s="233"/>
      <c r="H178" s="236">
        <v>125.30500000000001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2" t="s">
        <v>137</v>
      </c>
      <c r="AU178" s="242" t="s">
        <v>82</v>
      </c>
      <c r="AV178" s="14" t="s">
        <v>133</v>
      </c>
      <c r="AW178" s="14" t="s">
        <v>35</v>
      </c>
      <c r="AX178" s="14" t="s">
        <v>80</v>
      </c>
      <c r="AY178" s="242" t="s">
        <v>125</v>
      </c>
    </row>
    <row r="179" s="2" customFormat="1" ht="37.8" customHeight="1">
      <c r="A179" s="40"/>
      <c r="B179" s="41"/>
      <c r="C179" s="202" t="s">
        <v>235</v>
      </c>
      <c r="D179" s="202" t="s">
        <v>128</v>
      </c>
      <c r="E179" s="203" t="s">
        <v>236</v>
      </c>
      <c r="F179" s="204" t="s">
        <v>237</v>
      </c>
      <c r="G179" s="205" t="s">
        <v>173</v>
      </c>
      <c r="H179" s="206">
        <v>217.12000000000001</v>
      </c>
      <c r="I179" s="207"/>
      <c r="J179" s="208">
        <f>ROUND(I179*H179,2)</f>
        <v>0</v>
      </c>
      <c r="K179" s="204" t="s">
        <v>132</v>
      </c>
      <c r="L179" s="46"/>
      <c r="M179" s="209" t="s">
        <v>19</v>
      </c>
      <c r="N179" s="210" t="s">
        <v>44</v>
      </c>
      <c r="O179" s="86"/>
      <c r="P179" s="211">
        <f>O179*H179</f>
        <v>0</v>
      </c>
      <c r="Q179" s="211">
        <v>1.0000000000000001E-05</v>
      </c>
      <c r="R179" s="211">
        <f>Q179*H179</f>
        <v>0.0021712000000000003</v>
      </c>
      <c r="S179" s="211">
        <v>0</v>
      </c>
      <c r="T179" s="212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3" t="s">
        <v>133</v>
      </c>
      <c r="AT179" s="213" t="s">
        <v>128</v>
      </c>
      <c r="AU179" s="213" t="s">
        <v>82</v>
      </c>
      <c r="AY179" s="19" t="s">
        <v>125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19" t="s">
        <v>80</v>
      </c>
      <c r="BK179" s="214">
        <f>ROUND(I179*H179,2)</f>
        <v>0</v>
      </c>
      <c r="BL179" s="19" t="s">
        <v>133</v>
      </c>
      <c r="BM179" s="213" t="s">
        <v>238</v>
      </c>
    </row>
    <row r="180" s="2" customFormat="1">
      <c r="A180" s="40"/>
      <c r="B180" s="41"/>
      <c r="C180" s="42"/>
      <c r="D180" s="215" t="s">
        <v>135</v>
      </c>
      <c r="E180" s="42"/>
      <c r="F180" s="216" t="s">
        <v>239</v>
      </c>
      <c r="G180" s="42"/>
      <c r="H180" s="42"/>
      <c r="I180" s="217"/>
      <c r="J180" s="42"/>
      <c r="K180" s="42"/>
      <c r="L180" s="46"/>
      <c r="M180" s="218"/>
      <c r="N180" s="219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135</v>
      </c>
      <c r="AU180" s="19" t="s">
        <v>82</v>
      </c>
    </row>
    <row r="181" s="13" customFormat="1">
      <c r="A181" s="13"/>
      <c r="B181" s="220"/>
      <c r="C181" s="221"/>
      <c r="D181" s="222" t="s">
        <v>137</v>
      </c>
      <c r="E181" s="223" t="s">
        <v>19</v>
      </c>
      <c r="F181" s="224" t="s">
        <v>240</v>
      </c>
      <c r="G181" s="221"/>
      <c r="H181" s="225">
        <v>217.12000000000001</v>
      </c>
      <c r="I181" s="226"/>
      <c r="J181" s="221"/>
      <c r="K181" s="221"/>
      <c r="L181" s="227"/>
      <c r="M181" s="228"/>
      <c r="N181" s="229"/>
      <c r="O181" s="229"/>
      <c r="P181" s="229"/>
      <c r="Q181" s="229"/>
      <c r="R181" s="229"/>
      <c r="S181" s="229"/>
      <c r="T181" s="23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1" t="s">
        <v>137</v>
      </c>
      <c r="AU181" s="231" t="s">
        <v>82</v>
      </c>
      <c r="AV181" s="13" t="s">
        <v>82</v>
      </c>
      <c r="AW181" s="13" t="s">
        <v>35</v>
      </c>
      <c r="AX181" s="13" t="s">
        <v>73</v>
      </c>
      <c r="AY181" s="231" t="s">
        <v>125</v>
      </c>
    </row>
    <row r="182" s="14" customFormat="1">
      <c r="A182" s="14"/>
      <c r="B182" s="232"/>
      <c r="C182" s="233"/>
      <c r="D182" s="222" t="s">
        <v>137</v>
      </c>
      <c r="E182" s="234" t="s">
        <v>19</v>
      </c>
      <c r="F182" s="235" t="s">
        <v>139</v>
      </c>
      <c r="G182" s="233"/>
      <c r="H182" s="236">
        <v>217.12000000000001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2" t="s">
        <v>137</v>
      </c>
      <c r="AU182" s="242" t="s">
        <v>82</v>
      </c>
      <c r="AV182" s="14" t="s">
        <v>133</v>
      </c>
      <c r="AW182" s="14" t="s">
        <v>35</v>
      </c>
      <c r="AX182" s="14" t="s">
        <v>80</v>
      </c>
      <c r="AY182" s="242" t="s">
        <v>125</v>
      </c>
    </row>
    <row r="183" s="12" customFormat="1" ht="22.8" customHeight="1">
      <c r="A183" s="12"/>
      <c r="B183" s="186"/>
      <c r="C183" s="187"/>
      <c r="D183" s="188" t="s">
        <v>72</v>
      </c>
      <c r="E183" s="200" t="s">
        <v>178</v>
      </c>
      <c r="F183" s="200" t="s">
        <v>241</v>
      </c>
      <c r="G183" s="187"/>
      <c r="H183" s="187"/>
      <c r="I183" s="190"/>
      <c r="J183" s="201">
        <f>BK183</f>
        <v>0</v>
      </c>
      <c r="K183" s="187"/>
      <c r="L183" s="192"/>
      <c r="M183" s="193"/>
      <c r="N183" s="194"/>
      <c r="O183" s="194"/>
      <c r="P183" s="195">
        <f>SUM(P184:P239)</f>
        <v>0</v>
      </c>
      <c r="Q183" s="194"/>
      <c r="R183" s="195">
        <f>SUM(R184:R239)</f>
        <v>0</v>
      </c>
      <c r="S183" s="194"/>
      <c r="T183" s="196">
        <f>SUM(T184:T239)</f>
        <v>234.10111000000001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97" t="s">
        <v>80</v>
      </c>
      <c r="AT183" s="198" t="s">
        <v>72</v>
      </c>
      <c r="AU183" s="198" t="s">
        <v>80</v>
      </c>
      <c r="AY183" s="197" t="s">
        <v>125</v>
      </c>
      <c r="BK183" s="199">
        <f>SUM(BK184:BK239)</f>
        <v>0</v>
      </c>
    </row>
    <row r="184" s="2" customFormat="1" ht="44.25" customHeight="1">
      <c r="A184" s="40"/>
      <c r="B184" s="41"/>
      <c r="C184" s="202" t="s">
        <v>242</v>
      </c>
      <c r="D184" s="202" t="s">
        <v>128</v>
      </c>
      <c r="E184" s="203" t="s">
        <v>243</v>
      </c>
      <c r="F184" s="204" t="s">
        <v>244</v>
      </c>
      <c r="G184" s="205" t="s">
        <v>131</v>
      </c>
      <c r="H184" s="206">
        <v>518.39999999999998</v>
      </c>
      <c r="I184" s="207"/>
      <c r="J184" s="208">
        <f>ROUND(I184*H184,2)</f>
        <v>0</v>
      </c>
      <c r="K184" s="204" t="s">
        <v>132</v>
      </c>
      <c r="L184" s="46"/>
      <c r="M184" s="209" t="s">
        <v>19</v>
      </c>
      <c r="N184" s="210" t="s">
        <v>44</v>
      </c>
      <c r="O184" s="86"/>
      <c r="P184" s="211">
        <f>O184*H184</f>
        <v>0</v>
      </c>
      <c r="Q184" s="211">
        <v>0</v>
      </c>
      <c r="R184" s="211">
        <f>Q184*H184</f>
        <v>0</v>
      </c>
      <c r="S184" s="211">
        <v>0</v>
      </c>
      <c r="T184" s="212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3" t="s">
        <v>133</v>
      </c>
      <c r="AT184" s="213" t="s">
        <v>128</v>
      </c>
      <c r="AU184" s="213" t="s">
        <v>82</v>
      </c>
      <c r="AY184" s="19" t="s">
        <v>125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19" t="s">
        <v>80</v>
      </c>
      <c r="BK184" s="214">
        <f>ROUND(I184*H184,2)</f>
        <v>0</v>
      </c>
      <c r="BL184" s="19" t="s">
        <v>133</v>
      </c>
      <c r="BM184" s="213" t="s">
        <v>245</v>
      </c>
    </row>
    <row r="185" s="2" customFormat="1">
      <c r="A185" s="40"/>
      <c r="B185" s="41"/>
      <c r="C185" s="42"/>
      <c r="D185" s="215" t="s">
        <v>135</v>
      </c>
      <c r="E185" s="42"/>
      <c r="F185" s="216" t="s">
        <v>246</v>
      </c>
      <c r="G185" s="42"/>
      <c r="H185" s="42"/>
      <c r="I185" s="217"/>
      <c r="J185" s="42"/>
      <c r="K185" s="42"/>
      <c r="L185" s="46"/>
      <c r="M185" s="218"/>
      <c r="N185" s="219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135</v>
      </c>
      <c r="AU185" s="19" t="s">
        <v>82</v>
      </c>
    </row>
    <row r="186" s="13" customFormat="1">
      <c r="A186" s="13"/>
      <c r="B186" s="220"/>
      <c r="C186" s="221"/>
      <c r="D186" s="222" t="s">
        <v>137</v>
      </c>
      <c r="E186" s="223" t="s">
        <v>19</v>
      </c>
      <c r="F186" s="224" t="s">
        <v>247</v>
      </c>
      <c r="G186" s="221"/>
      <c r="H186" s="225">
        <v>518.39999999999998</v>
      </c>
      <c r="I186" s="226"/>
      <c r="J186" s="221"/>
      <c r="K186" s="221"/>
      <c r="L186" s="227"/>
      <c r="M186" s="228"/>
      <c r="N186" s="229"/>
      <c r="O186" s="229"/>
      <c r="P186" s="229"/>
      <c r="Q186" s="229"/>
      <c r="R186" s="229"/>
      <c r="S186" s="229"/>
      <c r="T186" s="23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1" t="s">
        <v>137</v>
      </c>
      <c r="AU186" s="231" t="s">
        <v>82</v>
      </c>
      <c r="AV186" s="13" t="s">
        <v>82</v>
      </c>
      <c r="AW186" s="13" t="s">
        <v>35</v>
      </c>
      <c r="AX186" s="13" t="s">
        <v>73</v>
      </c>
      <c r="AY186" s="231" t="s">
        <v>125</v>
      </c>
    </row>
    <row r="187" s="14" customFormat="1">
      <c r="A187" s="14"/>
      <c r="B187" s="232"/>
      <c r="C187" s="233"/>
      <c r="D187" s="222" t="s">
        <v>137</v>
      </c>
      <c r="E187" s="234" t="s">
        <v>19</v>
      </c>
      <c r="F187" s="235" t="s">
        <v>139</v>
      </c>
      <c r="G187" s="233"/>
      <c r="H187" s="236">
        <v>518.39999999999998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2" t="s">
        <v>137</v>
      </c>
      <c r="AU187" s="242" t="s">
        <v>82</v>
      </c>
      <c r="AV187" s="14" t="s">
        <v>133</v>
      </c>
      <c r="AW187" s="14" t="s">
        <v>35</v>
      </c>
      <c r="AX187" s="14" t="s">
        <v>80</v>
      </c>
      <c r="AY187" s="242" t="s">
        <v>125</v>
      </c>
    </row>
    <row r="188" s="2" customFormat="1" ht="49.05" customHeight="1">
      <c r="A188" s="40"/>
      <c r="B188" s="41"/>
      <c r="C188" s="202" t="s">
        <v>7</v>
      </c>
      <c r="D188" s="202" t="s">
        <v>128</v>
      </c>
      <c r="E188" s="203" t="s">
        <v>248</v>
      </c>
      <c r="F188" s="204" t="s">
        <v>249</v>
      </c>
      <c r="G188" s="205" t="s">
        <v>131</v>
      </c>
      <c r="H188" s="206">
        <v>31104</v>
      </c>
      <c r="I188" s="207"/>
      <c r="J188" s="208">
        <f>ROUND(I188*H188,2)</f>
        <v>0</v>
      </c>
      <c r="K188" s="204" t="s">
        <v>132</v>
      </c>
      <c r="L188" s="46"/>
      <c r="M188" s="209" t="s">
        <v>19</v>
      </c>
      <c r="N188" s="210" t="s">
        <v>44</v>
      </c>
      <c r="O188" s="86"/>
      <c r="P188" s="211">
        <f>O188*H188</f>
        <v>0</v>
      </c>
      <c r="Q188" s="211">
        <v>0</v>
      </c>
      <c r="R188" s="211">
        <f>Q188*H188</f>
        <v>0</v>
      </c>
      <c r="S188" s="211">
        <v>0</v>
      </c>
      <c r="T188" s="212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3" t="s">
        <v>133</v>
      </c>
      <c r="AT188" s="213" t="s">
        <v>128</v>
      </c>
      <c r="AU188" s="213" t="s">
        <v>82</v>
      </c>
      <c r="AY188" s="19" t="s">
        <v>125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19" t="s">
        <v>80</v>
      </c>
      <c r="BK188" s="214">
        <f>ROUND(I188*H188,2)</f>
        <v>0</v>
      </c>
      <c r="BL188" s="19" t="s">
        <v>133</v>
      </c>
      <c r="BM188" s="213" t="s">
        <v>250</v>
      </c>
    </row>
    <row r="189" s="2" customFormat="1">
      <c r="A189" s="40"/>
      <c r="B189" s="41"/>
      <c r="C189" s="42"/>
      <c r="D189" s="215" t="s">
        <v>135</v>
      </c>
      <c r="E189" s="42"/>
      <c r="F189" s="216" t="s">
        <v>251</v>
      </c>
      <c r="G189" s="42"/>
      <c r="H189" s="42"/>
      <c r="I189" s="217"/>
      <c r="J189" s="42"/>
      <c r="K189" s="42"/>
      <c r="L189" s="46"/>
      <c r="M189" s="218"/>
      <c r="N189" s="219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135</v>
      </c>
      <c r="AU189" s="19" t="s">
        <v>82</v>
      </c>
    </row>
    <row r="190" s="13" customFormat="1">
      <c r="A190" s="13"/>
      <c r="B190" s="220"/>
      <c r="C190" s="221"/>
      <c r="D190" s="222" t="s">
        <v>137</v>
      </c>
      <c r="E190" s="223" t="s">
        <v>19</v>
      </c>
      <c r="F190" s="224" t="s">
        <v>252</v>
      </c>
      <c r="G190" s="221"/>
      <c r="H190" s="225">
        <v>31104</v>
      </c>
      <c r="I190" s="226"/>
      <c r="J190" s="221"/>
      <c r="K190" s="221"/>
      <c r="L190" s="227"/>
      <c r="M190" s="228"/>
      <c r="N190" s="229"/>
      <c r="O190" s="229"/>
      <c r="P190" s="229"/>
      <c r="Q190" s="229"/>
      <c r="R190" s="229"/>
      <c r="S190" s="229"/>
      <c r="T190" s="23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1" t="s">
        <v>137</v>
      </c>
      <c r="AU190" s="231" t="s">
        <v>82</v>
      </c>
      <c r="AV190" s="13" t="s">
        <v>82</v>
      </c>
      <c r="AW190" s="13" t="s">
        <v>35</v>
      </c>
      <c r="AX190" s="13" t="s">
        <v>73</v>
      </c>
      <c r="AY190" s="231" t="s">
        <v>125</v>
      </c>
    </row>
    <row r="191" s="14" customFormat="1">
      <c r="A191" s="14"/>
      <c r="B191" s="232"/>
      <c r="C191" s="233"/>
      <c r="D191" s="222" t="s">
        <v>137</v>
      </c>
      <c r="E191" s="234" t="s">
        <v>19</v>
      </c>
      <c r="F191" s="235" t="s">
        <v>139</v>
      </c>
      <c r="G191" s="233"/>
      <c r="H191" s="236">
        <v>31104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2" t="s">
        <v>137</v>
      </c>
      <c r="AU191" s="242" t="s">
        <v>82</v>
      </c>
      <c r="AV191" s="14" t="s">
        <v>133</v>
      </c>
      <c r="AW191" s="14" t="s">
        <v>35</v>
      </c>
      <c r="AX191" s="14" t="s">
        <v>80</v>
      </c>
      <c r="AY191" s="242" t="s">
        <v>125</v>
      </c>
    </row>
    <row r="192" s="2" customFormat="1" ht="66.75" customHeight="1">
      <c r="A192" s="40"/>
      <c r="B192" s="41"/>
      <c r="C192" s="202" t="s">
        <v>253</v>
      </c>
      <c r="D192" s="202" t="s">
        <v>128</v>
      </c>
      <c r="E192" s="203" t="s">
        <v>254</v>
      </c>
      <c r="F192" s="204" t="s">
        <v>255</v>
      </c>
      <c r="G192" s="205" t="s">
        <v>256</v>
      </c>
      <c r="H192" s="206">
        <v>1</v>
      </c>
      <c r="I192" s="207"/>
      <c r="J192" s="208">
        <f>ROUND(I192*H192,2)</f>
        <v>0</v>
      </c>
      <c r="K192" s="204" t="s">
        <v>132</v>
      </c>
      <c r="L192" s="46"/>
      <c r="M192" s="209" t="s">
        <v>19</v>
      </c>
      <c r="N192" s="210" t="s">
        <v>44</v>
      </c>
      <c r="O192" s="86"/>
      <c r="P192" s="211">
        <f>O192*H192</f>
        <v>0</v>
      </c>
      <c r="Q192" s="211">
        <v>0</v>
      </c>
      <c r="R192" s="211">
        <f>Q192*H192</f>
        <v>0</v>
      </c>
      <c r="S192" s="211">
        <v>0</v>
      </c>
      <c r="T192" s="212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3" t="s">
        <v>133</v>
      </c>
      <c r="AT192" s="213" t="s">
        <v>128</v>
      </c>
      <c r="AU192" s="213" t="s">
        <v>82</v>
      </c>
      <c r="AY192" s="19" t="s">
        <v>125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19" t="s">
        <v>80</v>
      </c>
      <c r="BK192" s="214">
        <f>ROUND(I192*H192,2)</f>
        <v>0</v>
      </c>
      <c r="BL192" s="19" t="s">
        <v>133</v>
      </c>
      <c r="BM192" s="213" t="s">
        <v>257</v>
      </c>
    </row>
    <row r="193" s="2" customFormat="1">
      <c r="A193" s="40"/>
      <c r="B193" s="41"/>
      <c r="C193" s="42"/>
      <c r="D193" s="215" t="s">
        <v>135</v>
      </c>
      <c r="E193" s="42"/>
      <c r="F193" s="216" t="s">
        <v>258</v>
      </c>
      <c r="G193" s="42"/>
      <c r="H193" s="42"/>
      <c r="I193" s="217"/>
      <c r="J193" s="42"/>
      <c r="K193" s="42"/>
      <c r="L193" s="46"/>
      <c r="M193" s="218"/>
      <c r="N193" s="219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135</v>
      </c>
      <c r="AU193" s="19" t="s">
        <v>82</v>
      </c>
    </row>
    <row r="194" s="2" customFormat="1" ht="44.25" customHeight="1">
      <c r="A194" s="40"/>
      <c r="B194" s="41"/>
      <c r="C194" s="202" t="s">
        <v>259</v>
      </c>
      <c r="D194" s="202" t="s">
        <v>128</v>
      </c>
      <c r="E194" s="203" t="s">
        <v>260</v>
      </c>
      <c r="F194" s="204" t="s">
        <v>261</v>
      </c>
      <c r="G194" s="205" t="s">
        <v>131</v>
      </c>
      <c r="H194" s="206">
        <v>518.39999999999998</v>
      </c>
      <c r="I194" s="207"/>
      <c r="J194" s="208">
        <f>ROUND(I194*H194,2)</f>
        <v>0</v>
      </c>
      <c r="K194" s="204" t="s">
        <v>132</v>
      </c>
      <c r="L194" s="46"/>
      <c r="M194" s="209" t="s">
        <v>19</v>
      </c>
      <c r="N194" s="210" t="s">
        <v>44</v>
      </c>
      <c r="O194" s="86"/>
      <c r="P194" s="211">
        <f>O194*H194</f>
        <v>0</v>
      </c>
      <c r="Q194" s="211">
        <v>0</v>
      </c>
      <c r="R194" s="211">
        <f>Q194*H194</f>
        <v>0</v>
      </c>
      <c r="S194" s="211">
        <v>0</v>
      </c>
      <c r="T194" s="212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3" t="s">
        <v>133</v>
      </c>
      <c r="AT194" s="213" t="s">
        <v>128</v>
      </c>
      <c r="AU194" s="213" t="s">
        <v>82</v>
      </c>
      <c r="AY194" s="19" t="s">
        <v>125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19" t="s">
        <v>80</v>
      </c>
      <c r="BK194" s="214">
        <f>ROUND(I194*H194,2)</f>
        <v>0</v>
      </c>
      <c r="BL194" s="19" t="s">
        <v>133</v>
      </c>
      <c r="BM194" s="213" t="s">
        <v>262</v>
      </c>
    </row>
    <row r="195" s="2" customFormat="1">
      <c r="A195" s="40"/>
      <c r="B195" s="41"/>
      <c r="C195" s="42"/>
      <c r="D195" s="215" t="s">
        <v>135</v>
      </c>
      <c r="E195" s="42"/>
      <c r="F195" s="216" t="s">
        <v>263</v>
      </c>
      <c r="G195" s="42"/>
      <c r="H195" s="42"/>
      <c r="I195" s="217"/>
      <c r="J195" s="42"/>
      <c r="K195" s="42"/>
      <c r="L195" s="46"/>
      <c r="M195" s="218"/>
      <c r="N195" s="219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135</v>
      </c>
      <c r="AU195" s="19" t="s">
        <v>82</v>
      </c>
    </row>
    <row r="196" s="13" customFormat="1">
      <c r="A196" s="13"/>
      <c r="B196" s="220"/>
      <c r="C196" s="221"/>
      <c r="D196" s="222" t="s">
        <v>137</v>
      </c>
      <c r="E196" s="223" t="s">
        <v>19</v>
      </c>
      <c r="F196" s="224" t="s">
        <v>247</v>
      </c>
      <c r="G196" s="221"/>
      <c r="H196" s="225">
        <v>518.39999999999998</v>
      </c>
      <c r="I196" s="226"/>
      <c r="J196" s="221"/>
      <c r="K196" s="221"/>
      <c r="L196" s="227"/>
      <c r="M196" s="228"/>
      <c r="N196" s="229"/>
      <c r="O196" s="229"/>
      <c r="P196" s="229"/>
      <c r="Q196" s="229"/>
      <c r="R196" s="229"/>
      <c r="S196" s="229"/>
      <c r="T196" s="23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1" t="s">
        <v>137</v>
      </c>
      <c r="AU196" s="231" t="s">
        <v>82</v>
      </c>
      <c r="AV196" s="13" t="s">
        <v>82</v>
      </c>
      <c r="AW196" s="13" t="s">
        <v>35</v>
      </c>
      <c r="AX196" s="13" t="s">
        <v>80</v>
      </c>
      <c r="AY196" s="231" t="s">
        <v>125</v>
      </c>
    </row>
    <row r="197" s="2" customFormat="1" ht="24.15" customHeight="1">
      <c r="A197" s="40"/>
      <c r="B197" s="41"/>
      <c r="C197" s="202" t="s">
        <v>264</v>
      </c>
      <c r="D197" s="202" t="s">
        <v>128</v>
      </c>
      <c r="E197" s="203" t="s">
        <v>265</v>
      </c>
      <c r="F197" s="204" t="s">
        <v>266</v>
      </c>
      <c r="G197" s="205" t="s">
        <v>173</v>
      </c>
      <c r="H197" s="206">
        <v>106.2</v>
      </c>
      <c r="I197" s="207"/>
      <c r="J197" s="208">
        <f>ROUND(I197*H197,2)</f>
        <v>0</v>
      </c>
      <c r="K197" s="204" t="s">
        <v>132</v>
      </c>
      <c r="L197" s="46"/>
      <c r="M197" s="209" t="s">
        <v>19</v>
      </c>
      <c r="N197" s="210" t="s">
        <v>44</v>
      </c>
      <c r="O197" s="86"/>
      <c r="P197" s="211">
        <f>O197*H197</f>
        <v>0</v>
      </c>
      <c r="Q197" s="211">
        <v>0</v>
      </c>
      <c r="R197" s="211">
        <f>Q197*H197</f>
        <v>0</v>
      </c>
      <c r="S197" s="211">
        <v>0</v>
      </c>
      <c r="T197" s="212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3" t="s">
        <v>133</v>
      </c>
      <c r="AT197" s="213" t="s">
        <v>128</v>
      </c>
      <c r="AU197" s="213" t="s">
        <v>82</v>
      </c>
      <c r="AY197" s="19" t="s">
        <v>125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19" t="s">
        <v>80</v>
      </c>
      <c r="BK197" s="214">
        <f>ROUND(I197*H197,2)</f>
        <v>0</v>
      </c>
      <c r="BL197" s="19" t="s">
        <v>133</v>
      </c>
      <c r="BM197" s="213" t="s">
        <v>267</v>
      </c>
    </row>
    <row r="198" s="2" customFormat="1">
      <c r="A198" s="40"/>
      <c r="B198" s="41"/>
      <c r="C198" s="42"/>
      <c r="D198" s="215" t="s">
        <v>135</v>
      </c>
      <c r="E198" s="42"/>
      <c r="F198" s="216" t="s">
        <v>268</v>
      </c>
      <c r="G198" s="42"/>
      <c r="H198" s="42"/>
      <c r="I198" s="217"/>
      <c r="J198" s="42"/>
      <c r="K198" s="42"/>
      <c r="L198" s="46"/>
      <c r="M198" s="218"/>
      <c r="N198" s="219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135</v>
      </c>
      <c r="AU198" s="19" t="s">
        <v>82</v>
      </c>
    </row>
    <row r="199" s="13" customFormat="1">
      <c r="A199" s="13"/>
      <c r="B199" s="220"/>
      <c r="C199" s="221"/>
      <c r="D199" s="222" t="s">
        <v>137</v>
      </c>
      <c r="E199" s="223" t="s">
        <v>19</v>
      </c>
      <c r="F199" s="224" t="s">
        <v>269</v>
      </c>
      <c r="G199" s="221"/>
      <c r="H199" s="225">
        <v>106.2</v>
      </c>
      <c r="I199" s="226"/>
      <c r="J199" s="221"/>
      <c r="K199" s="221"/>
      <c r="L199" s="227"/>
      <c r="M199" s="228"/>
      <c r="N199" s="229"/>
      <c r="O199" s="229"/>
      <c r="P199" s="229"/>
      <c r="Q199" s="229"/>
      <c r="R199" s="229"/>
      <c r="S199" s="229"/>
      <c r="T199" s="23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1" t="s">
        <v>137</v>
      </c>
      <c r="AU199" s="231" t="s">
        <v>82</v>
      </c>
      <c r="AV199" s="13" t="s">
        <v>82</v>
      </c>
      <c r="AW199" s="13" t="s">
        <v>35</v>
      </c>
      <c r="AX199" s="13" t="s">
        <v>73</v>
      </c>
      <c r="AY199" s="231" t="s">
        <v>125</v>
      </c>
    </row>
    <row r="200" s="14" customFormat="1">
      <c r="A200" s="14"/>
      <c r="B200" s="232"/>
      <c r="C200" s="233"/>
      <c r="D200" s="222" t="s">
        <v>137</v>
      </c>
      <c r="E200" s="234" t="s">
        <v>19</v>
      </c>
      <c r="F200" s="235" t="s">
        <v>139</v>
      </c>
      <c r="G200" s="233"/>
      <c r="H200" s="236">
        <v>106.2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2" t="s">
        <v>137</v>
      </c>
      <c r="AU200" s="242" t="s">
        <v>82</v>
      </c>
      <c r="AV200" s="14" t="s">
        <v>133</v>
      </c>
      <c r="AW200" s="14" t="s">
        <v>35</v>
      </c>
      <c r="AX200" s="14" t="s">
        <v>80</v>
      </c>
      <c r="AY200" s="242" t="s">
        <v>125</v>
      </c>
    </row>
    <row r="201" s="2" customFormat="1" ht="37.8" customHeight="1">
      <c r="A201" s="40"/>
      <c r="B201" s="41"/>
      <c r="C201" s="202" t="s">
        <v>270</v>
      </c>
      <c r="D201" s="202" t="s">
        <v>128</v>
      </c>
      <c r="E201" s="203" t="s">
        <v>271</v>
      </c>
      <c r="F201" s="204" t="s">
        <v>272</v>
      </c>
      <c r="G201" s="205" t="s">
        <v>173</v>
      </c>
      <c r="H201" s="206">
        <v>6372</v>
      </c>
      <c r="I201" s="207"/>
      <c r="J201" s="208">
        <f>ROUND(I201*H201,2)</f>
        <v>0</v>
      </c>
      <c r="K201" s="204" t="s">
        <v>132</v>
      </c>
      <c r="L201" s="46"/>
      <c r="M201" s="209" t="s">
        <v>19</v>
      </c>
      <c r="N201" s="210" t="s">
        <v>44</v>
      </c>
      <c r="O201" s="86"/>
      <c r="P201" s="211">
        <f>O201*H201</f>
        <v>0</v>
      </c>
      <c r="Q201" s="211">
        <v>0</v>
      </c>
      <c r="R201" s="211">
        <f>Q201*H201</f>
        <v>0</v>
      </c>
      <c r="S201" s="211">
        <v>0</v>
      </c>
      <c r="T201" s="212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3" t="s">
        <v>133</v>
      </c>
      <c r="AT201" s="213" t="s">
        <v>128</v>
      </c>
      <c r="AU201" s="213" t="s">
        <v>82</v>
      </c>
      <c r="AY201" s="19" t="s">
        <v>125</v>
      </c>
      <c r="BE201" s="214">
        <f>IF(N201="základní",J201,0)</f>
        <v>0</v>
      </c>
      <c r="BF201" s="214">
        <f>IF(N201="snížená",J201,0)</f>
        <v>0</v>
      </c>
      <c r="BG201" s="214">
        <f>IF(N201="zákl. přenesená",J201,0)</f>
        <v>0</v>
      </c>
      <c r="BH201" s="214">
        <f>IF(N201="sníž. přenesená",J201,0)</f>
        <v>0</v>
      </c>
      <c r="BI201" s="214">
        <f>IF(N201="nulová",J201,0)</f>
        <v>0</v>
      </c>
      <c r="BJ201" s="19" t="s">
        <v>80</v>
      </c>
      <c r="BK201" s="214">
        <f>ROUND(I201*H201,2)</f>
        <v>0</v>
      </c>
      <c r="BL201" s="19" t="s">
        <v>133</v>
      </c>
      <c r="BM201" s="213" t="s">
        <v>273</v>
      </c>
    </row>
    <row r="202" s="2" customFormat="1">
      <c r="A202" s="40"/>
      <c r="B202" s="41"/>
      <c r="C202" s="42"/>
      <c r="D202" s="215" t="s">
        <v>135</v>
      </c>
      <c r="E202" s="42"/>
      <c r="F202" s="216" t="s">
        <v>274</v>
      </c>
      <c r="G202" s="42"/>
      <c r="H202" s="42"/>
      <c r="I202" s="217"/>
      <c r="J202" s="42"/>
      <c r="K202" s="42"/>
      <c r="L202" s="46"/>
      <c r="M202" s="218"/>
      <c r="N202" s="219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135</v>
      </c>
      <c r="AU202" s="19" t="s">
        <v>82</v>
      </c>
    </row>
    <row r="203" s="13" customFormat="1">
      <c r="A203" s="13"/>
      <c r="B203" s="220"/>
      <c r="C203" s="221"/>
      <c r="D203" s="222" t="s">
        <v>137</v>
      </c>
      <c r="E203" s="223" t="s">
        <v>19</v>
      </c>
      <c r="F203" s="224" t="s">
        <v>275</v>
      </c>
      <c r="G203" s="221"/>
      <c r="H203" s="225">
        <v>6372</v>
      </c>
      <c r="I203" s="226"/>
      <c r="J203" s="221"/>
      <c r="K203" s="221"/>
      <c r="L203" s="227"/>
      <c r="M203" s="228"/>
      <c r="N203" s="229"/>
      <c r="O203" s="229"/>
      <c r="P203" s="229"/>
      <c r="Q203" s="229"/>
      <c r="R203" s="229"/>
      <c r="S203" s="229"/>
      <c r="T203" s="23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1" t="s">
        <v>137</v>
      </c>
      <c r="AU203" s="231" t="s">
        <v>82</v>
      </c>
      <c r="AV203" s="13" t="s">
        <v>82</v>
      </c>
      <c r="AW203" s="13" t="s">
        <v>35</v>
      </c>
      <c r="AX203" s="13" t="s">
        <v>73</v>
      </c>
      <c r="AY203" s="231" t="s">
        <v>125</v>
      </c>
    </row>
    <row r="204" s="14" customFormat="1">
      <c r="A204" s="14"/>
      <c r="B204" s="232"/>
      <c r="C204" s="233"/>
      <c r="D204" s="222" t="s">
        <v>137</v>
      </c>
      <c r="E204" s="234" t="s">
        <v>19</v>
      </c>
      <c r="F204" s="235" t="s">
        <v>139</v>
      </c>
      <c r="G204" s="233"/>
      <c r="H204" s="236">
        <v>6372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2" t="s">
        <v>137</v>
      </c>
      <c r="AU204" s="242" t="s">
        <v>82</v>
      </c>
      <c r="AV204" s="14" t="s">
        <v>133</v>
      </c>
      <c r="AW204" s="14" t="s">
        <v>35</v>
      </c>
      <c r="AX204" s="14" t="s">
        <v>80</v>
      </c>
      <c r="AY204" s="242" t="s">
        <v>125</v>
      </c>
    </row>
    <row r="205" s="2" customFormat="1" ht="24.15" customHeight="1">
      <c r="A205" s="40"/>
      <c r="B205" s="41"/>
      <c r="C205" s="202" t="s">
        <v>276</v>
      </c>
      <c r="D205" s="202" t="s">
        <v>128</v>
      </c>
      <c r="E205" s="203" t="s">
        <v>277</v>
      </c>
      <c r="F205" s="204" t="s">
        <v>278</v>
      </c>
      <c r="G205" s="205" t="s">
        <v>173</v>
      </c>
      <c r="H205" s="206">
        <v>106.2</v>
      </c>
      <c r="I205" s="207"/>
      <c r="J205" s="208">
        <f>ROUND(I205*H205,2)</f>
        <v>0</v>
      </c>
      <c r="K205" s="204" t="s">
        <v>132</v>
      </c>
      <c r="L205" s="46"/>
      <c r="M205" s="209" t="s">
        <v>19</v>
      </c>
      <c r="N205" s="210" t="s">
        <v>44</v>
      </c>
      <c r="O205" s="86"/>
      <c r="P205" s="211">
        <f>O205*H205</f>
        <v>0</v>
      </c>
      <c r="Q205" s="211">
        <v>0</v>
      </c>
      <c r="R205" s="211">
        <f>Q205*H205</f>
        <v>0</v>
      </c>
      <c r="S205" s="211">
        <v>0</v>
      </c>
      <c r="T205" s="212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3" t="s">
        <v>133</v>
      </c>
      <c r="AT205" s="213" t="s">
        <v>128</v>
      </c>
      <c r="AU205" s="213" t="s">
        <v>82</v>
      </c>
      <c r="AY205" s="19" t="s">
        <v>125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19" t="s">
        <v>80</v>
      </c>
      <c r="BK205" s="214">
        <f>ROUND(I205*H205,2)</f>
        <v>0</v>
      </c>
      <c r="BL205" s="19" t="s">
        <v>133</v>
      </c>
      <c r="BM205" s="213" t="s">
        <v>279</v>
      </c>
    </row>
    <row r="206" s="2" customFormat="1">
      <c r="A206" s="40"/>
      <c r="B206" s="41"/>
      <c r="C206" s="42"/>
      <c r="D206" s="215" t="s">
        <v>135</v>
      </c>
      <c r="E206" s="42"/>
      <c r="F206" s="216" t="s">
        <v>280</v>
      </c>
      <c r="G206" s="42"/>
      <c r="H206" s="42"/>
      <c r="I206" s="217"/>
      <c r="J206" s="42"/>
      <c r="K206" s="42"/>
      <c r="L206" s="46"/>
      <c r="M206" s="218"/>
      <c r="N206" s="219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135</v>
      </c>
      <c r="AU206" s="19" t="s">
        <v>82</v>
      </c>
    </row>
    <row r="207" s="13" customFormat="1">
      <c r="A207" s="13"/>
      <c r="B207" s="220"/>
      <c r="C207" s="221"/>
      <c r="D207" s="222" t="s">
        <v>137</v>
      </c>
      <c r="E207" s="223" t="s">
        <v>19</v>
      </c>
      <c r="F207" s="224" t="s">
        <v>269</v>
      </c>
      <c r="G207" s="221"/>
      <c r="H207" s="225">
        <v>106.2</v>
      </c>
      <c r="I207" s="226"/>
      <c r="J207" s="221"/>
      <c r="K207" s="221"/>
      <c r="L207" s="227"/>
      <c r="M207" s="228"/>
      <c r="N207" s="229"/>
      <c r="O207" s="229"/>
      <c r="P207" s="229"/>
      <c r="Q207" s="229"/>
      <c r="R207" s="229"/>
      <c r="S207" s="229"/>
      <c r="T207" s="23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1" t="s">
        <v>137</v>
      </c>
      <c r="AU207" s="231" t="s">
        <v>82</v>
      </c>
      <c r="AV207" s="13" t="s">
        <v>82</v>
      </c>
      <c r="AW207" s="13" t="s">
        <v>35</v>
      </c>
      <c r="AX207" s="13" t="s">
        <v>80</v>
      </c>
      <c r="AY207" s="231" t="s">
        <v>125</v>
      </c>
    </row>
    <row r="208" s="2" customFormat="1" ht="24.15" customHeight="1">
      <c r="A208" s="40"/>
      <c r="B208" s="41"/>
      <c r="C208" s="202" t="s">
        <v>281</v>
      </c>
      <c r="D208" s="202" t="s">
        <v>128</v>
      </c>
      <c r="E208" s="203" t="s">
        <v>282</v>
      </c>
      <c r="F208" s="204" t="s">
        <v>283</v>
      </c>
      <c r="G208" s="205" t="s">
        <v>131</v>
      </c>
      <c r="H208" s="206">
        <v>849.60000000000002</v>
      </c>
      <c r="I208" s="207"/>
      <c r="J208" s="208">
        <f>ROUND(I208*H208,2)</f>
        <v>0</v>
      </c>
      <c r="K208" s="204" t="s">
        <v>132</v>
      </c>
      <c r="L208" s="46"/>
      <c r="M208" s="209" t="s">
        <v>19</v>
      </c>
      <c r="N208" s="210" t="s">
        <v>44</v>
      </c>
      <c r="O208" s="86"/>
      <c r="P208" s="211">
        <f>O208*H208</f>
        <v>0</v>
      </c>
      <c r="Q208" s="211">
        <v>0</v>
      </c>
      <c r="R208" s="211">
        <f>Q208*H208</f>
        <v>0</v>
      </c>
      <c r="S208" s="211">
        <v>0</v>
      </c>
      <c r="T208" s="212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3" t="s">
        <v>133</v>
      </c>
      <c r="AT208" s="213" t="s">
        <v>128</v>
      </c>
      <c r="AU208" s="213" t="s">
        <v>82</v>
      </c>
      <c r="AY208" s="19" t="s">
        <v>125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19" t="s">
        <v>80</v>
      </c>
      <c r="BK208" s="214">
        <f>ROUND(I208*H208,2)</f>
        <v>0</v>
      </c>
      <c r="BL208" s="19" t="s">
        <v>133</v>
      </c>
      <c r="BM208" s="213" t="s">
        <v>284</v>
      </c>
    </row>
    <row r="209" s="2" customFormat="1">
      <c r="A209" s="40"/>
      <c r="B209" s="41"/>
      <c r="C209" s="42"/>
      <c r="D209" s="215" t="s">
        <v>135</v>
      </c>
      <c r="E209" s="42"/>
      <c r="F209" s="216" t="s">
        <v>285</v>
      </c>
      <c r="G209" s="42"/>
      <c r="H209" s="42"/>
      <c r="I209" s="217"/>
      <c r="J209" s="42"/>
      <c r="K209" s="42"/>
      <c r="L209" s="46"/>
      <c r="M209" s="218"/>
      <c r="N209" s="219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135</v>
      </c>
      <c r="AU209" s="19" t="s">
        <v>82</v>
      </c>
    </row>
    <row r="210" s="13" customFormat="1">
      <c r="A210" s="13"/>
      <c r="B210" s="220"/>
      <c r="C210" s="221"/>
      <c r="D210" s="222" t="s">
        <v>137</v>
      </c>
      <c r="E210" s="223" t="s">
        <v>19</v>
      </c>
      <c r="F210" s="224" t="s">
        <v>286</v>
      </c>
      <c r="G210" s="221"/>
      <c r="H210" s="225">
        <v>849.60000000000002</v>
      </c>
      <c r="I210" s="226"/>
      <c r="J210" s="221"/>
      <c r="K210" s="221"/>
      <c r="L210" s="227"/>
      <c r="M210" s="228"/>
      <c r="N210" s="229"/>
      <c r="O210" s="229"/>
      <c r="P210" s="229"/>
      <c r="Q210" s="229"/>
      <c r="R210" s="229"/>
      <c r="S210" s="229"/>
      <c r="T210" s="23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1" t="s">
        <v>137</v>
      </c>
      <c r="AU210" s="231" t="s">
        <v>82</v>
      </c>
      <c r="AV210" s="13" t="s">
        <v>82</v>
      </c>
      <c r="AW210" s="13" t="s">
        <v>35</v>
      </c>
      <c r="AX210" s="13" t="s">
        <v>80</v>
      </c>
      <c r="AY210" s="231" t="s">
        <v>125</v>
      </c>
    </row>
    <row r="211" s="2" customFormat="1" ht="33" customHeight="1">
      <c r="A211" s="40"/>
      <c r="B211" s="41"/>
      <c r="C211" s="202" t="s">
        <v>287</v>
      </c>
      <c r="D211" s="202" t="s">
        <v>128</v>
      </c>
      <c r="E211" s="203" t="s">
        <v>288</v>
      </c>
      <c r="F211" s="204" t="s">
        <v>289</v>
      </c>
      <c r="G211" s="205" t="s">
        <v>131</v>
      </c>
      <c r="H211" s="206">
        <v>50976</v>
      </c>
      <c r="I211" s="207"/>
      <c r="J211" s="208">
        <f>ROUND(I211*H211,2)</f>
        <v>0</v>
      </c>
      <c r="K211" s="204" t="s">
        <v>132</v>
      </c>
      <c r="L211" s="46"/>
      <c r="M211" s="209" t="s">
        <v>19</v>
      </c>
      <c r="N211" s="210" t="s">
        <v>44</v>
      </c>
      <c r="O211" s="86"/>
      <c r="P211" s="211">
        <f>O211*H211</f>
        <v>0</v>
      </c>
      <c r="Q211" s="211">
        <v>0</v>
      </c>
      <c r="R211" s="211">
        <f>Q211*H211</f>
        <v>0</v>
      </c>
      <c r="S211" s="211">
        <v>0</v>
      </c>
      <c r="T211" s="212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3" t="s">
        <v>133</v>
      </c>
      <c r="AT211" s="213" t="s">
        <v>128</v>
      </c>
      <c r="AU211" s="213" t="s">
        <v>82</v>
      </c>
      <c r="AY211" s="19" t="s">
        <v>125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19" t="s">
        <v>80</v>
      </c>
      <c r="BK211" s="214">
        <f>ROUND(I211*H211,2)</f>
        <v>0</v>
      </c>
      <c r="BL211" s="19" t="s">
        <v>133</v>
      </c>
      <c r="BM211" s="213" t="s">
        <v>290</v>
      </c>
    </row>
    <row r="212" s="2" customFormat="1">
      <c r="A212" s="40"/>
      <c r="B212" s="41"/>
      <c r="C212" s="42"/>
      <c r="D212" s="215" t="s">
        <v>135</v>
      </c>
      <c r="E212" s="42"/>
      <c r="F212" s="216" t="s">
        <v>291</v>
      </c>
      <c r="G212" s="42"/>
      <c r="H212" s="42"/>
      <c r="I212" s="217"/>
      <c r="J212" s="42"/>
      <c r="K212" s="42"/>
      <c r="L212" s="46"/>
      <c r="M212" s="218"/>
      <c r="N212" s="219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135</v>
      </c>
      <c r="AU212" s="19" t="s">
        <v>82</v>
      </c>
    </row>
    <row r="213" s="13" customFormat="1">
      <c r="A213" s="13"/>
      <c r="B213" s="220"/>
      <c r="C213" s="221"/>
      <c r="D213" s="222" t="s">
        <v>137</v>
      </c>
      <c r="E213" s="223" t="s">
        <v>19</v>
      </c>
      <c r="F213" s="224" t="s">
        <v>292</v>
      </c>
      <c r="G213" s="221"/>
      <c r="H213" s="225">
        <v>50976</v>
      </c>
      <c r="I213" s="226"/>
      <c r="J213" s="221"/>
      <c r="K213" s="221"/>
      <c r="L213" s="227"/>
      <c r="M213" s="228"/>
      <c r="N213" s="229"/>
      <c r="O213" s="229"/>
      <c r="P213" s="229"/>
      <c r="Q213" s="229"/>
      <c r="R213" s="229"/>
      <c r="S213" s="229"/>
      <c r="T213" s="23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1" t="s">
        <v>137</v>
      </c>
      <c r="AU213" s="231" t="s">
        <v>82</v>
      </c>
      <c r="AV213" s="13" t="s">
        <v>82</v>
      </c>
      <c r="AW213" s="13" t="s">
        <v>35</v>
      </c>
      <c r="AX213" s="13" t="s">
        <v>73</v>
      </c>
      <c r="AY213" s="231" t="s">
        <v>125</v>
      </c>
    </row>
    <row r="214" s="14" customFormat="1">
      <c r="A214" s="14"/>
      <c r="B214" s="232"/>
      <c r="C214" s="233"/>
      <c r="D214" s="222" t="s">
        <v>137</v>
      </c>
      <c r="E214" s="234" t="s">
        <v>19</v>
      </c>
      <c r="F214" s="235" t="s">
        <v>139</v>
      </c>
      <c r="G214" s="233"/>
      <c r="H214" s="236">
        <v>50976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2" t="s">
        <v>137</v>
      </c>
      <c r="AU214" s="242" t="s">
        <v>82</v>
      </c>
      <c r="AV214" s="14" t="s">
        <v>133</v>
      </c>
      <c r="AW214" s="14" t="s">
        <v>35</v>
      </c>
      <c r="AX214" s="14" t="s">
        <v>80</v>
      </c>
      <c r="AY214" s="242" t="s">
        <v>125</v>
      </c>
    </row>
    <row r="215" s="2" customFormat="1" ht="24.15" customHeight="1">
      <c r="A215" s="40"/>
      <c r="B215" s="41"/>
      <c r="C215" s="202" t="s">
        <v>293</v>
      </c>
      <c r="D215" s="202" t="s">
        <v>128</v>
      </c>
      <c r="E215" s="203" t="s">
        <v>294</v>
      </c>
      <c r="F215" s="204" t="s">
        <v>295</v>
      </c>
      <c r="G215" s="205" t="s">
        <v>131</v>
      </c>
      <c r="H215" s="206">
        <v>849.60000000000002</v>
      </c>
      <c r="I215" s="207"/>
      <c r="J215" s="208">
        <f>ROUND(I215*H215,2)</f>
        <v>0</v>
      </c>
      <c r="K215" s="204" t="s">
        <v>132</v>
      </c>
      <c r="L215" s="46"/>
      <c r="M215" s="209" t="s">
        <v>19</v>
      </c>
      <c r="N215" s="210" t="s">
        <v>44</v>
      </c>
      <c r="O215" s="86"/>
      <c r="P215" s="211">
        <f>O215*H215</f>
        <v>0</v>
      </c>
      <c r="Q215" s="211">
        <v>0</v>
      </c>
      <c r="R215" s="211">
        <f>Q215*H215</f>
        <v>0</v>
      </c>
      <c r="S215" s="211">
        <v>0</v>
      </c>
      <c r="T215" s="212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3" t="s">
        <v>133</v>
      </c>
      <c r="AT215" s="213" t="s">
        <v>128</v>
      </c>
      <c r="AU215" s="213" t="s">
        <v>82</v>
      </c>
      <c r="AY215" s="19" t="s">
        <v>125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19" t="s">
        <v>80</v>
      </c>
      <c r="BK215" s="214">
        <f>ROUND(I215*H215,2)</f>
        <v>0</v>
      </c>
      <c r="BL215" s="19" t="s">
        <v>133</v>
      </c>
      <c r="BM215" s="213" t="s">
        <v>296</v>
      </c>
    </row>
    <row r="216" s="2" customFormat="1">
      <c r="A216" s="40"/>
      <c r="B216" s="41"/>
      <c r="C216" s="42"/>
      <c r="D216" s="215" t="s">
        <v>135</v>
      </c>
      <c r="E216" s="42"/>
      <c r="F216" s="216" t="s">
        <v>297</v>
      </c>
      <c r="G216" s="42"/>
      <c r="H216" s="42"/>
      <c r="I216" s="217"/>
      <c r="J216" s="42"/>
      <c r="K216" s="42"/>
      <c r="L216" s="46"/>
      <c r="M216" s="218"/>
      <c r="N216" s="219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135</v>
      </c>
      <c r="AU216" s="19" t="s">
        <v>82</v>
      </c>
    </row>
    <row r="217" s="13" customFormat="1">
      <c r="A217" s="13"/>
      <c r="B217" s="220"/>
      <c r="C217" s="221"/>
      <c r="D217" s="222" t="s">
        <v>137</v>
      </c>
      <c r="E217" s="223" t="s">
        <v>19</v>
      </c>
      <c r="F217" s="224" t="s">
        <v>286</v>
      </c>
      <c r="G217" s="221"/>
      <c r="H217" s="225">
        <v>849.60000000000002</v>
      </c>
      <c r="I217" s="226"/>
      <c r="J217" s="221"/>
      <c r="K217" s="221"/>
      <c r="L217" s="227"/>
      <c r="M217" s="228"/>
      <c r="N217" s="229"/>
      <c r="O217" s="229"/>
      <c r="P217" s="229"/>
      <c r="Q217" s="229"/>
      <c r="R217" s="229"/>
      <c r="S217" s="229"/>
      <c r="T217" s="23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1" t="s">
        <v>137</v>
      </c>
      <c r="AU217" s="231" t="s">
        <v>82</v>
      </c>
      <c r="AV217" s="13" t="s">
        <v>82</v>
      </c>
      <c r="AW217" s="13" t="s">
        <v>35</v>
      </c>
      <c r="AX217" s="13" t="s">
        <v>80</v>
      </c>
      <c r="AY217" s="231" t="s">
        <v>125</v>
      </c>
    </row>
    <row r="218" s="2" customFormat="1" ht="24.15" customHeight="1">
      <c r="A218" s="40"/>
      <c r="B218" s="41"/>
      <c r="C218" s="202" t="s">
        <v>298</v>
      </c>
      <c r="D218" s="202" t="s">
        <v>128</v>
      </c>
      <c r="E218" s="203" t="s">
        <v>299</v>
      </c>
      <c r="F218" s="204" t="s">
        <v>300</v>
      </c>
      <c r="G218" s="205" t="s">
        <v>301</v>
      </c>
      <c r="H218" s="206">
        <v>25.233000000000001</v>
      </c>
      <c r="I218" s="207"/>
      <c r="J218" s="208">
        <f>ROUND(I218*H218,2)</f>
        <v>0</v>
      </c>
      <c r="K218" s="204" t="s">
        <v>132</v>
      </c>
      <c r="L218" s="46"/>
      <c r="M218" s="209" t="s">
        <v>19</v>
      </c>
      <c r="N218" s="210" t="s">
        <v>44</v>
      </c>
      <c r="O218" s="86"/>
      <c r="P218" s="211">
        <f>O218*H218</f>
        <v>0</v>
      </c>
      <c r="Q218" s="211">
        <v>0</v>
      </c>
      <c r="R218" s="211">
        <f>Q218*H218</f>
        <v>0</v>
      </c>
      <c r="S218" s="211">
        <v>1.6000000000000001</v>
      </c>
      <c r="T218" s="212">
        <f>S218*H218</f>
        <v>40.372800000000005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3" t="s">
        <v>133</v>
      </c>
      <c r="AT218" s="213" t="s">
        <v>128</v>
      </c>
      <c r="AU218" s="213" t="s">
        <v>82</v>
      </c>
      <c r="AY218" s="19" t="s">
        <v>125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19" t="s">
        <v>80</v>
      </c>
      <c r="BK218" s="214">
        <f>ROUND(I218*H218,2)</f>
        <v>0</v>
      </c>
      <c r="BL218" s="19" t="s">
        <v>133</v>
      </c>
      <c r="BM218" s="213" t="s">
        <v>302</v>
      </c>
    </row>
    <row r="219" s="2" customFormat="1">
      <c r="A219" s="40"/>
      <c r="B219" s="41"/>
      <c r="C219" s="42"/>
      <c r="D219" s="215" t="s">
        <v>135</v>
      </c>
      <c r="E219" s="42"/>
      <c r="F219" s="216" t="s">
        <v>303</v>
      </c>
      <c r="G219" s="42"/>
      <c r="H219" s="42"/>
      <c r="I219" s="217"/>
      <c r="J219" s="42"/>
      <c r="K219" s="42"/>
      <c r="L219" s="46"/>
      <c r="M219" s="218"/>
      <c r="N219" s="219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135</v>
      </c>
      <c r="AU219" s="19" t="s">
        <v>82</v>
      </c>
    </row>
    <row r="220" s="13" customFormat="1">
      <c r="A220" s="13"/>
      <c r="B220" s="220"/>
      <c r="C220" s="221"/>
      <c r="D220" s="222" t="s">
        <v>137</v>
      </c>
      <c r="E220" s="223" t="s">
        <v>19</v>
      </c>
      <c r="F220" s="224" t="s">
        <v>304</v>
      </c>
      <c r="G220" s="221"/>
      <c r="H220" s="225">
        <v>24.352</v>
      </c>
      <c r="I220" s="226"/>
      <c r="J220" s="221"/>
      <c r="K220" s="221"/>
      <c r="L220" s="227"/>
      <c r="M220" s="228"/>
      <c r="N220" s="229"/>
      <c r="O220" s="229"/>
      <c r="P220" s="229"/>
      <c r="Q220" s="229"/>
      <c r="R220" s="229"/>
      <c r="S220" s="229"/>
      <c r="T220" s="23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1" t="s">
        <v>137</v>
      </c>
      <c r="AU220" s="231" t="s">
        <v>82</v>
      </c>
      <c r="AV220" s="13" t="s">
        <v>82</v>
      </c>
      <c r="AW220" s="13" t="s">
        <v>35</v>
      </c>
      <c r="AX220" s="13" t="s">
        <v>73</v>
      </c>
      <c r="AY220" s="231" t="s">
        <v>125</v>
      </c>
    </row>
    <row r="221" s="13" customFormat="1">
      <c r="A221" s="13"/>
      <c r="B221" s="220"/>
      <c r="C221" s="221"/>
      <c r="D221" s="222" t="s">
        <v>137</v>
      </c>
      <c r="E221" s="223" t="s">
        <v>19</v>
      </c>
      <c r="F221" s="224" t="s">
        <v>305</v>
      </c>
      <c r="G221" s="221"/>
      <c r="H221" s="225">
        <v>1.524</v>
      </c>
      <c r="I221" s="226"/>
      <c r="J221" s="221"/>
      <c r="K221" s="221"/>
      <c r="L221" s="227"/>
      <c r="M221" s="228"/>
      <c r="N221" s="229"/>
      <c r="O221" s="229"/>
      <c r="P221" s="229"/>
      <c r="Q221" s="229"/>
      <c r="R221" s="229"/>
      <c r="S221" s="229"/>
      <c r="T221" s="23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1" t="s">
        <v>137</v>
      </c>
      <c r="AU221" s="231" t="s">
        <v>82</v>
      </c>
      <c r="AV221" s="13" t="s">
        <v>82</v>
      </c>
      <c r="AW221" s="13" t="s">
        <v>35</v>
      </c>
      <c r="AX221" s="13" t="s">
        <v>73</v>
      </c>
      <c r="AY221" s="231" t="s">
        <v>125</v>
      </c>
    </row>
    <row r="222" s="13" customFormat="1">
      <c r="A222" s="13"/>
      <c r="B222" s="220"/>
      <c r="C222" s="221"/>
      <c r="D222" s="222" t="s">
        <v>137</v>
      </c>
      <c r="E222" s="223" t="s">
        <v>19</v>
      </c>
      <c r="F222" s="224" t="s">
        <v>306</v>
      </c>
      <c r="G222" s="221"/>
      <c r="H222" s="225">
        <v>-0.64300000000000002</v>
      </c>
      <c r="I222" s="226"/>
      <c r="J222" s="221"/>
      <c r="K222" s="221"/>
      <c r="L222" s="227"/>
      <c r="M222" s="228"/>
      <c r="N222" s="229"/>
      <c r="O222" s="229"/>
      <c r="P222" s="229"/>
      <c r="Q222" s="229"/>
      <c r="R222" s="229"/>
      <c r="S222" s="229"/>
      <c r="T222" s="23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1" t="s">
        <v>137</v>
      </c>
      <c r="AU222" s="231" t="s">
        <v>82</v>
      </c>
      <c r="AV222" s="13" t="s">
        <v>82</v>
      </c>
      <c r="AW222" s="13" t="s">
        <v>35</v>
      </c>
      <c r="AX222" s="13" t="s">
        <v>73</v>
      </c>
      <c r="AY222" s="231" t="s">
        <v>125</v>
      </c>
    </row>
    <row r="223" s="14" customFormat="1">
      <c r="A223" s="14"/>
      <c r="B223" s="232"/>
      <c r="C223" s="233"/>
      <c r="D223" s="222" t="s">
        <v>137</v>
      </c>
      <c r="E223" s="234" t="s">
        <v>19</v>
      </c>
      <c r="F223" s="235" t="s">
        <v>139</v>
      </c>
      <c r="G223" s="233"/>
      <c r="H223" s="236">
        <v>25.233000000000001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2" t="s">
        <v>137</v>
      </c>
      <c r="AU223" s="242" t="s">
        <v>82</v>
      </c>
      <c r="AV223" s="14" t="s">
        <v>133</v>
      </c>
      <c r="AW223" s="14" t="s">
        <v>35</v>
      </c>
      <c r="AX223" s="14" t="s">
        <v>80</v>
      </c>
      <c r="AY223" s="242" t="s">
        <v>125</v>
      </c>
    </row>
    <row r="224" s="2" customFormat="1" ht="24.15" customHeight="1">
      <c r="A224" s="40"/>
      <c r="B224" s="41"/>
      <c r="C224" s="202" t="s">
        <v>307</v>
      </c>
      <c r="D224" s="202" t="s">
        <v>128</v>
      </c>
      <c r="E224" s="203" t="s">
        <v>308</v>
      </c>
      <c r="F224" s="204" t="s">
        <v>309</v>
      </c>
      <c r="G224" s="205" t="s">
        <v>131</v>
      </c>
      <c r="H224" s="206">
        <v>504.65899999999999</v>
      </c>
      <c r="I224" s="207"/>
      <c r="J224" s="208">
        <f>ROUND(I224*H224,2)</f>
        <v>0</v>
      </c>
      <c r="K224" s="204" t="s">
        <v>132</v>
      </c>
      <c r="L224" s="46"/>
      <c r="M224" s="209" t="s">
        <v>19</v>
      </c>
      <c r="N224" s="210" t="s">
        <v>44</v>
      </c>
      <c r="O224" s="86"/>
      <c r="P224" s="211">
        <f>O224*H224</f>
        <v>0</v>
      </c>
      <c r="Q224" s="211">
        <v>0</v>
      </c>
      <c r="R224" s="211">
        <f>Q224*H224</f>
        <v>0</v>
      </c>
      <c r="S224" s="211">
        <v>0.089999999999999997</v>
      </c>
      <c r="T224" s="212">
        <f>S224*H224</f>
        <v>45.419309999999996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3" t="s">
        <v>133</v>
      </c>
      <c r="AT224" s="213" t="s">
        <v>128</v>
      </c>
      <c r="AU224" s="213" t="s">
        <v>82</v>
      </c>
      <c r="AY224" s="19" t="s">
        <v>125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19" t="s">
        <v>80</v>
      </c>
      <c r="BK224" s="214">
        <f>ROUND(I224*H224,2)</f>
        <v>0</v>
      </c>
      <c r="BL224" s="19" t="s">
        <v>133</v>
      </c>
      <c r="BM224" s="213" t="s">
        <v>310</v>
      </c>
    </row>
    <row r="225" s="2" customFormat="1">
      <c r="A225" s="40"/>
      <c r="B225" s="41"/>
      <c r="C225" s="42"/>
      <c r="D225" s="215" t="s">
        <v>135</v>
      </c>
      <c r="E225" s="42"/>
      <c r="F225" s="216" t="s">
        <v>311</v>
      </c>
      <c r="G225" s="42"/>
      <c r="H225" s="42"/>
      <c r="I225" s="217"/>
      <c r="J225" s="42"/>
      <c r="K225" s="42"/>
      <c r="L225" s="46"/>
      <c r="M225" s="218"/>
      <c r="N225" s="219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135</v>
      </c>
      <c r="AU225" s="19" t="s">
        <v>82</v>
      </c>
    </row>
    <row r="226" s="13" customFormat="1">
      <c r="A226" s="13"/>
      <c r="B226" s="220"/>
      <c r="C226" s="221"/>
      <c r="D226" s="222" t="s">
        <v>137</v>
      </c>
      <c r="E226" s="223" t="s">
        <v>19</v>
      </c>
      <c r="F226" s="224" t="s">
        <v>312</v>
      </c>
      <c r="G226" s="221"/>
      <c r="H226" s="225">
        <v>487.04399999999998</v>
      </c>
      <c r="I226" s="226"/>
      <c r="J226" s="221"/>
      <c r="K226" s="221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137</v>
      </c>
      <c r="AU226" s="231" t="s">
        <v>82</v>
      </c>
      <c r="AV226" s="13" t="s">
        <v>82</v>
      </c>
      <c r="AW226" s="13" t="s">
        <v>35</v>
      </c>
      <c r="AX226" s="13" t="s">
        <v>73</v>
      </c>
      <c r="AY226" s="231" t="s">
        <v>125</v>
      </c>
    </row>
    <row r="227" s="13" customFormat="1">
      <c r="A227" s="13"/>
      <c r="B227" s="220"/>
      <c r="C227" s="221"/>
      <c r="D227" s="222" t="s">
        <v>137</v>
      </c>
      <c r="E227" s="223" t="s">
        <v>19</v>
      </c>
      <c r="F227" s="224" t="s">
        <v>313</v>
      </c>
      <c r="G227" s="221"/>
      <c r="H227" s="225">
        <v>30.48</v>
      </c>
      <c r="I227" s="226"/>
      <c r="J227" s="221"/>
      <c r="K227" s="221"/>
      <c r="L227" s="227"/>
      <c r="M227" s="228"/>
      <c r="N227" s="229"/>
      <c r="O227" s="229"/>
      <c r="P227" s="229"/>
      <c r="Q227" s="229"/>
      <c r="R227" s="229"/>
      <c r="S227" s="229"/>
      <c r="T227" s="23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1" t="s">
        <v>137</v>
      </c>
      <c r="AU227" s="231" t="s">
        <v>82</v>
      </c>
      <c r="AV227" s="13" t="s">
        <v>82</v>
      </c>
      <c r="AW227" s="13" t="s">
        <v>35</v>
      </c>
      <c r="AX227" s="13" t="s">
        <v>73</v>
      </c>
      <c r="AY227" s="231" t="s">
        <v>125</v>
      </c>
    </row>
    <row r="228" s="13" customFormat="1">
      <c r="A228" s="13"/>
      <c r="B228" s="220"/>
      <c r="C228" s="221"/>
      <c r="D228" s="222" t="s">
        <v>137</v>
      </c>
      <c r="E228" s="223" t="s">
        <v>19</v>
      </c>
      <c r="F228" s="224" t="s">
        <v>314</v>
      </c>
      <c r="G228" s="221"/>
      <c r="H228" s="225">
        <v>-12.865</v>
      </c>
      <c r="I228" s="226"/>
      <c r="J228" s="221"/>
      <c r="K228" s="221"/>
      <c r="L228" s="227"/>
      <c r="M228" s="228"/>
      <c r="N228" s="229"/>
      <c r="O228" s="229"/>
      <c r="P228" s="229"/>
      <c r="Q228" s="229"/>
      <c r="R228" s="229"/>
      <c r="S228" s="229"/>
      <c r="T228" s="23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1" t="s">
        <v>137</v>
      </c>
      <c r="AU228" s="231" t="s">
        <v>82</v>
      </c>
      <c r="AV228" s="13" t="s">
        <v>82</v>
      </c>
      <c r="AW228" s="13" t="s">
        <v>35</v>
      </c>
      <c r="AX228" s="13" t="s">
        <v>73</v>
      </c>
      <c r="AY228" s="231" t="s">
        <v>125</v>
      </c>
    </row>
    <row r="229" s="14" customFormat="1">
      <c r="A229" s="14"/>
      <c r="B229" s="232"/>
      <c r="C229" s="233"/>
      <c r="D229" s="222" t="s">
        <v>137</v>
      </c>
      <c r="E229" s="234" t="s">
        <v>19</v>
      </c>
      <c r="F229" s="235" t="s">
        <v>139</v>
      </c>
      <c r="G229" s="233"/>
      <c r="H229" s="236">
        <v>504.65899999999999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2" t="s">
        <v>137</v>
      </c>
      <c r="AU229" s="242" t="s">
        <v>82</v>
      </c>
      <c r="AV229" s="14" t="s">
        <v>133</v>
      </c>
      <c r="AW229" s="14" t="s">
        <v>35</v>
      </c>
      <c r="AX229" s="14" t="s">
        <v>80</v>
      </c>
      <c r="AY229" s="242" t="s">
        <v>125</v>
      </c>
    </row>
    <row r="230" s="2" customFormat="1" ht="33" customHeight="1">
      <c r="A230" s="40"/>
      <c r="B230" s="41"/>
      <c r="C230" s="202" t="s">
        <v>315</v>
      </c>
      <c r="D230" s="202" t="s">
        <v>128</v>
      </c>
      <c r="E230" s="203" t="s">
        <v>316</v>
      </c>
      <c r="F230" s="204" t="s">
        <v>317</v>
      </c>
      <c r="G230" s="205" t="s">
        <v>301</v>
      </c>
      <c r="H230" s="206">
        <v>105.935</v>
      </c>
      <c r="I230" s="207"/>
      <c r="J230" s="208">
        <f>ROUND(I230*H230,2)</f>
        <v>0</v>
      </c>
      <c r="K230" s="204" t="s">
        <v>132</v>
      </c>
      <c r="L230" s="46"/>
      <c r="M230" s="209" t="s">
        <v>19</v>
      </c>
      <c r="N230" s="210" t="s">
        <v>44</v>
      </c>
      <c r="O230" s="86"/>
      <c r="P230" s="211">
        <f>O230*H230</f>
        <v>0</v>
      </c>
      <c r="Q230" s="211">
        <v>0</v>
      </c>
      <c r="R230" s="211">
        <f>Q230*H230</f>
        <v>0</v>
      </c>
      <c r="S230" s="211">
        <v>1.3999999999999999</v>
      </c>
      <c r="T230" s="212">
        <f>S230*H230</f>
        <v>148.309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3" t="s">
        <v>133</v>
      </c>
      <c r="AT230" s="213" t="s">
        <v>128</v>
      </c>
      <c r="AU230" s="213" t="s">
        <v>82</v>
      </c>
      <c r="AY230" s="19" t="s">
        <v>125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19" t="s">
        <v>80</v>
      </c>
      <c r="BK230" s="214">
        <f>ROUND(I230*H230,2)</f>
        <v>0</v>
      </c>
      <c r="BL230" s="19" t="s">
        <v>133</v>
      </c>
      <c r="BM230" s="213" t="s">
        <v>318</v>
      </c>
    </row>
    <row r="231" s="2" customFormat="1">
      <c r="A231" s="40"/>
      <c r="B231" s="41"/>
      <c r="C231" s="42"/>
      <c r="D231" s="215" t="s">
        <v>135</v>
      </c>
      <c r="E231" s="42"/>
      <c r="F231" s="216" t="s">
        <v>319</v>
      </c>
      <c r="G231" s="42"/>
      <c r="H231" s="42"/>
      <c r="I231" s="217"/>
      <c r="J231" s="42"/>
      <c r="K231" s="42"/>
      <c r="L231" s="46"/>
      <c r="M231" s="218"/>
      <c r="N231" s="219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135</v>
      </c>
      <c r="AU231" s="19" t="s">
        <v>82</v>
      </c>
    </row>
    <row r="232" s="13" customFormat="1">
      <c r="A232" s="13"/>
      <c r="B232" s="220"/>
      <c r="C232" s="221"/>
      <c r="D232" s="222" t="s">
        <v>137</v>
      </c>
      <c r="E232" s="223" t="s">
        <v>19</v>
      </c>
      <c r="F232" s="224" t="s">
        <v>320</v>
      </c>
      <c r="G232" s="221"/>
      <c r="H232" s="225">
        <v>102.279</v>
      </c>
      <c r="I232" s="226"/>
      <c r="J232" s="221"/>
      <c r="K232" s="221"/>
      <c r="L232" s="227"/>
      <c r="M232" s="228"/>
      <c r="N232" s="229"/>
      <c r="O232" s="229"/>
      <c r="P232" s="229"/>
      <c r="Q232" s="229"/>
      <c r="R232" s="229"/>
      <c r="S232" s="229"/>
      <c r="T232" s="23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1" t="s">
        <v>137</v>
      </c>
      <c r="AU232" s="231" t="s">
        <v>82</v>
      </c>
      <c r="AV232" s="13" t="s">
        <v>82</v>
      </c>
      <c r="AW232" s="13" t="s">
        <v>35</v>
      </c>
      <c r="AX232" s="13" t="s">
        <v>73</v>
      </c>
      <c r="AY232" s="231" t="s">
        <v>125</v>
      </c>
    </row>
    <row r="233" s="13" customFormat="1">
      <c r="A233" s="13"/>
      <c r="B233" s="220"/>
      <c r="C233" s="221"/>
      <c r="D233" s="222" t="s">
        <v>137</v>
      </c>
      <c r="E233" s="223" t="s">
        <v>19</v>
      </c>
      <c r="F233" s="224" t="s">
        <v>321</v>
      </c>
      <c r="G233" s="221"/>
      <c r="H233" s="225">
        <v>6.4009999999999998</v>
      </c>
      <c r="I233" s="226"/>
      <c r="J233" s="221"/>
      <c r="K233" s="221"/>
      <c r="L233" s="227"/>
      <c r="M233" s="228"/>
      <c r="N233" s="229"/>
      <c r="O233" s="229"/>
      <c r="P233" s="229"/>
      <c r="Q233" s="229"/>
      <c r="R233" s="229"/>
      <c r="S233" s="229"/>
      <c r="T233" s="23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1" t="s">
        <v>137</v>
      </c>
      <c r="AU233" s="231" t="s">
        <v>82</v>
      </c>
      <c r="AV233" s="13" t="s">
        <v>82</v>
      </c>
      <c r="AW233" s="13" t="s">
        <v>35</v>
      </c>
      <c r="AX233" s="13" t="s">
        <v>73</v>
      </c>
      <c r="AY233" s="231" t="s">
        <v>125</v>
      </c>
    </row>
    <row r="234" s="13" customFormat="1">
      <c r="A234" s="13"/>
      <c r="B234" s="220"/>
      <c r="C234" s="221"/>
      <c r="D234" s="222" t="s">
        <v>137</v>
      </c>
      <c r="E234" s="223" t="s">
        <v>19</v>
      </c>
      <c r="F234" s="224" t="s">
        <v>322</v>
      </c>
      <c r="G234" s="221"/>
      <c r="H234" s="225">
        <v>-2.7450000000000001</v>
      </c>
      <c r="I234" s="226"/>
      <c r="J234" s="221"/>
      <c r="K234" s="221"/>
      <c r="L234" s="227"/>
      <c r="M234" s="228"/>
      <c r="N234" s="229"/>
      <c r="O234" s="229"/>
      <c r="P234" s="229"/>
      <c r="Q234" s="229"/>
      <c r="R234" s="229"/>
      <c r="S234" s="229"/>
      <c r="T234" s="23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1" t="s">
        <v>137</v>
      </c>
      <c r="AU234" s="231" t="s">
        <v>82</v>
      </c>
      <c r="AV234" s="13" t="s">
        <v>82</v>
      </c>
      <c r="AW234" s="13" t="s">
        <v>35</v>
      </c>
      <c r="AX234" s="13" t="s">
        <v>73</v>
      </c>
      <c r="AY234" s="231" t="s">
        <v>125</v>
      </c>
    </row>
    <row r="235" s="14" customFormat="1">
      <c r="A235" s="14"/>
      <c r="B235" s="232"/>
      <c r="C235" s="233"/>
      <c r="D235" s="222" t="s">
        <v>137</v>
      </c>
      <c r="E235" s="234" t="s">
        <v>19</v>
      </c>
      <c r="F235" s="235" t="s">
        <v>139</v>
      </c>
      <c r="G235" s="233"/>
      <c r="H235" s="236">
        <v>105.93499999999999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2" t="s">
        <v>137</v>
      </c>
      <c r="AU235" s="242" t="s">
        <v>82</v>
      </c>
      <c r="AV235" s="14" t="s">
        <v>133</v>
      </c>
      <c r="AW235" s="14" t="s">
        <v>35</v>
      </c>
      <c r="AX235" s="14" t="s">
        <v>80</v>
      </c>
      <c r="AY235" s="242" t="s">
        <v>125</v>
      </c>
    </row>
    <row r="236" s="2" customFormat="1" ht="21.75" customHeight="1">
      <c r="A236" s="40"/>
      <c r="B236" s="41"/>
      <c r="C236" s="202" t="s">
        <v>323</v>
      </c>
      <c r="D236" s="202" t="s">
        <v>128</v>
      </c>
      <c r="E236" s="203" t="s">
        <v>324</v>
      </c>
      <c r="F236" s="204" t="s">
        <v>325</v>
      </c>
      <c r="G236" s="205" t="s">
        <v>131</v>
      </c>
      <c r="H236" s="206">
        <v>9.4499999999999993</v>
      </c>
      <c r="I236" s="207"/>
      <c r="J236" s="208">
        <f>ROUND(I236*H236,2)</f>
        <v>0</v>
      </c>
      <c r="K236" s="204" t="s">
        <v>132</v>
      </c>
      <c r="L236" s="46"/>
      <c r="M236" s="209" t="s">
        <v>19</v>
      </c>
      <c r="N236" s="210" t="s">
        <v>44</v>
      </c>
      <c r="O236" s="86"/>
      <c r="P236" s="211">
        <f>O236*H236</f>
        <v>0</v>
      </c>
      <c r="Q236" s="211">
        <v>0</v>
      </c>
      <c r="R236" s="211">
        <f>Q236*H236</f>
        <v>0</v>
      </c>
      <c r="S236" s="211">
        <v>0</v>
      </c>
      <c r="T236" s="212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3" t="s">
        <v>133</v>
      </c>
      <c r="AT236" s="213" t="s">
        <v>128</v>
      </c>
      <c r="AU236" s="213" t="s">
        <v>82</v>
      </c>
      <c r="AY236" s="19" t="s">
        <v>125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19" t="s">
        <v>80</v>
      </c>
      <c r="BK236" s="214">
        <f>ROUND(I236*H236,2)</f>
        <v>0</v>
      </c>
      <c r="BL236" s="19" t="s">
        <v>133</v>
      </c>
      <c r="BM236" s="213" t="s">
        <v>326</v>
      </c>
    </row>
    <row r="237" s="2" customFormat="1">
      <c r="A237" s="40"/>
      <c r="B237" s="41"/>
      <c r="C237" s="42"/>
      <c r="D237" s="215" t="s">
        <v>135</v>
      </c>
      <c r="E237" s="42"/>
      <c r="F237" s="216" t="s">
        <v>327</v>
      </c>
      <c r="G237" s="42"/>
      <c r="H237" s="42"/>
      <c r="I237" s="217"/>
      <c r="J237" s="42"/>
      <c r="K237" s="42"/>
      <c r="L237" s="46"/>
      <c r="M237" s="218"/>
      <c r="N237" s="219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135</v>
      </c>
      <c r="AU237" s="19" t="s">
        <v>82</v>
      </c>
    </row>
    <row r="238" s="13" customFormat="1">
      <c r="A238" s="13"/>
      <c r="B238" s="220"/>
      <c r="C238" s="221"/>
      <c r="D238" s="222" t="s">
        <v>137</v>
      </c>
      <c r="E238" s="223" t="s">
        <v>19</v>
      </c>
      <c r="F238" s="224" t="s">
        <v>138</v>
      </c>
      <c r="G238" s="221"/>
      <c r="H238" s="225">
        <v>9.4499999999999993</v>
      </c>
      <c r="I238" s="226"/>
      <c r="J238" s="221"/>
      <c r="K238" s="221"/>
      <c r="L238" s="227"/>
      <c r="M238" s="228"/>
      <c r="N238" s="229"/>
      <c r="O238" s="229"/>
      <c r="P238" s="229"/>
      <c r="Q238" s="229"/>
      <c r="R238" s="229"/>
      <c r="S238" s="229"/>
      <c r="T238" s="23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1" t="s">
        <v>137</v>
      </c>
      <c r="AU238" s="231" t="s">
        <v>82</v>
      </c>
      <c r="AV238" s="13" t="s">
        <v>82</v>
      </c>
      <c r="AW238" s="13" t="s">
        <v>35</v>
      </c>
      <c r="AX238" s="13" t="s">
        <v>73</v>
      </c>
      <c r="AY238" s="231" t="s">
        <v>125</v>
      </c>
    </row>
    <row r="239" s="14" customFormat="1">
      <c r="A239" s="14"/>
      <c r="B239" s="232"/>
      <c r="C239" s="233"/>
      <c r="D239" s="222" t="s">
        <v>137</v>
      </c>
      <c r="E239" s="234" t="s">
        <v>19</v>
      </c>
      <c r="F239" s="235" t="s">
        <v>139</v>
      </c>
      <c r="G239" s="233"/>
      <c r="H239" s="236">
        <v>9.4499999999999993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2" t="s">
        <v>137</v>
      </c>
      <c r="AU239" s="242" t="s">
        <v>82</v>
      </c>
      <c r="AV239" s="14" t="s">
        <v>133</v>
      </c>
      <c r="AW239" s="14" t="s">
        <v>35</v>
      </c>
      <c r="AX239" s="14" t="s">
        <v>80</v>
      </c>
      <c r="AY239" s="242" t="s">
        <v>125</v>
      </c>
    </row>
    <row r="240" s="12" customFormat="1" ht="22.8" customHeight="1">
      <c r="A240" s="12"/>
      <c r="B240" s="186"/>
      <c r="C240" s="187"/>
      <c r="D240" s="188" t="s">
        <v>72</v>
      </c>
      <c r="E240" s="200" t="s">
        <v>328</v>
      </c>
      <c r="F240" s="200" t="s">
        <v>329</v>
      </c>
      <c r="G240" s="187"/>
      <c r="H240" s="187"/>
      <c r="I240" s="190"/>
      <c r="J240" s="201">
        <f>BK240</f>
        <v>0</v>
      </c>
      <c r="K240" s="187"/>
      <c r="L240" s="192"/>
      <c r="M240" s="193"/>
      <c r="N240" s="194"/>
      <c r="O240" s="194"/>
      <c r="P240" s="195">
        <f>SUM(P241:P248)</f>
        <v>0</v>
      </c>
      <c r="Q240" s="194"/>
      <c r="R240" s="195">
        <f>SUM(R241:R248)</f>
        <v>0</v>
      </c>
      <c r="S240" s="194"/>
      <c r="T240" s="196">
        <f>SUM(T241:T248)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97" t="s">
        <v>80</v>
      </c>
      <c r="AT240" s="198" t="s">
        <v>72</v>
      </c>
      <c r="AU240" s="198" t="s">
        <v>80</v>
      </c>
      <c r="AY240" s="197" t="s">
        <v>125</v>
      </c>
      <c r="BK240" s="199">
        <f>SUM(BK241:BK248)</f>
        <v>0</v>
      </c>
    </row>
    <row r="241" s="2" customFormat="1" ht="37.8" customHeight="1">
      <c r="A241" s="40"/>
      <c r="B241" s="41"/>
      <c r="C241" s="202" t="s">
        <v>330</v>
      </c>
      <c r="D241" s="202" t="s">
        <v>128</v>
      </c>
      <c r="E241" s="203" t="s">
        <v>331</v>
      </c>
      <c r="F241" s="204" t="s">
        <v>332</v>
      </c>
      <c r="G241" s="205" t="s">
        <v>333</v>
      </c>
      <c r="H241" s="206">
        <v>266.88900000000001</v>
      </c>
      <c r="I241" s="207"/>
      <c r="J241" s="208">
        <f>ROUND(I241*H241,2)</f>
        <v>0</v>
      </c>
      <c r="K241" s="204" t="s">
        <v>132</v>
      </c>
      <c r="L241" s="46"/>
      <c r="M241" s="209" t="s">
        <v>19</v>
      </c>
      <c r="N241" s="210" t="s">
        <v>44</v>
      </c>
      <c r="O241" s="86"/>
      <c r="P241" s="211">
        <f>O241*H241</f>
        <v>0</v>
      </c>
      <c r="Q241" s="211">
        <v>0</v>
      </c>
      <c r="R241" s="211">
        <f>Q241*H241</f>
        <v>0</v>
      </c>
      <c r="S241" s="211">
        <v>0</v>
      </c>
      <c r="T241" s="212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3" t="s">
        <v>133</v>
      </c>
      <c r="AT241" s="213" t="s">
        <v>128</v>
      </c>
      <c r="AU241" s="213" t="s">
        <v>82</v>
      </c>
      <c r="AY241" s="19" t="s">
        <v>125</v>
      </c>
      <c r="BE241" s="214">
        <f>IF(N241="základní",J241,0)</f>
        <v>0</v>
      </c>
      <c r="BF241" s="214">
        <f>IF(N241="snížená",J241,0)</f>
        <v>0</v>
      </c>
      <c r="BG241" s="214">
        <f>IF(N241="zákl. přenesená",J241,0)</f>
        <v>0</v>
      </c>
      <c r="BH241" s="214">
        <f>IF(N241="sníž. přenesená",J241,0)</f>
        <v>0</v>
      </c>
      <c r="BI241" s="214">
        <f>IF(N241="nulová",J241,0)</f>
        <v>0</v>
      </c>
      <c r="BJ241" s="19" t="s">
        <v>80</v>
      </c>
      <c r="BK241" s="214">
        <f>ROUND(I241*H241,2)</f>
        <v>0</v>
      </c>
      <c r="BL241" s="19" t="s">
        <v>133</v>
      </c>
      <c r="BM241" s="213" t="s">
        <v>334</v>
      </c>
    </row>
    <row r="242" s="2" customFormat="1">
      <c r="A242" s="40"/>
      <c r="B242" s="41"/>
      <c r="C242" s="42"/>
      <c r="D242" s="215" t="s">
        <v>135</v>
      </c>
      <c r="E242" s="42"/>
      <c r="F242" s="216" t="s">
        <v>335</v>
      </c>
      <c r="G242" s="42"/>
      <c r="H242" s="42"/>
      <c r="I242" s="217"/>
      <c r="J242" s="42"/>
      <c r="K242" s="42"/>
      <c r="L242" s="46"/>
      <c r="M242" s="218"/>
      <c r="N242" s="219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135</v>
      </c>
      <c r="AU242" s="19" t="s">
        <v>82</v>
      </c>
    </row>
    <row r="243" s="2" customFormat="1" ht="33" customHeight="1">
      <c r="A243" s="40"/>
      <c r="B243" s="41"/>
      <c r="C243" s="202" t="s">
        <v>336</v>
      </c>
      <c r="D243" s="202" t="s">
        <v>128</v>
      </c>
      <c r="E243" s="203" t="s">
        <v>337</v>
      </c>
      <c r="F243" s="204" t="s">
        <v>338</v>
      </c>
      <c r="G243" s="205" t="s">
        <v>333</v>
      </c>
      <c r="H243" s="206">
        <v>266.88900000000001</v>
      </c>
      <c r="I243" s="207"/>
      <c r="J243" s="208">
        <f>ROUND(I243*H243,2)</f>
        <v>0</v>
      </c>
      <c r="K243" s="204" t="s">
        <v>132</v>
      </c>
      <c r="L243" s="46"/>
      <c r="M243" s="209" t="s">
        <v>19</v>
      </c>
      <c r="N243" s="210" t="s">
        <v>44</v>
      </c>
      <c r="O243" s="86"/>
      <c r="P243" s="211">
        <f>O243*H243</f>
        <v>0</v>
      </c>
      <c r="Q243" s="211">
        <v>0</v>
      </c>
      <c r="R243" s="211">
        <f>Q243*H243</f>
        <v>0</v>
      </c>
      <c r="S243" s="211">
        <v>0</v>
      </c>
      <c r="T243" s="212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3" t="s">
        <v>133</v>
      </c>
      <c r="AT243" s="213" t="s">
        <v>128</v>
      </c>
      <c r="AU243" s="213" t="s">
        <v>82</v>
      </c>
      <c r="AY243" s="19" t="s">
        <v>125</v>
      </c>
      <c r="BE243" s="214">
        <f>IF(N243="základní",J243,0)</f>
        <v>0</v>
      </c>
      <c r="BF243" s="214">
        <f>IF(N243="snížená",J243,0)</f>
        <v>0</v>
      </c>
      <c r="BG243" s="214">
        <f>IF(N243="zákl. přenesená",J243,0)</f>
        <v>0</v>
      </c>
      <c r="BH243" s="214">
        <f>IF(N243="sníž. přenesená",J243,0)</f>
        <v>0</v>
      </c>
      <c r="BI243" s="214">
        <f>IF(N243="nulová",J243,0)</f>
        <v>0</v>
      </c>
      <c r="BJ243" s="19" t="s">
        <v>80</v>
      </c>
      <c r="BK243" s="214">
        <f>ROUND(I243*H243,2)</f>
        <v>0</v>
      </c>
      <c r="BL243" s="19" t="s">
        <v>133</v>
      </c>
      <c r="BM243" s="213" t="s">
        <v>339</v>
      </c>
    </row>
    <row r="244" s="2" customFormat="1">
      <c r="A244" s="40"/>
      <c r="B244" s="41"/>
      <c r="C244" s="42"/>
      <c r="D244" s="215" t="s">
        <v>135</v>
      </c>
      <c r="E244" s="42"/>
      <c r="F244" s="216" t="s">
        <v>340</v>
      </c>
      <c r="G244" s="42"/>
      <c r="H244" s="42"/>
      <c r="I244" s="217"/>
      <c r="J244" s="42"/>
      <c r="K244" s="42"/>
      <c r="L244" s="46"/>
      <c r="M244" s="218"/>
      <c r="N244" s="219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135</v>
      </c>
      <c r="AU244" s="19" t="s">
        <v>82</v>
      </c>
    </row>
    <row r="245" s="2" customFormat="1" ht="44.25" customHeight="1">
      <c r="A245" s="40"/>
      <c r="B245" s="41"/>
      <c r="C245" s="202" t="s">
        <v>341</v>
      </c>
      <c r="D245" s="202" t="s">
        <v>128</v>
      </c>
      <c r="E245" s="203" t="s">
        <v>342</v>
      </c>
      <c r="F245" s="204" t="s">
        <v>343</v>
      </c>
      <c r="G245" s="205" t="s">
        <v>333</v>
      </c>
      <c r="H245" s="206">
        <v>5070.8909999999996</v>
      </c>
      <c r="I245" s="207"/>
      <c r="J245" s="208">
        <f>ROUND(I245*H245,2)</f>
        <v>0</v>
      </c>
      <c r="K245" s="204" t="s">
        <v>132</v>
      </c>
      <c r="L245" s="46"/>
      <c r="M245" s="209" t="s">
        <v>19</v>
      </c>
      <c r="N245" s="210" t="s">
        <v>44</v>
      </c>
      <c r="O245" s="86"/>
      <c r="P245" s="211">
        <f>O245*H245</f>
        <v>0</v>
      </c>
      <c r="Q245" s="211">
        <v>0</v>
      </c>
      <c r="R245" s="211">
        <f>Q245*H245</f>
        <v>0</v>
      </c>
      <c r="S245" s="211">
        <v>0</v>
      </c>
      <c r="T245" s="212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3" t="s">
        <v>133</v>
      </c>
      <c r="AT245" s="213" t="s">
        <v>128</v>
      </c>
      <c r="AU245" s="213" t="s">
        <v>82</v>
      </c>
      <c r="AY245" s="19" t="s">
        <v>125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19" t="s">
        <v>80</v>
      </c>
      <c r="BK245" s="214">
        <f>ROUND(I245*H245,2)</f>
        <v>0</v>
      </c>
      <c r="BL245" s="19" t="s">
        <v>133</v>
      </c>
      <c r="BM245" s="213" t="s">
        <v>344</v>
      </c>
    </row>
    <row r="246" s="2" customFormat="1">
      <c r="A246" s="40"/>
      <c r="B246" s="41"/>
      <c r="C246" s="42"/>
      <c r="D246" s="215" t="s">
        <v>135</v>
      </c>
      <c r="E246" s="42"/>
      <c r="F246" s="216" t="s">
        <v>345</v>
      </c>
      <c r="G246" s="42"/>
      <c r="H246" s="42"/>
      <c r="I246" s="217"/>
      <c r="J246" s="42"/>
      <c r="K246" s="42"/>
      <c r="L246" s="46"/>
      <c r="M246" s="218"/>
      <c r="N246" s="219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135</v>
      </c>
      <c r="AU246" s="19" t="s">
        <v>82</v>
      </c>
    </row>
    <row r="247" s="13" customFormat="1">
      <c r="A247" s="13"/>
      <c r="B247" s="220"/>
      <c r="C247" s="221"/>
      <c r="D247" s="222" t="s">
        <v>137</v>
      </c>
      <c r="E247" s="221"/>
      <c r="F247" s="224" t="s">
        <v>346</v>
      </c>
      <c r="G247" s="221"/>
      <c r="H247" s="225">
        <v>5070.8909999999996</v>
      </c>
      <c r="I247" s="226"/>
      <c r="J247" s="221"/>
      <c r="K247" s="221"/>
      <c r="L247" s="227"/>
      <c r="M247" s="228"/>
      <c r="N247" s="229"/>
      <c r="O247" s="229"/>
      <c r="P247" s="229"/>
      <c r="Q247" s="229"/>
      <c r="R247" s="229"/>
      <c r="S247" s="229"/>
      <c r="T247" s="23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1" t="s">
        <v>137</v>
      </c>
      <c r="AU247" s="231" t="s">
        <v>82</v>
      </c>
      <c r="AV247" s="13" t="s">
        <v>82</v>
      </c>
      <c r="AW247" s="13" t="s">
        <v>4</v>
      </c>
      <c r="AX247" s="13" t="s">
        <v>80</v>
      </c>
      <c r="AY247" s="231" t="s">
        <v>125</v>
      </c>
    </row>
    <row r="248" s="2" customFormat="1" ht="44.25" customHeight="1">
      <c r="A248" s="40"/>
      <c r="B248" s="41"/>
      <c r="C248" s="202" t="s">
        <v>347</v>
      </c>
      <c r="D248" s="202" t="s">
        <v>128</v>
      </c>
      <c r="E248" s="203" t="s">
        <v>348</v>
      </c>
      <c r="F248" s="204" t="s">
        <v>349</v>
      </c>
      <c r="G248" s="205" t="s">
        <v>333</v>
      </c>
      <c r="H248" s="206">
        <v>266.88900000000001</v>
      </c>
      <c r="I248" s="207"/>
      <c r="J248" s="208">
        <f>ROUND(I248*H248,2)</f>
        <v>0</v>
      </c>
      <c r="K248" s="204" t="s">
        <v>19</v>
      </c>
      <c r="L248" s="46"/>
      <c r="M248" s="209" t="s">
        <v>19</v>
      </c>
      <c r="N248" s="210" t="s">
        <v>44</v>
      </c>
      <c r="O248" s="86"/>
      <c r="P248" s="211">
        <f>O248*H248</f>
        <v>0</v>
      </c>
      <c r="Q248" s="211">
        <v>0</v>
      </c>
      <c r="R248" s="211">
        <f>Q248*H248</f>
        <v>0</v>
      </c>
      <c r="S248" s="211">
        <v>0</v>
      </c>
      <c r="T248" s="212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3" t="s">
        <v>133</v>
      </c>
      <c r="AT248" s="213" t="s">
        <v>128</v>
      </c>
      <c r="AU248" s="213" t="s">
        <v>82</v>
      </c>
      <c r="AY248" s="19" t="s">
        <v>125</v>
      </c>
      <c r="BE248" s="214">
        <f>IF(N248="základní",J248,0)</f>
        <v>0</v>
      </c>
      <c r="BF248" s="214">
        <f>IF(N248="snížená",J248,0)</f>
        <v>0</v>
      </c>
      <c r="BG248" s="214">
        <f>IF(N248="zákl. přenesená",J248,0)</f>
        <v>0</v>
      </c>
      <c r="BH248" s="214">
        <f>IF(N248="sníž. přenesená",J248,0)</f>
        <v>0</v>
      </c>
      <c r="BI248" s="214">
        <f>IF(N248="nulová",J248,0)</f>
        <v>0</v>
      </c>
      <c r="BJ248" s="19" t="s">
        <v>80</v>
      </c>
      <c r="BK248" s="214">
        <f>ROUND(I248*H248,2)</f>
        <v>0</v>
      </c>
      <c r="BL248" s="19" t="s">
        <v>133</v>
      </c>
      <c r="BM248" s="213" t="s">
        <v>350</v>
      </c>
    </row>
    <row r="249" s="12" customFormat="1" ht="22.8" customHeight="1">
      <c r="A249" s="12"/>
      <c r="B249" s="186"/>
      <c r="C249" s="187"/>
      <c r="D249" s="188" t="s">
        <v>72</v>
      </c>
      <c r="E249" s="200" t="s">
        <v>351</v>
      </c>
      <c r="F249" s="200" t="s">
        <v>352</v>
      </c>
      <c r="G249" s="187"/>
      <c r="H249" s="187"/>
      <c r="I249" s="190"/>
      <c r="J249" s="201">
        <f>BK249</f>
        <v>0</v>
      </c>
      <c r="K249" s="187"/>
      <c r="L249" s="192"/>
      <c r="M249" s="193"/>
      <c r="N249" s="194"/>
      <c r="O249" s="194"/>
      <c r="P249" s="195">
        <f>SUM(P250:P251)</f>
        <v>0</v>
      </c>
      <c r="Q249" s="194"/>
      <c r="R249" s="195">
        <f>SUM(R250:R251)</f>
        <v>0</v>
      </c>
      <c r="S249" s="194"/>
      <c r="T249" s="196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97" t="s">
        <v>80</v>
      </c>
      <c r="AT249" s="198" t="s">
        <v>72</v>
      </c>
      <c r="AU249" s="198" t="s">
        <v>80</v>
      </c>
      <c r="AY249" s="197" t="s">
        <v>125</v>
      </c>
      <c r="BK249" s="199">
        <f>SUM(BK250:BK251)</f>
        <v>0</v>
      </c>
    </row>
    <row r="250" s="2" customFormat="1" ht="66.75" customHeight="1">
      <c r="A250" s="40"/>
      <c r="B250" s="41"/>
      <c r="C250" s="202" t="s">
        <v>353</v>
      </c>
      <c r="D250" s="202" t="s">
        <v>128</v>
      </c>
      <c r="E250" s="203" t="s">
        <v>354</v>
      </c>
      <c r="F250" s="204" t="s">
        <v>355</v>
      </c>
      <c r="G250" s="205" t="s">
        <v>333</v>
      </c>
      <c r="H250" s="206">
        <v>56.305999999999997</v>
      </c>
      <c r="I250" s="207"/>
      <c r="J250" s="208">
        <f>ROUND(I250*H250,2)</f>
        <v>0</v>
      </c>
      <c r="K250" s="204" t="s">
        <v>132</v>
      </c>
      <c r="L250" s="46"/>
      <c r="M250" s="209" t="s">
        <v>19</v>
      </c>
      <c r="N250" s="210" t="s">
        <v>44</v>
      </c>
      <c r="O250" s="86"/>
      <c r="P250" s="211">
        <f>O250*H250</f>
        <v>0</v>
      </c>
      <c r="Q250" s="211">
        <v>0</v>
      </c>
      <c r="R250" s="211">
        <f>Q250*H250</f>
        <v>0</v>
      </c>
      <c r="S250" s="211">
        <v>0</v>
      </c>
      <c r="T250" s="212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3" t="s">
        <v>133</v>
      </c>
      <c r="AT250" s="213" t="s">
        <v>128</v>
      </c>
      <c r="AU250" s="213" t="s">
        <v>82</v>
      </c>
      <c r="AY250" s="19" t="s">
        <v>125</v>
      </c>
      <c r="BE250" s="214">
        <f>IF(N250="základní",J250,0)</f>
        <v>0</v>
      </c>
      <c r="BF250" s="214">
        <f>IF(N250="snížená",J250,0)</f>
        <v>0</v>
      </c>
      <c r="BG250" s="214">
        <f>IF(N250="zákl. přenesená",J250,0)</f>
        <v>0</v>
      </c>
      <c r="BH250" s="214">
        <f>IF(N250="sníž. přenesená",J250,0)</f>
        <v>0</v>
      </c>
      <c r="BI250" s="214">
        <f>IF(N250="nulová",J250,0)</f>
        <v>0</v>
      </c>
      <c r="BJ250" s="19" t="s">
        <v>80</v>
      </c>
      <c r="BK250" s="214">
        <f>ROUND(I250*H250,2)</f>
        <v>0</v>
      </c>
      <c r="BL250" s="19" t="s">
        <v>133</v>
      </c>
      <c r="BM250" s="213" t="s">
        <v>356</v>
      </c>
    </row>
    <row r="251" s="2" customFormat="1">
      <c r="A251" s="40"/>
      <c r="B251" s="41"/>
      <c r="C251" s="42"/>
      <c r="D251" s="215" t="s">
        <v>135</v>
      </c>
      <c r="E251" s="42"/>
      <c r="F251" s="216" t="s">
        <v>357</v>
      </c>
      <c r="G251" s="42"/>
      <c r="H251" s="42"/>
      <c r="I251" s="217"/>
      <c r="J251" s="42"/>
      <c r="K251" s="42"/>
      <c r="L251" s="46"/>
      <c r="M251" s="218"/>
      <c r="N251" s="219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135</v>
      </c>
      <c r="AU251" s="19" t="s">
        <v>82</v>
      </c>
    </row>
    <row r="252" s="12" customFormat="1" ht="25.92" customHeight="1">
      <c r="A252" s="12"/>
      <c r="B252" s="186"/>
      <c r="C252" s="187"/>
      <c r="D252" s="188" t="s">
        <v>72</v>
      </c>
      <c r="E252" s="189" t="s">
        <v>358</v>
      </c>
      <c r="F252" s="189" t="s">
        <v>359</v>
      </c>
      <c r="G252" s="187"/>
      <c r="H252" s="187"/>
      <c r="I252" s="190"/>
      <c r="J252" s="191">
        <f>BK252</f>
        <v>0</v>
      </c>
      <c r="K252" s="187"/>
      <c r="L252" s="192"/>
      <c r="M252" s="193"/>
      <c r="N252" s="194"/>
      <c r="O252" s="194"/>
      <c r="P252" s="195">
        <f>P253+P394+P458+P475+P515+P526+P537+P546</f>
        <v>0</v>
      </c>
      <c r="Q252" s="194"/>
      <c r="R252" s="195">
        <f>R253+R394+R458+R475+R515+R526+R537+R546</f>
        <v>71.764629220000003</v>
      </c>
      <c r="S252" s="194"/>
      <c r="T252" s="196">
        <f>T253+T394+T458+T475+T515+T526+T537+T546</f>
        <v>32.78709422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97" t="s">
        <v>82</v>
      </c>
      <c r="AT252" s="198" t="s">
        <v>72</v>
      </c>
      <c r="AU252" s="198" t="s">
        <v>73</v>
      </c>
      <c r="AY252" s="197" t="s">
        <v>125</v>
      </c>
      <c r="BK252" s="199">
        <f>BK253+BK394+BK458+BK475+BK515+BK526+BK537+BK546</f>
        <v>0</v>
      </c>
    </row>
    <row r="253" s="12" customFormat="1" ht="22.8" customHeight="1">
      <c r="A253" s="12"/>
      <c r="B253" s="186"/>
      <c r="C253" s="187"/>
      <c r="D253" s="188" t="s">
        <v>72</v>
      </c>
      <c r="E253" s="200" t="s">
        <v>360</v>
      </c>
      <c r="F253" s="200" t="s">
        <v>361</v>
      </c>
      <c r="G253" s="187"/>
      <c r="H253" s="187"/>
      <c r="I253" s="190"/>
      <c r="J253" s="201">
        <f>BK253</f>
        <v>0</v>
      </c>
      <c r="K253" s="187"/>
      <c r="L253" s="192"/>
      <c r="M253" s="193"/>
      <c r="N253" s="194"/>
      <c r="O253" s="194"/>
      <c r="P253" s="195">
        <f>SUM(P254:P393)</f>
        <v>0</v>
      </c>
      <c r="Q253" s="194"/>
      <c r="R253" s="195">
        <f>SUM(R254:R393)</f>
        <v>63.124119820000004</v>
      </c>
      <c r="S253" s="194"/>
      <c r="T253" s="196">
        <f>SUM(T254:T393)</f>
        <v>10.316454719999999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197" t="s">
        <v>82</v>
      </c>
      <c r="AT253" s="198" t="s">
        <v>72</v>
      </c>
      <c r="AU253" s="198" t="s">
        <v>80</v>
      </c>
      <c r="AY253" s="197" t="s">
        <v>125</v>
      </c>
      <c r="BK253" s="199">
        <f>SUM(BK254:BK393)</f>
        <v>0</v>
      </c>
    </row>
    <row r="254" s="2" customFormat="1" ht="37.8" customHeight="1">
      <c r="A254" s="40"/>
      <c r="B254" s="41"/>
      <c r="C254" s="202" t="s">
        <v>362</v>
      </c>
      <c r="D254" s="202" t="s">
        <v>128</v>
      </c>
      <c r="E254" s="203" t="s">
        <v>363</v>
      </c>
      <c r="F254" s="204" t="s">
        <v>364</v>
      </c>
      <c r="G254" s="205" t="s">
        <v>131</v>
      </c>
      <c r="H254" s="206">
        <v>84.215000000000003</v>
      </c>
      <c r="I254" s="207"/>
      <c r="J254" s="208">
        <f>ROUND(I254*H254,2)</f>
        <v>0</v>
      </c>
      <c r="K254" s="204" t="s">
        <v>132</v>
      </c>
      <c r="L254" s="46"/>
      <c r="M254" s="209" t="s">
        <v>19</v>
      </c>
      <c r="N254" s="210" t="s">
        <v>44</v>
      </c>
      <c r="O254" s="86"/>
      <c r="P254" s="211">
        <f>O254*H254</f>
        <v>0</v>
      </c>
      <c r="Q254" s="211">
        <v>0</v>
      </c>
      <c r="R254" s="211">
        <f>Q254*H254</f>
        <v>0</v>
      </c>
      <c r="S254" s="211">
        <v>0.002</v>
      </c>
      <c r="T254" s="212">
        <f>S254*H254</f>
        <v>0.16843000000000002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3" t="s">
        <v>218</v>
      </c>
      <c r="AT254" s="213" t="s">
        <v>128</v>
      </c>
      <c r="AU254" s="213" t="s">
        <v>82</v>
      </c>
      <c r="AY254" s="19" t="s">
        <v>125</v>
      </c>
      <c r="BE254" s="214">
        <f>IF(N254="základní",J254,0)</f>
        <v>0</v>
      </c>
      <c r="BF254" s="214">
        <f>IF(N254="snížená",J254,0)</f>
        <v>0</v>
      </c>
      <c r="BG254" s="214">
        <f>IF(N254="zákl. přenesená",J254,0)</f>
        <v>0</v>
      </c>
      <c r="BH254" s="214">
        <f>IF(N254="sníž. přenesená",J254,0)</f>
        <v>0</v>
      </c>
      <c r="BI254" s="214">
        <f>IF(N254="nulová",J254,0)</f>
        <v>0</v>
      </c>
      <c r="BJ254" s="19" t="s">
        <v>80</v>
      </c>
      <c r="BK254" s="214">
        <f>ROUND(I254*H254,2)</f>
        <v>0</v>
      </c>
      <c r="BL254" s="19" t="s">
        <v>218</v>
      </c>
      <c r="BM254" s="213" t="s">
        <v>365</v>
      </c>
    </row>
    <row r="255" s="2" customFormat="1">
      <c r="A255" s="40"/>
      <c r="B255" s="41"/>
      <c r="C255" s="42"/>
      <c r="D255" s="215" t="s">
        <v>135</v>
      </c>
      <c r="E255" s="42"/>
      <c r="F255" s="216" t="s">
        <v>366</v>
      </c>
      <c r="G255" s="42"/>
      <c r="H255" s="42"/>
      <c r="I255" s="217"/>
      <c r="J255" s="42"/>
      <c r="K255" s="42"/>
      <c r="L255" s="46"/>
      <c r="M255" s="218"/>
      <c r="N255" s="219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135</v>
      </c>
      <c r="AU255" s="19" t="s">
        <v>82</v>
      </c>
    </row>
    <row r="256" s="13" customFormat="1">
      <c r="A256" s="13"/>
      <c r="B256" s="220"/>
      <c r="C256" s="221"/>
      <c r="D256" s="222" t="s">
        <v>137</v>
      </c>
      <c r="E256" s="223" t="s">
        <v>19</v>
      </c>
      <c r="F256" s="224" t="s">
        <v>367</v>
      </c>
      <c r="G256" s="221"/>
      <c r="H256" s="225">
        <v>84.215000000000003</v>
      </c>
      <c r="I256" s="226"/>
      <c r="J256" s="221"/>
      <c r="K256" s="221"/>
      <c r="L256" s="227"/>
      <c r="M256" s="228"/>
      <c r="N256" s="229"/>
      <c r="O256" s="229"/>
      <c r="P256" s="229"/>
      <c r="Q256" s="229"/>
      <c r="R256" s="229"/>
      <c r="S256" s="229"/>
      <c r="T256" s="23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1" t="s">
        <v>137</v>
      </c>
      <c r="AU256" s="231" t="s">
        <v>82</v>
      </c>
      <c r="AV256" s="13" t="s">
        <v>82</v>
      </c>
      <c r="AW256" s="13" t="s">
        <v>35</v>
      </c>
      <c r="AX256" s="13" t="s">
        <v>73</v>
      </c>
      <c r="AY256" s="231" t="s">
        <v>125</v>
      </c>
    </row>
    <row r="257" s="14" customFormat="1">
      <c r="A257" s="14"/>
      <c r="B257" s="232"/>
      <c r="C257" s="233"/>
      <c r="D257" s="222" t="s">
        <v>137</v>
      </c>
      <c r="E257" s="234" t="s">
        <v>19</v>
      </c>
      <c r="F257" s="235" t="s">
        <v>139</v>
      </c>
      <c r="G257" s="233"/>
      <c r="H257" s="236">
        <v>84.215000000000003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2" t="s">
        <v>137</v>
      </c>
      <c r="AU257" s="242" t="s">
        <v>82</v>
      </c>
      <c r="AV257" s="14" t="s">
        <v>133</v>
      </c>
      <c r="AW257" s="14" t="s">
        <v>35</v>
      </c>
      <c r="AX257" s="14" t="s">
        <v>80</v>
      </c>
      <c r="AY257" s="242" t="s">
        <v>125</v>
      </c>
    </row>
    <row r="258" s="2" customFormat="1" ht="37.8" customHeight="1">
      <c r="A258" s="40"/>
      <c r="B258" s="41"/>
      <c r="C258" s="202" t="s">
        <v>368</v>
      </c>
      <c r="D258" s="202" t="s">
        <v>128</v>
      </c>
      <c r="E258" s="203" t="s">
        <v>369</v>
      </c>
      <c r="F258" s="204" t="s">
        <v>370</v>
      </c>
      <c r="G258" s="205" t="s">
        <v>131</v>
      </c>
      <c r="H258" s="206">
        <v>168.43000000000001</v>
      </c>
      <c r="I258" s="207"/>
      <c r="J258" s="208">
        <f>ROUND(I258*H258,2)</f>
        <v>0</v>
      </c>
      <c r="K258" s="204" t="s">
        <v>132</v>
      </c>
      <c r="L258" s="46"/>
      <c r="M258" s="209" t="s">
        <v>19</v>
      </c>
      <c r="N258" s="210" t="s">
        <v>44</v>
      </c>
      <c r="O258" s="86"/>
      <c r="P258" s="211">
        <f>O258*H258</f>
        <v>0</v>
      </c>
      <c r="Q258" s="211">
        <v>0</v>
      </c>
      <c r="R258" s="211">
        <f>Q258*H258</f>
        <v>0</v>
      </c>
      <c r="S258" s="211">
        <v>0.002</v>
      </c>
      <c r="T258" s="212">
        <f>S258*H258</f>
        <v>0.33686000000000005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3" t="s">
        <v>218</v>
      </c>
      <c r="AT258" s="213" t="s">
        <v>128</v>
      </c>
      <c r="AU258" s="213" t="s">
        <v>82</v>
      </c>
      <c r="AY258" s="19" t="s">
        <v>125</v>
      </c>
      <c r="BE258" s="214">
        <f>IF(N258="základní",J258,0)</f>
        <v>0</v>
      </c>
      <c r="BF258" s="214">
        <f>IF(N258="snížená",J258,0)</f>
        <v>0</v>
      </c>
      <c r="BG258" s="214">
        <f>IF(N258="zákl. přenesená",J258,0)</f>
        <v>0</v>
      </c>
      <c r="BH258" s="214">
        <f>IF(N258="sníž. přenesená",J258,0)</f>
        <v>0</v>
      </c>
      <c r="BI258" s="214">
        <f>IF(N258="nulová",J258,0)</f>
        <v>0</v>
      </c>
      <c r="BJ258" s="19" t="s">
        <v>80</v>
      </c>
      <c r="BK258" s="214">
        <f>ROUND(I258*H258,2)</f>
        <v>0</v>
      </c>
      <c r="BL258" s="19" t="s">
        <v>218</v>
      </c>
      <c r="BM258" s="213" t="s">
        <v>371</v>
      </c>
    </row>
    <row r="259" s="2" customFormat="1">
      <c r="A259" s="40"/>
      <c r="B259" s="41"/>
      <c r="C259" s="42"/>
      <c r="D259" s="215" t="s">
        <v>135</v>
      </c>
      <c r="E259" s="42"/>
      <c r="F259" s="216" t="s">
        <v>372</v>
      </c>
      <c r="G259" s="42"/>
      <c r="H259" s="42"/>
      <c r="I259" s="217"/>
      <c r="J259" s="42"/>
      <c r="K259" s="42"/>
      <c r="L259" s="46"/>
      <c r="M259" s="218"/>
      <c r="N259" s="219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135</v>
      </c>
      <c r="AU259" s="19" t="s">
        <v>82</v>
      </c>
    </row>
    <row r="260" s="13" customFormat="1">
      <c r="A260" s="13"/>
      <c r="B260" s="220"/>
      <c r="C260" s="221"/>
      <c r="D260" s="222" t="s">
        <v>137</v>
      </c>
      <c r="E260" s="223" t="s">
        <v>19</v>
      </c>
      <c r="F260" s="224" t="s">
        <v>373</v>
      </c>
      <c r="G260" s="221"/>
      <c r="H260" s="225">
        <v>168.43000000000001</v>
      </c>
      <c r="I260" s="226"/>
      <c r="J260" s="221"/>
      <c r="K260" s="221"/>
      <c r="L260" s="227"/>
      <c r="M260" s="228"/>
      <c r="N260" s="229"/>
      <c r="O260" s="229"/>
      <c r="P260" s="229"/>
      <c r="Q260" s="229"/>
      <c r="R260" s="229"/>
      <c r="S260" s="229"/>
      <c r="T260" s="23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1" t="s">
        <v>137</v>
      </c>
      <c r="AU260" s="231" t="s">
        <v>82</v>
      </c>
      <c r="AV260" s="13" t="s">
        <v>82</v>
      </c>
      <c r="AW260" s="13" t="s">
        <v>35</v>
      </c>
      <c r="AX260" s="13" t="s">
        <v>73</v>
      </c>
      <c r="AY260" s="231" t="s">
        <v>125</v>
      </c>
    </row>
    <row r="261" s="14" customFormat="1">
      <c r="A261" s="14"/>
      <c r="B261" s="232"/>
      <c r="C261" s="233"/>
      <c r="D261" s="222" t="s">
        <v>137</v>
      </c>
      <c r="E261" s="234" t="s">
        <v>19</v>
      </c>
      <c r="F261" s="235" t="s">
        <v>139</v>
      </c>
      <c r="G261" s="233"/>
      <c r="H261" s="236">
        <v>168.43000000000001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2" t="s">
        <v>137</v>
      </c>
      <c r="AU261" s="242" t="s">
        <v>82</v>
      </c>
      <c r="AV261" s="14" t="s">
        <v>133</v>
      </c>
      <c r="AW261" s="14" t="s">
        <v>35</v>
      </c>
      <c r="AX261" s="14" t="s">
        <v>80</v>
      </c>
      <c r="AY261" s="242" t="s">
        <v>125</v>
      </c>
    </row>
    <row r="262" s="2" customFormat="1" ht="33" customHeight="1">
      <c r="A262" s="40"/>
      <c r="B262" s="41"/>
      <c r="C262" s="202" t="s">
        <v>374</v>
      </c>
      <c r="D262" s="202" t="s">
        <v>128</v>
      </c>
      <c r="E262" s="203" t="s">
        <v>375</v>
      </c>
      <c r="F262" s="204" t="s">
        <v>376</v>
      </c>
      <c r="G262" s="205" t="s">
        <v>256</v>
      </c>
      <c r="H262" s="206">
        <v>24</v>
      </c>
      <c r="I262" s="207"/>
      <c r="J262" s="208">
        <f>ROUND(I262*H262,2)</f>
        <v>0</v>
      </c>
      <c r="K262" s="204" t="s">
        <v>132</v>
      </c>
      <c r="L262" s="46"/>
      <c r="M262" s="209" t="s">
        <v>19</v>
      </c>
      <c r="N262" s="210" t="s">
        <v>44</v>
      </c>
      <c r="O262" s="86"/>
      <c r="P262" s="211">
        <f>O262*H262</f>
        <v>0</v>
      </c>
      <c r="Q262" s="211">
        <v>0</v>
      </c>
      <c r="R262" s="211">
        <f>Q262*H262</f>
        <v>0</v>
      </c>
      <c r="S262" s="211">
        <v>0.00029999999999999997</v>
      </c>
      <c r="T262" s="212">
        <f>S262*H262</f>
        <v>0.0071999999999999998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3" t="s">
        <v>218</v>
      </c>
      <c r="AT262" s="213" t="s">
        <v>128</v>
      </c>
      <c r="AU262" s="213" t="s">
        <v>82</v>
      </c>
      <c r="AY262" s="19" t="s">
        <v>125</v>
      </c>
      <c r="BE262" s="214">
        <f>IF(N262="základní",J262,0)</f>
        <v>0</v>
      </c>
      <c r="BF262" s="214">
        <f>IF(N262="snížená",J262,0)</f>
        <v>0</v>
      </c>
      <c r="BG262" s="214">
        <f>IF(N262="zákl. přenesená",J262,0)</f>
        <v>0</v>
      </c>
      <c r="BH262" s="214">
        <f>IF(N262="sníž. přenesená",J262,0)</f>
        <v>0</v>
      </c>
      <c r="BI262" s="214">
        <f>IF(N262="nulová",J262,0)</f>
        <v>0</v>
      </c>
      <c r="BJ262" s="19" t="s">
        <v>80</v>
      </c>
      <c r="BK262" s="214">
        <f>ROUND(I262*H262,2)</f>
        <v>0</v>
      </c>
      <c r="BL262" s="19" t="s">
        <v>218</v>
      </c>
      <c r="BM262" s="213" t="s">
        <v>377</v>
      </c>
    </row>
    <row r="263" s="2" customFormat="1">
      <c r="A263" s="40"/>
      <c r="B263" s="41"/>
      <c r="C263" s="42"/>
      <c r="D263" s="215" t="s">
        <v>135</v>
      </c>
      <c r="E263" s="42"/>
      <c r="F263" s="216" t="s">
        <v>378</v>
      </c>
      <c r="G263" s="42"/>
      <c r="H263" s="42"/>
      <c r="I263" s="217"/>
      <c r="J263" s="42"/>
      <c r="K263" s="42"/>
      <c r="L263" s="46"/>
      <c r="M263" s="218"/>
      <c r="N263" s="219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135</v>
      </c>
      <c r="AU263" s="19" t="s">
        <v>82</v>
      </c>
    </row>
    <row r="264" s="2" customFormat="1" ht="37.8" customHeight="1">
      <c r="A264" s="40"/>
      <c r="B264" s="41"/>
      <c r="C264" s="202" t="s">
        <v>379</v>
      </c>
      <c r="D264" s="202" t="s">
        <v>128</v>
      </c>
      <c r="E264" s="203" t="s">
        <v>380</v>
      </c>
      <c r="F264" s="204" t="s">
        <v>381</v>
      </c>
      <c r="G264" s="205" t="s">
        <v>131</v>
      </c>
      <c r="H264" s="206">
        <v>609.69299999999998</v>
      </c>
      <c r="I264" s="207"/>
      <c r="J264" s="208">
        <f>ROUND(I264*H264,2)</f>
        <v>0</v>
      </c>
      <c r="K264" s="204" t="s">
        <v>132</v>
      </c>
      <c r="L264" s="46"/>
      <c r="M264" s="209" t="s">
        <v>19</v>
      </c>
      <c r="N264" s="210" t="s">
        <v>44</v>
      </c>
      <c r="O264" s="86"/>
      <c r="P264" s="211">
        <f>O264*H264</f>
        <v>0</v>
      </c>
      <c r="Q264" s="211">
        <v>0</v>
      </c>
      <c r="R264" s="211">
        <f>Q264*H264</f>
        <v>0</v>
      </c>
      <c r="S264" s="211">
        <v>0</v>
      </c>
      <c r="T264" s="212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3" t="s">
        <v>218</v>
      </c>
      <c r="AT264" s="213" t="s">
        <v>128</v>
      </c>
      <c r="AU264" s="213" t="s">
        <v>82</v>
      </c>
      <c r="AY264" s="19" t="s">
        <v>125</v>
      </c>
      <c r="BE264" s="214">
        <f>IF(N264="základní",J264,0)</f>
        <v>0</v>
      </c>
      <c r="BF264" s="214">
        <f>IF(N264="snížená",J264,0)</f>
        <v>0</v>
      </c>
      <c r="BG264" s="214">
        <f>IF(N264="zákl. přenesená",J264,0)</f>
        <v>0</v>
      </c>
      <c r="BH264" s="214">
        <f>IF(N264="sníž. přenesená",J264,0)</f>
        <v>0</v>
      </c>
      <c r="BI264" s="214">
        <f>IF(N264="nulová",J264,0)</f>
        <v>0</v>
      </c>
      <c r="BJ264" s="19" t="s">
        <v>80</v>
      </c>
      <c r="BK264" s="214">
        <f>ROUND(I264*H264,2)</f>
        <v>0</v>
      </c>
      <c r="BL264" s="19" t="s">
        <v>218</v>
      </c>
      <c r="BM264" s="213" t="s">
        <v>382</v>
      </c>
    </row>
    <row r="265" s="2" customFormat="1">
      <c r="A265" s="40"/>
      <c r="B265" s="41"/>
      <c r="C265" s="42"/>
      <c r="D265" s="215" t="s">
        <v>135</v>
      </c>
      <c r="E265" s="42"/>
      <c r="F265" s="216" t="s">
        <v>383</v>
      </c>
      <c r="G265" s="42"/>
      <c r="H265" s="42"/>
      <c r="I265" s="217"/>
      <c r="J265" s="42"/>
      <c r="K265" s="42"/>
      <c r="L265" s="46"/>
      <c r="M265" s="218"/>
      <c r="N265" s="219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135</v>
      </c>
      <c r="AU265" s="19" t="s">
        <v>82</v>
      </c>
    </row>
    <row r="266" s="13" customFormat="1">
      <c r="A266" s="13"/>
      <c r="B266" s="220"/>
      <c r="C266" s="221"/>
      <c r="D266" s="222" t="s">
        <v>137</v>
      </c>
      <c r="E266" s="223" t="s">
        <v>19</v>
      </c>
      <c r="F266" s="224" t="s">
        <v>384</v>
      </c>
      <c r="G266" s="221"/>
      <c r="H266" s="225">
        <v>91.858999999999995</v>
      </c>
      <c r="I266" s="226"/>
      <c r="J266" s="221"/>
      <c r="K266" s="221"/>
      <c r="L266" s="227"/>
      <c r="M266" s="228"/>
      <c r="N266" s="229"/>
      <c r="O266" s="229"/>
      <c r="P266" s="229"/>
      <c r="Q266" s="229"/>
      <c r="R266" s="229"/>
      <c r="S266" s="229"/>
      <c r="T266" s="23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1" t="s">
        <v>137</v>
      </c>
      <c r="AU266" s="231" t="s">
        <v>82</v>
      </c>
      <c r="AV266" s="13" t="s">
        <v>82</v>
      </c>
      <c r="AW266" s="13" t="s">
        <v>35</v>
      </c>
      <c r="AX266" s="13" t="s">
        <v>73</v>
      </c>
      <c r="AY266" s="231" t="s">
        <v>125</v>
      </c>
    </row>
    <row r="267" s="13" customFormat="1">
      <c r="A267" s="13"/>
      <c r="B267" s="220"/>
      <c r="C267" s="221"/>
      <c r="D267" s="222" t="s">
        <v>137</v>
      </c>
      <c r="E267" s="223" t="s">
        <v>19</v>
      </c>
      <c r="F267" s="224" t="s">
        <v>385</v>
      </c>
      <c r="G267" s="221"/>
      <c r="H267" s="225">
        <v>12.702</v>
      </c>
      <c r="I267" s="226"/>
      <c r="J267" s="221"/>
      <c r="K267" s="221"/>
      <c r="L267" s="227"/>
      <c r="M267" s="228"/>
      <c r="N267" s="229"/>
      <c r="O267" s="229"/>
      <c r="P267" s="229"/>
      <c r="Q267" s="229"/>
      <c r="R267" s="229"/>
      <c r="S267" s="229"/>
      <c r="T267" s="23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1" t="s">
        <v>137</v>
      </c>
      <c r="AU267" s="231" t="s">
        <v>82</v>
      </c>
      <c r="AV267" s="13" t="s">
        <v>82</v>
      </c>
      <c r="AW267" s="13" t="s">
        <v>35</v>
      </c>
      <c r="AX267" s="13" t="s">
        <v>73</v>
      </c>
      <c r="AY267" s="231" t="s">
        <v>125</v>
      </c>
    </row>
    <row r="268" s="13" customFormat="1">
      <c r="A268" s="13"/>
      <c r="B268" s="220"/>
      <c r="C268" s="221"/>
      <c r="D268" s="222" t="s">
        <v>137</v>
      </c>
      <c r="E268" s="223" t="s">
        <v>19</v>
      </c>
      <c r="F268" s="224" t="s">
        <v>386</v>
      </c>
      <c r="G268" s="221"/>
      <c r="H268" s="225">
        <v>505.132</v>
      </c>
      <c r="I268" s="226"/>
      <c r="J268" s="221"/>
      <c r="K268" s="221"/>
      <c r="L268" s="227"/>
      <c r="M268" s="228"/>
      <c r="N268" s="229"/>
      <c r="O268" s="229"/>
      <c r="P268" s="229"/>
      <c r="Q268" s="229"/>
      <c r="R268" s="229"/>
      <c r="S268" s="229"/>
      <c r="T268" s="23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1" t="s">
        <v>137</v>
      </c>
      <c r="AU268" s="231" t="s">
        <v>82</v>
      </c>
      <c r="AV268" s="13" t="s">
        <v>82</v>
      </c>
      <c r="AW268" s="13" t="s">
        <v>35</v>
      </c>
      <c r="AX268" s="13" t="s">
        <v>73</v>
      </c>
      <c r="AY268" s="231" t="s">
        <v>125</v>
      </c>
    </row>
    <row r="269" s="14" customFormat="1">
      <c r="A269" s="14"/>
      <c r="B269" s="232"/>
      <c r="C269" s="233"/>
      <c r="D269" s="222" t="s">
        <v>137</v>
      </c>
      <c r="E269" s="234" t="s">
        <v>19</v>
      </c>
      <c r="F269" s="235" t="s">
        <v>139</v>
      </c>
      <c r="G269" s="233"/>
      <c r="H269" s="236">
        <v>609.69299999999998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2" t="s">
        <v>137</v>
      </c>
      <c r="AU269" s="242" t="s">
        <v>82</v>
      </c>
      <c r="AV269" s="14" t="s">
        <v>133</v>
      </c>
      <c r="AW269" s="14" t="s">
        <v>35</v>
      </c>
      <c r="AX269" s="14" t="s">
        <v>80</v>
      </c>
      <c r="AY269" s="242" t="s">
        <v>125</v>
      </c>
    </row>
    <row r="270" s="2" customFormat="1" ht="16.5" customHeight="1">
      <c r="A270" s="40"/>
      <c r="B270" s="41"/>
      <c r="C270" s="253" t="s">
        <v>387</v>
      </c>
      <c r="D270" s="253" t="s">
        <v>156</v>
      </c>
      <c r="E270" s="254" t="s">
        <v>388</v>
      </c>
      <c r="F270" s="255" t="s">
        <v>389</v>
      </c>
      <c r="G270" s="256" t="s">
        <v>333</v>
      </c>
      <c r="H270" s="257">
        <v>0.19500000000000001</v>
      </c>
      <c r="I270" s="258"/>
      <c r="J270" s="259">
        <f>ROUND(I270*H270,2)</f>
        <v>0</v>
      </c>
      <c r="K270" s="255" t="s">
        <v>132</v>
      </c>
      <c r="L270" s="260"/>
      <c r="M270" s="261" t="s">
        <v>19</v>
      </c>
      <c r="N270" s="262" t="s">
        <v>44</v>
      </c>
      <c r="O270" s="86"/>
      <c r="P270" s="211">
        <f>O270*H270</f>
        <v>0</v>
      </c>
      <c r="Q270" s="211">
        <v>1</v>
      </c>
      <c r="R270" s="211">
        <f>Q270*H270</f>
        <v>0.19500000000000001</v>
      </c>
      <c r="S270" s="211">
        <v>0</v>
      </c>
      <c r="T270" s="212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3" t="s">
        <v>315</v>
      </c>
      <c r="AT270" s="213" t="s">
        <v>156</v>
      </c>
      <c r="AU270" s="213" t="s">
        <v>82</v>
      </c>
      <c r="AY270" s="19" t="s">
        <v>125</v>
      </c>
      <c r="BE270" s="214">
        <f>IF(N270="základní",J270,0)</f>
        <v>0</v>
      </c>
      <c r="BF270" s="214">
        <f>IF(N270="snížená",J270,0)</f>
        <v>0</v>
      </c>
      <c r="BG270" s="214">
        <f>IF(N270="zákl. přenesená",J270,0)</f>
        <v>0</v>
      </c>
      <c r="BH270" s="214">
        <f>IF(N270="sníž. přenesená",J270,0)</f>
        <v>0</v>
      </c>
      <c r="BI270" s="214">
        <f>IF(N270="nulová",J270,0)</f>
        <v>0</v>
      </c>
      <c r="BJ270" s="19" t="s">
        <v>80</v>
      </c>
      <c r="BK270" s="214">
        <f>ROUND(I270*H270,2)</f>
        <v>0</v>
      </c>
      <c r="BL270" s="19" t="s">
        <v>218</v>
      </c>
      <c r="BM270" s="213" t="s">
        <v>390</v>
      </c>
    </row>
    <row r="271" s="13" customFormat="1">
      <c r="A271" s="13"/>
      <c r="B271" s="220"/>
      <c r="C271" s="221"/>
      <c r="D271" s="222" t="s">
        <v>137</v>
      </c>
      <c r="E271" s="221"/>
      <c r="F271" s="224" t="s">
        <v>391</v>
      </c>
      <c r="G271" s="221"/>
      <c r="H271" s="225">
        <v>0.19500000000000001</v>
      </c>
      <c r="I271" s="226"/>
      <c r="J271" s="221"/>
      <c r="K271" s="221"/>
      <c r="L271" s="227"/>
      <c r="M271" s="228"/>
      <c r="N271" s="229"/>
      <c r="O271" s="229"/>
      <c r="P271" s="229"/>
      <c r="Q271" s="229"/>
      <c r="R271" s="229"/>
      <c r="S271" s="229"/>
      <c r="T271" s="23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1" t="s">
        <v>137</v>
      </c>
      <c r="AU271" s="231" t="s">
        <v>82</v>
      </c>
      <c r="AV271" s="13" t="s">
        <v>82</v>
      </c>
      <c r="AW271" s="13" t="s">
        <v>4</v>
      </c>
      <c r="AX271" s="13" t="s">
        <v>80</v>
      </c>
      <c r="AY271" s="231" t="s">
        <v>125</v>
      </c>
    </row>
    <row r="272" s="2" customFormat="1" ht="24.15" customHeight="1">
      <c r="A272" s="40"/>
      <c r="B272" s="41"/>
      <c r="C272" s="202" t="s">
        <v>392</v>
      </c>
      <c r="D272" s="202" t="s">
        <v>128</v>
      </c>
      <c r="E272" s="203" t="s">
        <v>393</v>
      </c>
      <c r="F272" s="204" t="s">
        <v>394</v>
      </c>
      <c r="G272" s="205" t="s">
        <v>131</v>
      </c>
      <c r="H272" s="206">
        <v>531.04200000000003</v>
      </c>
      <c r="I272" s="207"/>
      <c r="J272" s="208">
        <f>ROUND(I272*H272,2)</f>
        <v>0</v>
      </c>
      <c r="K272" s="204" t="s">
        <v>132</v>
      </c>
      <c r="L272" s="46"/>
      <c r="M272" s="209" t="s">
        <v>19</v>
      </c>
      <c r="N272" s="210" t="s">
        <v>44</v>
      </c>
      <c r="O272" s="86"/>
      <c r="P272" s="211">
        <f>O272*H272</f>
        <v>0</v>
      </c>
      <c r="Q272" s="211">
        <v>0</v>
      </c>
      <c r="R272" s="211">
        <f>Q272*H272</f>
        <v>0</v>
      </c>
      <c r="S272" s="211">
        <v>0.00066</v>
      </c>
      <c r="T272" s="212">
        <f>S272*H272</f>
        <v>0.35048772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3" t="s">
        <v>218</v>
      </c>
      <c r="AT272" s="213" t="s">
        <v>128</v>
      </c>
      <c r="AU272" s="213" t="s">
        <v>82</v>
      </c>
      <c r="AY272" s="19" t="s">
        <v>125</v>
      </c>
      <c r="BE272" s="214">
        <f>IF(N272="základní",J272,0)</f>
        <v>0</v>
      </c>
      <c r="BF272" s="214">
        <f>IF(N272="snížená",J272,0)</f>
        <v>0</v>
      </c>
      <c r="BG272" s="214">
        <f>IF(N272="zákl. přenesená",J272,0)</f>
        <v>0</v>
      </c>
      <c r="BH272" s="214">
        <f>IF(N272="sníž. přenesená",J272,0)</f>
        <v>0</v>
      </c>
      <c r="BI272" s="214">
        <f>IF(N272="nulová",J272,0)</f>
        <v>0</v>
      </c>
      <c r="BJ272" s="19" t="s">
        <v>80</v>
      </c>
      <c r="BK272" s="214">
        <f>ROUND(I272*H272,2)</f>
        <v>0</v>
      </c>
      <c r="BL272" s="19" t="s">
        <v>218</v>
      </c>
      <c r="BM272" s="213" t="s">
        <v>395</v>
      </c>
    </row>
    <row r="273" s="2" customFormat="1">
      <c r="A273" s="40"/>
      <c r="B273" s="41"/>
      <c r="C273" s="42"/>
      <c r="D273" s="215" t="s">
        <v>135</v>
      </c>
      <c r="E273" s="42"/>
      <c r="F273" s="216" t="s">
        <v>396</v>
      </c>
      <c r="G273" s="42"/>
      <c r="H273" s="42"/>
      <c r="I273" s="217"/>
      <c r="J273" s="42"/>
      <c r="K273" s="42"/>
      <c r="L273" s="46"/>
      <c r="M273" s="218"/>
      <c r="N273" s="219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135</v>
      </c>
      <c r="AU273" s="19" t="s">
        <v>82</v>
      </c>
    </row>
    <row r="274" s="13" customFormat="1">
      <c r="A274" s="13"/>
      <c r="B274" s="220"/>
      <c r="C274" s="221"/>
      <c r="D274" s="222" t="s">
        <v>137</v>
      </c>
      <c r="E274" s="223" t="s">
        <v>19</v>
      </c>
      <c r="F274" s="224" t="s">
        <v>397</v>
      </c>
      <c r="G274" s="221"/>
      <c r="H274" s="225">
        <v>511.31099999999998</v>
      </c>
      <c r="I274" s="226"/>
      <c r="J274" s="221"/>
      <c r="K274" s="221"/>
      <c r="L274" s="227"/>
      <c r="M274" s="228"/>
      <c r="N274" s="229"/>
      <c r="O274" s="229"/>
      <c r="P274" s="229"/>
      <c r="Q274" s="229"/>
      <c r="R274" s="229"/>
      <c r="S274" s="229"/>
      <c r="T274" s="23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1" t="s">
        <v>137</v>
      </c>
      <c r="AU274" s="231" t="s">
        <v>82</v>
      </c>
      <c r="AV274" s="13" t="s">
        <v>82</v>
      </c>
      <c r="AW274" s="13" t="s">
        <v>35</v>
      </c>
      <c r="AX274" s="13" t="s">
        <v>73</v>
      </c>
      <c r="AY274" s="231" t="s">
        <v>125</v>
      </c>
    </row>
    <row r="275" s="13" customFormat="1">
      <c r="A275" s="13"/>
      <c r="B275" s="220"/>
      <c r="C275" s="221"/>
      <c r="D275" s="222" t="s">
        <v>137</v>
      </c>
      <c r="E275" s="223" t="s">
        <v>19</v>
      </c>
      <c r="F275" s="224" t="s">
        <v>398</v>
      </c>
      <c r="G275" s="221"/>
      <c r="H275" s="225">
        <v>32.804000000000002</v>
      </c>
      <c r="I275" s="226"/>
      <c r="J275" s="221"/>
      <c r="K275" s="221"/>
      <c r="L275" s="227"/>
      <c r="M275" s="228"/>
      <c r="N275" s="229"/>
      <c r="O275" s="229"/>
      <c r="P275" s="229"/>
      <c r="Q275" s="229"/>
      <c r="R275" s="229"/>
      <c r="S275" s="229"/>
      <c r="T275" s="23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1" t="s">
        <v>137</v>
      </c>
      <c r="AU275" s="231" t="s">
        <v>82</v>
      </c>
      <c r="AV275" s="13" t="s">
        <v>82</v>
      </c>
      <c r="AW275" s="13" t="s">
        <v>35</v>
      </c>
      <c r="AX275" s="13" t="s">
        <v>73</v>
      </c>
      <c r="AY275" s="231" t="s">
        <v>125</v>
      </c>
    </row>
    <row r="276" s="13" customFormat="1">
      <c r="A276" s="13"/>
      <c r="B276" s="220"/>
      <c r="C276" s="221"/>
      <c r="D276" s="222" t="s">
        <v>137</v>
      </c>
      <c r="E276" s="223" t="s">
        <v>19</v>
      </c>
      <c r="F276" s="224" t="s">
        <v>399</v>
      </c>
      <c r="G276" s="221"/>
      <c r="H276" s="225">
        <v>-13.073</v>
      </c>
      <c r="I276" s="226"/>
      <c r="J276" s="221"/>
      <c r="K276" s="221"/>
      <c r="L276" s="227"/>
      <c r="M276" s="228"/>
      <c r="N276" s="229"/>
      <c r="O276" s="229"/>
      <c r="P276" s="229"/>
      <c r="Q276" s="229"/>
      <c r="R276" s="229"/>
      <c r="S276" s="229"/>
      <c r="T276" s="23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1" t="s">
        <v>137</v>
      </c>
      <c r="AU276" s="231" t="s">
        <v>82</v>
      </c>
      <c r="AV276" s="13" t="s">
        <v>82</v>
      </c>
      <c r="AW276" s="13" t="s">
        <v>35</v>
      </c>
      <c r="AX276" s="13" t="s">
        <v>73</v>
      </c>
      <c r="AY276" s="231" t="s">
        <v>125</v>
      </c>
    </row>
    <row r="277" s="14" customFormat="1">
      <c r="A277" s="14"/>
      <c r="B277" s="232"/>
      <c r="C277" s="233"/>
      <c r="D277" s="222" t="s">
        <v>137</v>
      </c>
      <c r="E277" s="234" t="s">
        <v>19</v>
      </c>
      <c r="F277" s="235" t="s">
        <v>139</v>
      </c>
      <c r="G277" s="233"/>
      <c r="H277" s="236">
        <v>531.04200000000003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2" t="s">
        <v>137</v>
      </c>
      <c r="AU277" s="242" t="s">
        <v>82</v>
      </c>
      <c r="AV277" s="14" t="s">
        <v>133</v>
      </c>
      <c r="AW277" s="14" t="s">
        <v>35</v>
      </c>
      <c r="AX277" s="14" t="s">
        <v>80</v>
      </c>
      <c r="AY277" s="242" t="s">
        <v>125</v>
      </c>
    </row>
    <row r="278" s="2" customFormat="1" ht="33" customHeight="1">
      <c r="A278" s="40"/>
      <c r="B278" s="41"/>
      <c r="C278" s="202" t="s">
        <v>400</v>
      </c>
      <c r="D278" s="202" t="s">
        <v>128</v>
      </c>
      <c r="E278" s="203" t="s">
        <v>401</v>
      </c>
      <c r="F278" s="204" t="s">
        <v>402</v>
      </c>
      <c r="G278" s="205" t="s">
        <v>131</v>
      </c>
      <c r="H278" s="206">
        <v>572.93799999999999</v>
      </c>
      <c r="I278" s="207"/>
      <c r="J278" s="208">
        <f>ROUND(I278*H278,2)</f>
        <v>0</v>
      </c>
      <c r="K278" s="204" t="s">
        <v>132</v>
      </c>
      <c r="L278" s="46"/>
      <c r="M278" s="209" t="s">
        <v>19</v>
      </c>
      <c r="N278" s="210" t="s">
        <v>44</v>
      </c>
      <c r="O278" s="86"/>
      <c r="P278" s="211">
        <f>O278*H278</f>
        <v>0</v>
      </c>
      <c r="Q278" s="211">
        <v>0</v>
      </c>
      <c r="R278" s="211">
        <f>Q278*H278</f>
        <v>0</v>
      </c>
      <c r="S278" s="211">
        <v>0.016500000000000001</v>
      </c>
      <c r="T278" s="212">
        <f>S278*H278</f>
        <v>9.4534769999999995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3" t="s">
        <v>218</v>
      </c>
      <c r="AT278" s="213" t="s">
        <v>128</v>
      </c>
      <c r="AU278" s="213" t="s">
        <v>82</v>
      </c>
      <c r="AY278" s="19" t="s">
        <v>125</v>
      </c>
      <c r="BE278" s="214">
        <f>IF(N278="základní",J278,0)</f>
        <v>0</v>
      </c>
      <c r="BF278" s="214">
        <f>IF(N278="snížená",J278,0)</f>
        <v>0</v>
      </c>
      <c r="BG278" s="214">
        <f>IF(N278="zákl. přenesená",J278,0)</f>
        <v>0</v>
      </c>
      <c r="BH278" s="214">
        <f>IF(N278="sníž. přenesená",J278,0)</f>
        <v>0</v>
      </c>
      <c r="BI278" s="214">
        <f>IF(N278="nulová",J278,0)</f>
        <v>0</v>
      </c>
      <c r="BJ278" s="19" t="s">
        <v>80</v>
      </c>
      <c r="BK278" s="214">
        <f>ROUND(I278*H278,2)</f>
        <v>0</v>
      </c>
      <c r="BL278" s="19" t="s">
        <v>218</v>
      </c>
      <c r="BM278" s="213" t="s">
        <v>403</v>
      </c>
    </row>
    <row r="279" s="2" customFormat="1">
      <c r="A279" s="40"/>
      <c r="B279" s="41"/>
      <c r="C279" s="42"/>
      <c r="D279" s="215" t="s">
        <v>135</v>
      </c>
      <c r="E279" s="42"/>
      <c r="F279" s="216" t="s">
        <v>404</v>
      </c>
      <c r="G279" s="42"/>
      <c r="H279" s="42"/>
      <c r="I279" s="217"/>
      <c r="J279" s="42"/>
      <c r="K279" s="42"/>
      <c r="L279" s="46"/>
      <c r="M279" s="218"/>
      <c r="N279" s="219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135</v>
      </c>
      <c r="AU279" s="19" t="s">
        <v>82</v>
      </c>
    </row>
    <row r="280" s="13" customFormat="1">
      <c r="A280" s="13"/>
      <c r="B280" s="220"/>
      <c r="C280" s="221"/>
      <c r="D280" s="222" t="s">
        <v>137</v>
      </c>
      <c r="E280" s="223" t="s">
        <v>19</v>
      </c>
      <c r="F280" s="224" t="s">
        <v>405</v>
      </c>
      <c r="G280" s="221"/>
      <c r="H280" s="225">
        <v>532.07500000000005</v>
      </c>
      <c r="I280" s="226"/>
      <c r="J280" s="221"/>
      <c r="K280" s="221"/>
      <c r="L280" s="227"/>
      <c r="M280" s="228"/>
      <c r="N280" s="229"/>
      <c r="O280" s="229"/>
      <c r="P280" s="229"/>
      <c r="Q280" s="229"/>
      <c r="R280" s="229"/>
      <c r="S280" s="229"/>
      <c r="T280" s="23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1" t="s">
        <v>137</v>
      </c>
      <c r="AU280" s="231" t="s">
        <v>82</v>
      </c>
      <c r="AV280" s="13" t="s">
        <v>82</v>
      </c>
      <c r="AW280" s="13" t="s">
        <v>35</v>
      </c>
      <c r="AX280" s="13" t="s">
        <v>73</v>
      </c>
      <c r="AY280" s="231" t="s">
        <v>125</v>
      </c>
    </row>
    <row r="281" s="13" customFormat="1">
      <c r="A281" s="13"/>
      <c r="B281" s="220"/>
      <c r="C281" s="221"/>
      <c r="D281" s="222" t="s">
        <v>137</v>
      </c>
      <c r="E281" s="223" t="s">
        <v>19</v>
      </c>
      <c r="F281" s="224" t="s">
        <v>406</v>
      </c>
      <c r="G281" s="221"/>
      <c r="H281" s="225">
        <v>40.863</v>
      </c>
      <c r="I281" s="226"/>
      <c r="J281" s="221"/>
      <c r="K281" s="221"/>
      <c r="L281" s="227"/>
      <c r="M281" s="228"/>
      <c r="N281" s="229"/>
      <c r="O281" s="229"/>
      <c r="P281" s="229"/>
      <c r="Q281" s="229"/>
      <c r="R281" s="229"/>
      <c r="S281" s="229"/>
      <c r="T281" s="23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1" t="s">
        <v>137</v>
      </c>
      <c r="AU281" s="231" t="s">
        <v>82</v>
      </c>
      <c r="AV281" s="13" t="s">
        <v>82</v>
      </c>
      <c r="AW281" s="13" t="s">
        <v>35</v>
      </c>
      <c r="AX281" s="13" t="s">
        <v>73</v>
      </c>
      <c r="AY281" s="231" t="s">
        <v>125</v>
      </c>
    </row>
    <row r="282" s="14" customFormat="1">
      <c r="A282" s="14"/>
      <c r="B282" s="232"/>
      <c r="C282" s="233"/>
      <c r="D282" s="222" t="s">
        <v>137</v>
      </c>
      <c r="E282" s="234" t="s">
        <v>19</v>
      </c>
      <c r="F282" s="235" t="s">
        <v>139</v>
      </c>
      <c r="G282" s="233"/>
      <c r="H282" s="236">
        <v>572.9380000000001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2" t="s">
        <v>137</v>
      </c>
      <c r="AU282" s="242" t="s">
        <v>82</v>
      </c>
      <c r="AV282" s="14" t="s">
        <v>133</v>
      </c>
      <c r="AW282" s="14" t="s">
        <v>35</v>
      </c>
      <c r="AX282" s="14" t="s">
        <v>80</v>
      </c>
      <c r="AY282" s="242" t="s">
        <v>125</v>
      </c>
    </row>
    <row r="283" s="2" customFormat="1" ht="24.15" customHeight="1">
      <c r="A283" s="40"/>
      <c r="B283" s="41"/>
      <c r="C283" s="202" t="s">
        <v>407</v>
      </c>
      <c r="D283" s="202" t="s">
        <v>128</v>
      </c>
      <c r="E283" s="203" t="s">
        <v>408</v>
      </c>
      <c r="F283" s="204" t="s">
        <v>409</v>
      </c>
      <c r="G283" s="205" t="s">
        <v>131</v>
      </c>
      <c r="H283" s="206">
        <v>609.69299999999998</v>
      </c>
      <c r="I283" s="207"/>
      <c r="J283" s="208">
        <f>ROUND(I283*H283,2)</f>
        <v>0</v>
      </c>
      <c r="K283" s="204" t="s">
        <v>132</v>
      </c>
      <c r="L283" s="46"/>
      <c r="M283" s="209" t="s">
        <v>19</v>
      </c>
      <c r="N283" s="210" t="s">
        <v>44</v>
      </c>
      <c r="O283" s="86"/>
      <c r="P283" s="211">
        <f>O283*H283</f>
        <v>0</v>
      </c>
      <c r="Q283" s="211">
        <v>0.00088000000000000003</v>
      </c>
      <c r="R283" s="211">
        <f>Q283*H283</f>
        <v>0.53652984000000004</v>
      </c>
      <c r="S283" s="211">
        <v>0</v>
      </c>
      <c r="T283" s="212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3" t="s">
        <v>218</v>
      </c>
      <c r="AT283" s="213" t="s">
        <v>128</v>
      </c>
      <c r="AU283" s="213" t="s">
        <v>82</v>
      </c>
      <c r="AY283" s="19" t="s">
        <v>125</v>
      </c>
      <c r="BE283" s="214">
        <f>IF(N283="základní",J283,0)</f>
        <v>0</v>
      </c>
      <c r="BF283" s="214">
        <f>IF(N283="snížená",J283,0)</f>
        <v>0</v>
      </c>
      <c r="BG283" s="214">
        <f>IF(N283="zákl. přenesená",J283,0)</f>
        <v>0</v>
      </c>
      <c r="BH283" s="214">
        <f>IF(N283="sníž. přenesená",J283,0)</f>
        <v>0</v>
      </c>
      <c r="BI283" s="214">
        <f>IF(N283="nulová",J283,0)</f>
        <v>0</v>
      </c>
      <c r="BJ283" s="19" t="s">
        <v>80</v>
      </c>
      <c r="BK283" s="214">
        <f>ROUND(I283*H283,2)</f>
        <v>0</v>
      </c>
      <c r="BL283" s="19" t="s">
        <v>218</v>
      </c>
      <c r="BM283" s="213" t="s">
        <v>410</v>
      </c>
    </row>
    <row r="284" s="2" customFormat="1">
      <c r="A284" s="40"/>
      <c r="B284" s="41"/>
      <c r="C284" s="42"/>
      <c r="D284" s="215" t="s">
        <v>135</v>
      </c>
      <c r="E284" s="42"/>
      <c r="F284" s="216" t="s">
        <v>411</v>
      </c>
      <c r="G284" s="42"/>
      <c r="H284" s="42"/>
      <c r="I284" s="217"/>
      <c r="J284" s="42"/>
      <c r="K284" s="42"/>
      <c r="L284" s="46"/>
      <c r="M284" s="218"/>
      <c r="N284" s="219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135</v>
      </c>
      <c r="AU284" s="19" t="s">
        <v>82</v>
      </c>
    </row>
    <row r="285" s="13" customFormat="1">
      <c r="A285" s="13"/>
      <c r="B285" s="220"/>
      <c r="C285" s="221"/>
      <c r="D285" s="222" t="s">
        <v>137</v>
      </c>
      <c r="E285" s="223" t="s">
        <v>19</v>
      </c>
      <c r="F285" s="224" t="s">
        <v>384</v>
      </c>
      <c r="G285" s="221"/>
      <c r="H285" s="225">
        <v>91.858999999999995</v>
      </c>
      <c r="I285" s="226"/>
      <c r="J285" s="221"/>
      <c r="K285" s="221"/>
      <c r="L285" s="227"/>
      <c r="M285" s="228"/>
      <c r="N285" s="229"/>
      <c r="O285" s="229"/>
      <c r="P285" s="229"/>
      <c r="Q285" s="229"/>
      <c r="R285" s="229"/>
      <c r="S285" s="229"/>
      <c r="T285" s="23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1" t="s">
        <v>137</v>
      </c>
      <c r="AU285" s="231" t="s">
        <v>82</v>
      </c>
      <c r="AV285" s="13" t="s">
        <v>82</v>
      </c>
      <c r="AW285" s="13" t="s">
        <v>35</v>
      </c>
      <c r="AX285" s="13" t="s">
        <v>73</v>
      </c>
      <c r="AY285" s="231" t="s">
        <v>125</v>
      </c>
    </row>
    <row r="286" s="13" customFormat="1">
      <c r="A286" s="13"/>
      <c r="B286" s="220"/>
      <c r="C286" s="221"/>
      <c r="D286" s="222" t="s">
        <v>137</v>
      </c>
      <c r="E286" s="223" t="s">
        <v>19</v>
      </c>
      <c r="F286" s="224" t="s">
        <v>385</v>
      </c>
      <c r="G286" s="221"/>
      <c r="H286" s="225">
        <v>12.702</v>
      </c>
      <c r="I286" s="226"/>
      <c r="J286" s="221"/>
      <c r="K286" s="221"/>
      <c r="L286" s="227"/>
      <c r="M286" s="228"/>
      <c r="N286" s="229"/>
      <c r="O286" s="229"/>
      <c r="P286" s="229"/>
      <c r="Q286" s="229"/>
      <c r="R286" s="229"/>
      <c r="S286" s="229"/>
      <c r="T286" s="23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1" t="s">
        <v>137</v>
      </c>
      <c r="AU286" s="231" t="s">
        <v>82</v>
      </c>
      <c r="AV286" s="13" t="s">
        <v>82</v>
      </c>
      <c r="AW286" s="13" t="s">
        <v>35</v>
      </c>
      <c r="AX286" s="13" t="s">
        <v>73</v>
      </c>
      <c r="AY286" s="231" t="s">
        <v>125</v>
      </c>
    </row>
    <row r="287" s="13" customFormat="1">
      <c r="A287" s="13"/>
      <c r="B287" s="220"/>
      <c r="C287" s="221"/>
      <c r="D287" s="222" t="s">
        <v>137</v>
      </c>
      <c r="E287" s="223" t="s">
        <v>19</v>
      </c>
      <c r="F287" s="224" t="s">
        <v>386</v>
      </c>
      <c r="G287" s="221"/>
      <c r="H287" s="225">
        <v>505.132</v>
      </c>
      <c r="I287" s="226"/>
      <c r="J287" s="221"/>
      <c r="K287" s="221"/>
      <c r="L287" s="227"/>
      <c r="M287" s="228"/>
      <c r="N287" s="229"/>
      <c r="O287" s="229"/>
      <c r="P287" s="229"/>
      <c r="Q287" s="229"/>
      <c r="R287" s="229"/>
      <c r="S287" s="229"/>
      <c r="T287" s="23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1" t="s">
        <v>137</v>
      </c>
      <c r="AU287" s="231" t="s">
        <v>82</v>
      </c>
      <c r="AV287" s="13" t="s">
        <v>82</v>
      </c>
      <c r="AW287" s="13" t="s">
        <v>35</v>
      </c>
      <c r="AX287" s="13" t="s">
        <v>73</v>
      </c>
      <c r="AY287" s="231" t="s">
        <v>125</v>
      </c>
    </row>
    <row r="288" s="14" customFormat="1">
      <c r="A288" s="14"/>
      <c r="B288" s="232"/>
      <c r="C288" s="233"/>
      <c r="D288" s="222" t="s">
        <v>137</v>
      </c>
      <c r="E288" s="234" t="s">
        <v>19</v>
      </c>
      <c r="F288" s="235" t="s">
        <v>139</v>
      </c>
      <c r="G288" s="233"/>
      <c r="H288" s="236">
        <v>609.69299999999998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2" t="s">
        <v>137</v>
      </c>
      <c r="AU288" s="242" t="s">
        <v>82</v>
      </c>
      <c r="AV288" s="14" t="s">
        <v>133</v>
      </c>
      <c r="AW288" s="14" t="s">
        <v>35</v>
      </c>
      <c r="AX288" s="14" t="s">
        <v>80</v>
      </c>
      <c r="AY288" s="242" t="s">
        <v>125</v>
      </c>
    </row>
    <row r="289" s="2" customFormat="1" ht="49.05" customHeight="1">
      <c r="A289" s="40"/>
      <c r="B289" s="41"/>
      <c r="C289" s="253" t="s">
        <v>412</v>
      </c>
      <c r="D289" s="253" t="s">
        <v>156</v>
      </c>
      <c r="E289" s="254" t="s">
        <v>413</v>
      </c>
      <c r="F289" s="255" t="s">
        <v>414</v>
      </c>
      <c r="G289" s="256" t="s">
        <v>131</v>
      </c>
      <c r="H289" s="257">
        <v>710.59699999999998</v>
      </c>
      <c r="I289" s="258"/>
      <c r="J289" s="259">
        <f>ROUND(I289*H289,2)</f>
        <v>0</v>
      </c>
      <c r="K289" s="255" t="s">
        <v>132</v>
      </c>
      <c r="L289" s="260"/>
      <c r="M289" s="261" t="s">
        <v>19</v>
      </c>
      <c r="N289" s="262" t="s">
        <v>44</v>
      </c>
      <c r="O289" s="86"/>
      <c r="P289" s="211">
        <f>O289*H289</f>
        <v>0</v>
      </c>
      <c r="Q289" s="211">
        <v>0.0047999999999999996</v>
      </c>
      <c r="R289" s="211">
        <f>Q289*H289</f>
        <v>3.4108655999999997</v>
      </c>
      <c r="S289" s="211">
        <v>0</v>
      </c>
      <c r="T289" s="212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3" t="s">
        <v>315</v>
      </c>
      <c r="AT289" s="213" t="s">
        <v>156</v>
      </c>
      <c r="AU289" s="213" t="s">
        <v>82</v>
      </c>
      <c r="AY289" s="19" t="s">
        <v>125</v>
      </c>
      <c r="BE289" s="214">
        <f>IF(N289="základní",J289,0)</f>
        <v>0</v>
      </c>
      <c r="BF289" s="214">
        <f>IF(N289="snížená",J289,0)</f>
        <v>0</v>
      </c>
      <c r="BG289" s="214">
        <f>IF(N289="zákl. přenesená",J289,0)</f>
        <v>0</v>
      </c>
      <c r="BH289" s="214">
        <f>IF(N289="sníž. přenesená",J289,0)</f>
        <v>0</v>
      </c>
      <c r="BI289" s="214">
        <f>IF(N289="nulová",J289,0)</f>
        <v>0</v>
      </c>
      <c r="BJ289" s="19" t="s">
        <v>80</v>
      </c>
      <c r="BK289" s="214">
        <f>ROUND(I289*H289,2)</f>
        <v>0</v>
      </c>
      <c r="BL289" s="19" t="s">
        <v>218</v>
      </c>
      <c r="BM289" s="213" t="s">
        <v>415</v>
      </c>
    </row>
    <row r="290" s="13" customFormat="1">
      <c r="A290" s="13"/>
      <c r="B290" s="220"/>
      <c r="C290" s="221"/>
      <c r="D290" s="222" t="s">
        <v>137</v>
      </c>
      <c r="E290" s="221"/>
      <c r="F290" s="224" t="s">
        <v>416</v>
      </c>
      <c r="G290" s="221"/>
      <c r="H290" s="225">
        <v>710.59699999999998</v>
      </c>
      <c r="I290" s="226"/>
      <c r="J290" s="221"/>
      <c r="K290" s="221"/>
      <c r="L290" s="227"/>
      <c r="M290" s="228"/>
      <c r="N290" s="229"/>
      <c r="O290" s="229"/>
      <c r="P290" s="229"/>
      <c r="Q290" s="229"/>
      <c r="R290" s="229"/>
      <c r="S290" s="229"/>
      <c r="T290" s="23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1" t="s">
        <v>137</v>
      </c>
      <c r="AU290" s="231" t="s">
        <v>82</v>
      </c>
      <c r="AV290" s="13" t="s">
        <v>82</v>
      </c>
      <c r="AW290" s="13" t="s">
        <v>4</v>
      </c>
      <c r="AX290" s="13" t="s">
        <v>80</v>
      </c>
      <c r="AY290" s="231" t="s">
        <v>125</v>
      </c>
    </row>
    <row r="291" s="2" customFormat="1" ht="33" customHeight="1">
      <c r="A291" s="40"/>
      <c r="B291" s="41"/>
      <c r="C291" s="202" t="s">
        <v>417</v>
      </c>
      <c r="D291" s="202" t="s">
        <v>128</v>
      </c>
      <c r="E291" s="203" t="s">
        <v>418</v>
      </c>
      <c r="F291" s="204" t="s">
        <v>419</v>
      </c>
      <c r="G291" s="205" t="s">
        <v>173</v>
      </c>
      <c r="H291" s="206">
        <v>309</v>
      </c>
      <c r="I291" s="207"/>
      <c r="J291" s="208">
        <f>ROUND(I291*H291,2)</f>
        <v>0</v>
      </c>
      <c r="K291" s="204" t="s">
        <v>132</v>
      </c>
      <c r="L291" s="46"/>
      <c r="M291" s="209" t="s">
        <v>19</v>
      </c>
      <c r="N291" s="210" t="s">
        <v>44</v>
      </c>
      <c r="O291" s="86"/>
      <c r="P291" s="211">
        <f>O291*H291</f>
        <v>0</v>
      </c>
      <c r="Q291" s="211">
        <v>0.00018000000000000001</v>
      </c>
      <c r="R291" s="211">
        <f>Q291*H291</f>
        <v>0.055620000000000003</v>
      </c>
      <c r="S291" s="211">
        <v>0</v>
      </c>
      <c r="T291" s="212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3" t="s">
        <v>218</v>
      </c>
      <c r="AT291" s="213" t="s">
        <v>128</v>
      </c>
      <c r="AU291" s="213" t="s">
        <v>82</v>
      </c>
      <c r="AY291" s="19" t="s">
        <v>125</v>
      </c>
      <c r="BE291" s="214">
        <f>IF(N291="základní",J291,0)</f>
        <v>0</v>
      </c>
      <c r="BF291" s="214">
        <f>IF(N291="snížená",J291,0)</f>
        <v>0</v>
      </c>
      <c r="BG291" s="214">
        <f>IF(N291="zákl. přenesená",J291,0)</f>
        <v>0</v>
      </c>
      <c r="BH291" s="214">
        <f>IF(N291="sníž. přenesená",J291,0)</f>
        <v>0</v>
      </c>
      <c r="BI291" s="214">
        <f>IF(N291="nulová",J291,0)</f>
        <v>0</v>
      </c>
      <c r="BJ291" s="19" t="s">
        <v>80</v>
      </c>
      <c r="BK291" s="214">
        <f>ROUND(I291*H291,2)</f>
        <v>0</v>
      </c>
      <c r="BL291" s="19" t="s">
        <v>218</v>
      </c>
      <c r="BM291" s="213" t="s">
        <v>420</v>
      </c>
    </row>
    <row r="292" s="2" customFormat="1">
      <c r="A292" s="40"/>
      <c r="B292" s="41"/>
      <c r="C292" s="42"/>
      <c r="D292" s="215" t="s">
        <v>135</v>
      </c>
      <c r="E292" s="42"/>
      <c r="F292" s="216" t="s">
        <v>421</v>
      </c>
      <c r="G292" s="42"/>
      <c r="H292" s="42"/>
      <c r="I292" s="217"/>
      <c r="J292" s="42"/>
      <c r="K292" s="42"/>
      <c r="L292" s="46"/>
      <c r="M292" s="218"/>
      <c r="N292" s="219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135</v>
      </c>
      <c r="AU292" s="19" t="s">
        <v>82</v>
      </c>
    </row>
    <row r="293" s="13" customFormat="1">
      <c r="A293" s="13"/>
      <c r="B293" s="220"/>
      <c r="C293" s="221"/>
      <c r="D293" s="222" t="s">
        <v>137</v>
      </c>
      <c r="E293" s="223" t="s">
        <v>19</v>
      </c>
      <c r="F293" s="224" t="s">
        <v>422</v>
      </c>
      <c r="G293" s="221"/>
      <c r="H293" s="225">
        <v>22.800000000000001</v>
      </c>
      <c r="I293" s="226"/>
      <c r="J293" s="221"/>
      <c r="K293" s="221"/>
      <c r="L293" s="227"/>
      <c r="M293" s="228"/>
      <c r="N293" s="229"/>
      <c r="O293" s="229"/>
      <c r="P293" s="229"/>
      <c r="Q293" s="229"/>
      <c r="R293" s="229"/>
      <c r="S293" s="229"/>
      <c r="T293" s="23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1" t="s">
        <v>137</v>
      </c>
      <c r="AU293" s="231" t="s">
        <v>82</v>
      </c>
      <c r="AV293" s="13" t="s">
        <v>82</v>
      </c>
      <c r="AW293" s="13" t="s">
        <v>35</v>
      </c>
      <c r="AX293" s="13" t="s">
        <v>73</v>
      </c>
      <c r="AY293" s="231" t="s">
        <v>125</v>
      </c>
    </row>
    <row r="294" s="13" customFormat="1">
      <c r="A294" s="13"/>
      <c r="B294" s="220"/>
      <c r="C294" s="221"/>
      <c r="D294" s="222" t="s">
        <v>137</v>
      </c>
      <c r="E294" s="223" t="s">
        <v>19</v>
      </c>
      <c r="F294" s="224" t="s">
        <v>423</v>
      </c>
      <c r="G294" s="221"/>
      <c r="H294" s="225">
        <v>286.19999999999999</v>
      </c>
      <c r="I294" s="226"/>
      <c r="J294" s="221"/>
      <c r="K294" s="221"/>
      <c r="L294" s="227"/>
      <c r="M294" s="228"/>
      <c r="N294" s="229"/>
      <c r="O294" s="229"/>
      <c r="P294" s="229"/>
      <c r="Q294" s="229"/>
      <c r="R294" s="229"/>
      <c r="S294" s="229"/>
      <c r="T294" s="23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1" t="s">
        <v>137</v>
      </c>
      <c r="AU294" s="231" t="s">
        <v>82</v>
      </c>
      <c r="AV294" s="13" t="s">
        <v>82</v>
      </c>
      <c r="AW294" s="13" t="s">
        <v>35</v>
      </c>
      <c r="AX294" s="13" t="s">
        <v>73</v>
      </c>
      <c r="AY294" s="231" t="s">
        <v>125</v>
      </c>
    </row>
    <row r="295" s="14" customFormat="1">
      <c r="A295" s="14"/>
      <c r="B295" s="232"/>
      <c r="C295" s="233"/>
      <c r="D295" s="222" t="s">
        <v>137</v>
      </c>
      <c r="E295" s="234" t="s">
        <v>19</v>
      </c>
      <c r="F295" s="235" t="s">
        <v>139</v>
      </c>
      <c r="G295" s="233"/>
      <c r="H295" s="236">
        <v>309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2" t="s">
        <v>137</v>
      </c>
      <c r="AU295" s="242" t="s">
        <v>82</v>
      </c>
      <c r="AV295" s="14" t="s">
        <v>133</v>
      </c>
      <c r="AW295" s="14" t="s">
        <v>35</v>
      </c>
      <c r="AX295" s="14" t="s">
        <v>80</v>
      </c>
      <c r="AY295" s="242" t="s">
        <v>125</v>
      </c>
    </row>
    <row r="296" s="2" customFormat="1" ht="33" customHeight="1">
      <c r="A296" s="40"/>
      <c r="B296" s="41"/>
      <c r="C296" s="253" t="s">
        <v>424</v>
      </c>
      <c r="D296" s="253" t="s">
        <v>156</v>
      </c>
      <c r="E296" s="254" t="s">
        <v>425</v>
      </c>
      <c r="F296" s="255" t="s">
        <v>426</v>
      </c>
      <c r="G296" s="256" t="s">
        <v>131</v>
      </c>
      <c r="H296" s="257">
        <v>92.700000000000003</v>
      </c>
      <c r="I296" s="258"/>
      <c r="J296" s="259">
        <f>ROUND(I296*H296,2)</f>
        <v>0</v>
      </c>
      <c r="K296" s="255" t="s">
        <v>132</v>
      </c>
      <c r="L296" s="260"/>
      <c r="M296" s="261" t="s">
        <v>19</v>
      </c>
      <c r="N296" s="262" t="s">
        <v>44</v>
      </c>
      <c r="O296" s="86"/>
      <c r="P296" s="211">
        <f>O296*H296</f>
        <v>0</v>
      </c>
      <c r="Q296" s="211">
        <v>0.0025000000000000001</v>
      </c>
      <c r="R296" s="211">
        <f>Q296*H296</f>
        <v>0.23175000000000001</v>
      </c>
      <c r="S296" s="211">
        <v>0</v>
      </c>
      <c r="T296" s="212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3" t="s">
        <v>315</v>
      </c>
      <c r="AT296" s="213" t="s">
        <v>156</v>
      </c>
      <c r="AU296" s="213" t="s">
        <v>82</v>
      </c>
      <c r="AY296" s="19" t="s">
        <v>125</v>
      </c>
      <c r="BE296" s="214">
        <f>IF(N296="základní",J296,0)</f>
        <v>0</v>
      </c>
      <c r="BF296" s="214">
        <f>IF(N296="snížená",J296,0)</f>
        <v>0</v>
      </c>
      <c r="BG296" s="214">
        <f>IF(N296="zákl. přenesená",J296,0)</f>
        <v>0</v>
      </c>
      <c r="BH296" s="214">
        <f>IF(N296="sníž. přenesená",J296,0)</f>
        <v>0</v>
      </c>
      <c r="BI296" s="214">
        <f>IF(N296="nulová",J296,0)</f>
        <v>0</v>
      </c>
      <c r="BJ296" s="19" t="s">
        <v>80</v>
      </c>
      <c r="BK296" s="214">
        <f>ROUND(I296*H296,2)</f>
        <v>0</v>
      </c>
      <c r="BL296" s="19" t="s">
        <v>218</v>
      </c>
      <c r="BM296" s="213" t="s">
        <v>427</v>
      </c>
    </row>
    <row r="297" s="13" customFormat="1">
      <c r="A297" s="13"/>
      <c r="B297" s="220"/>
      <c r="C297" s="221"/>
      <c r="D297" s="222" t="s">
        <v>137</v>
      </c>
      <c r="E297" s="221"/>
      <c r="F297" s="224" t="s">
        <v>428</v>
      </c>
      <c r="G297" s="221"/>
      <c r="H297" s="225">
        <v>92.700000000000003</v>
      </c>
      <c r="I297" s="226"/>
      <c r="J297" s="221"/>
      <c r="K297" s="221"/>
      <c r="L297" s="227"/>
      <c r="M297" s="228"/>
      <c r="N297" s="229"/>
      <c r="O297" s="229"/>
      <c r="P297" s="229"/>
      <c r="Q297" s="229"/>
      <c r="R297" s="229"/>
      <c r="S297" s="229"/>
      <c r="T297" s="23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1" t="s">
        <v>137</v>
      </c>
      <c r="AU297" s="231" t="s">
        <v>82</v>
      </c>
      <c r="AV297" s="13" t="s">
        <v>82</v>
      </c>
      <c r="AW297" s="13" t="s">
        <v>4</v>
      </c>
      <c r="AX297" s="13" t="s">
        <v>80</v>
      </c>
      <c r="AY297" s="231" t="s">
        <v>125</v>
      </c>
    </row>
    <row r="298" s="2" customFormat="1" ht="37.8" customHeight="1">
      <c r="A298" s="40"/>
      <c r="B298" s="41"/>
      <c r="C298" s="202" t="s">
        <v>429</v>
      </c>
      <c r="D298" s="202" t="s">
        <v>128</v>
      </c>
      <c r="E298" s="203" t="s">
        <v>430</v>
      </c>
      <c r="F298" s="204" t="s">
        <v>431</v>
      </c>
      <c r="G298" s="205" t="s">
        <v>131</v>
      </c>
      <c r="H298" s="206">
        <v>590.75599999999997</v>
      </c>
      <c r="I298" s="207"/>
      <c r="J298" s="208">
        <f>ROUND(I298*H298,2)</f>
        <v>0</v>
      </c>
      <c r="K298" s="204" t="s">
        <v>132</v>
      </c>
      <c r="L298" s="46"/>
      <c r="M298" s="209" t="s">
        <v>19</v>
      </c>
      <c r="N298" s="210" t="s">
        <v>44</v>
      </c>
      <c r="O298" s="86"/>
      <c r="P298" s="211">
        <f>O298*H298</f>
        <v>0</v>
      </c>
      <c r="Q298" s="211">
        <v>0</v>
      </c>
      <c r="R298" s="211">
        <f>Q298*H298</f>
        <v>0</v>
      </c>
      <c r="S298" s="211">
        <v>0</v>
      </c>
      <c r="T298" s="212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3" t="s">
        <v>218</v>
      </c>
      <c r="AT298" s="213" t="s">
        <v>128</v>
      </c>
      <c r="AU298" s="213" t="s">
        <v>82</v>
      </c>
      <c r="AY298" s="19" t="s">
        <v>125</v>
      </c>
      <c r="BE298" s="214">
        <f>IF(N298="základní",J298,0)</f>
        <v>0</v>
      </c>
      <c r="BF298" s="214">
        <f>IF(N298="snížená",J298,0)</f>
        <v>0</v>
      </c>
      <c r="BG298" s="214">
        <f>IF(N298="zákl. přenesená",J298,0)</f>
        <v>0</v>
      </c>
      <c r="BH298" s="214">
        <f>IF(N298="sníž. přenesená",J298,0)</f>
        <v>0</v>
      </c>
      <c r="BI298" s="214">
        <f>IF(N298="nulová",J298,0)</f>
        <v>0</v>
      </c>
      <c r="BJ298" s="19" t="s">
        <v>80</v>
      </c>
      <c r="BK298" s="214">
        <f>ROUND(I298*H298,2)</f>
        <v>0</v>
      </c>
      <c r="BL298" s="19" t="s">
        <v>218</v>
      </c>
      <c r="BM298" s="213" t="s">
        <v>432</v>
      </c>
    </row>
    <row r="299" s="2" customFormat="1">
      <c r="A299" s="40"/>
      <c r="B299" s="41"/>
      <c r="C299" s="42"/>
      <c r="D299" s="215" t="s">
        <v>135</v>
      </c>
      <c r="E299" s="42"/>
      <c r="F299" s="216" t="s">
        <v>433</v>
      </c>
      <c r="G299" s="42"/>
      <c r="H299" s="42"/>
      <c r="I299" s="217"/>
      <c r="J299" s="42"/>
      <c r="K299" s="42"/>
      <c r="L299" s="46"/>
      <c r="M299" s="218"/>
      <c r="N299" s="219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135</v>
      </c>
      <c r="AU299" s="19" t="s">
        <v>82</v>
      </c>
    </row>
    <row r="300" s="13" customFormat="1">
      <c r="A300" s="13"/>
      <c r="B300" s="220"/>
      <c r="C300" s="221"/>
      <c r="D300" s="222" t="s">
        <v>137</v>
      </c>
      <c r="E300" s="223" t="s">
        <v>19</v>
      </c>
      <c r="F300" s="224" t="s">
        <v>434</v>
      </c>
      <c r="G300" s="221"/>
      <c r="H300" s="225">
        <v>473.73599999999999</v>
      </c>
      <c r="I300" s="226"/>
      <c r="J300" s="221"/>
      <c r="K300" s="221"/>
      <c r="L300" s="227"/>
      <c r="M300" s="228"/>
      <c r="N300" s="229"/>
      <c r="O300" s="229"/>
      <c r="P300" s="229"/>
      <c r="Q300" s="229"/>
      <c r="R300" s="229"/>
      <c r="S300" s="229"/>
      <c r="T300" s="23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1" t="s">
        <v>137</v>
      </c>
      <c r="AU300" s="231" t="s">
        <v>82</v>
      </c>
      <c r="AV300" s="13" t="s">
        <v>82</v>
      </c>
      <c r="AW300" s="13" t="s">
        <v>35</v>
      </c>
      <c r="AX300" s="13" t="s">
        <v>73</v>
      </c>
      <c r="AY300" s="231" t="s">
        <v>125</v>
      </c>
    </row>
    <row r="301" s="13" customFormat="1">
      <c r="A301" s="13"/>
      <c r="B301" s="220"/>
      <c r="C301" s="221"/>
      <c r="D301" s="222" t="s">
        <v>137</v>
      </c>
      <c r="E301" s="223" t="s">
        <v>19</v>
      </c>
      <c r="F301" s="224" t="s">
        <v>435</v>
      </c>
      <c r="G301" s="221"/>
      <c r="H301" s="225">
        <v>29.369</v>
      </c>
      <c r="I301" s="226"/>
      <c r="J301" s="221"/>
      <c r="K301" s="221"/>
      <c r="L301" s="227"/>
      <c r="M301" s="228"/>
      <c r="N301" s="229"/>
      <c r="O301" s="229"/>
      <c r="P301" s="229"/>
      <c r="Q301" s="229"/>
      <c r="R301" s="229"/>
      <c r="S301" s="229"/>
      <c r="T301" s="23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1" t="s">
        <v>137</v>
      </c>
      <c r="AU301" s="231" t="s">
        <v>82</v>
      </c>
      <c r="AV301" s="13" t="s">
        <v>82</v>
      </c>
      <c r="AW301" s="13" t="s">
        <v>35</v>
      </c>
      <c r="AX301" s="13" t="s">
        <v>73</v>
      </c>
      <c r="AY301" s="231" t="s">
        <v>125</v>
      </c>
    </row>
    <row r="302" s="13" customFormat="1">
      <c r="A302" s="13"/>
      <c r="B302" s="220"/>
      <c r="C302" s="221"/>
      <c r="D302" s="222" t="s">
        <v>137</v>
      </c>
      <c r="E302" s="223" t="s">
        <v>19</v>
      </c>
      <c r="F302" s="224" t="s">
        <v>436</v>
      </c>
      <c r="G302" s="221"/>
      <c r="H302" s="225">
        <v>44.738999999999997</v>
      </c>
      <c r="I302" s="226"/>
      <c r="J302" s="221"/>
      <c r="K302" s="221"/>
      <c r="L302" s="227"/>
      <c r="M302" s="228"/>
      <c r="N302" s="229"/>
      <c r="O302" s="229"/>
      <c r="P302" s="229"/>
      <c r="Q302" s="229"/>
      <c r="R302" s="229"/>
      <c r="S302" s="229"/>
      <c r="T302" s="23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1" t="s">
        <v>137</v>
      </c>
      <c r="AU302" s="231" t="s">
        <v>82</v>
      </c>
      <c r="AV302" s="13" t="s">
        <v>82</v>
      </c>
      <c r="AW302" s="13" t="s">
        <v>35</v>
      </c>
      <c r="AX302" s="13" t="s">
        <v>73</v>
      </c>
      <c r="AY302" s="231" t="s">
        <v>125</v>
      </c>
    </row>
    <row r="303" s="13" customFormat="1">
      <c r="A303" s="13"/>
      <c r="B303" s="220"/>
      <c r="C303" s="221"/>
      <c r="D303" s="222" t="s">
        <v>137</v>
      </c>
      <c r="E303" s="223" t="s">
        <v>19</v>
      </c>
      <c r="F303" s="224" t="s">
        <v>437</v>
      </c>
      <c r="G303" s="221"/>
      <c r="H303" s="225">
        <v>-15.83</v>
      </c>
      <c r="I303" s="226"/>
      <c r="J303" s="221"/>
      <c r="K303" s="221"/>
      <c r="L303" s="227"/>
      <c r="M303" s="228"/>
      <c r="N303" s="229"/>
      <c r="O303" s="229"/>
      <c r="P303" s="229"/>
      <c r="Q303" s="229"/>
      <c r="R303" s="229"/>
      <c r="S303" s="229"/>
      <c r="T303" s="23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1" t="s">
        <v>137</v>
      </c>
      <c r="AU303" s="231" t="s">
        <v>82</v>
      </c>
      <c r="AV303" s="13" t="s">
        <v>82</v>
      </c>
      <c r="AW303" s="13" t="s">
        <v>35</v>
      </c>
      <c r="AX303" s="13" t="s">
        <v>73</v>
      </c>
      <c r="AY303" s="231" t="s">
        <v>125</v>
      </c>
    </row>
    <row r="304" s="13" customFormat="1">
      <c r="A304" s="13"/>
      <c r="B304" s="220"/>
      <c r="C304" s="221"/>
      <c r="D304" s="222" t="s">
        <v>137</v>
      </c>
      <c r="E304" s="223" t="s">
        <v>19</v>
      </c>
      <c r="F304" s="224" t="s">
        <v>438</v>
      </c>
      <c r="G304" s="221"/>
      <c r="H304" s="225">
        <v>7.7169999999999996</v>
      </c>
      <c r="I304" s="226"/>
      <c r="J304" s="221"/>
      <c r="K304" s="221"/>
      <c r="L304" s="227"/>
      <c r="M304" s="228"/>
      <c r="N304" s="229"/>
      <c r="O304" s="229"/>
      <c r="P304" s="229"/>
      <c r="Q304" s="229"/>
      <c r="R304" s="229"/>
      <c r="S304" s="229"/>
      <c r="T304" s="23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1" t="s">
        <v>137</v>
      </c>
      <c r="AU304" s="231" t="s">
        <v>82</v>
      </c>
      <c r="AV304" s="13" t="s">
        <v>82</v>
      </c>
      <c r="AW304" s="13" t="s">
        <v>35</v>
      </c>
      <c r="AX304" s="13" t="s">
        <v>73</v>
      </c>
      <c r="AY304" s="231" t="s">
        <v>125</v>
      </c>
    </row>
    <row r="305" s="13" customFormat="1">
      <c r="A305" s="13"/>
      <c r="B305" s="220"/>
      <c r="C305" s="221"/>
      <c r="D305" s="222" t="s">
        <v>137</v>
      </c>
      <c r="E305" s="223" t="s">
        <v>19</v>
      </c>
      <c r="F305" s="224" t="s">
        <v>439</v>
      </c>
      <c r="G305" s="221"/>
      <c r="H305" s="225">
        <v>45.713999999999999</v>
      </c>
      <c r="I305" s="226"/>
      <c r="J305" s="221"/>
      <c r="K305" s="221"/>
      <c r="L305" s="227"/>
      <c r="M305" s="228"/>
      <c r="N305" s="229"/>
      <c r="O305" s="229"/>
      <c r="P305" s="229"/>
      <c r="Q305" s="229"/>
      <c r="R305" s="229"/>
      <c r="S305" s="229"/>
      <c r="T305" s="23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1" t="s">
        <v>137</v>
      </c>
      <c r="AU305" s="231" t="s">
        <v>82</v>
      </c>
      <c r="AV305" s="13" t="s">
        <v>82</v>
      </c>
      <c r="AW305" s="13" t="s">
        <v>35</v>
      </c>
      <c r="AX305" s="13" t="s">
        <v>73</v>
      </c>
      <c r="AY305" s="231" t="s">
        <v>125</v>
      </c>
    </row>
    <row r="306" s="13" customFormat="1">
      <c r="A306" s="13"/>
      <c r="B306" s="220"/>
      <c r="C306" s="221"/>
      <c r="D306" s="222" t="s">
        <v>137</v>
      </c>
      <c r="E306" s="223" t="s">
        <v>19</v>
      </c>
      <c r="F306" s="224" t="s">
        <v>440</v>
      </c>
      <c r="G306" s="221"/>
      <c r="H306" s="225">
        <v>5.3109999999999999</v>
      </c>
      <c r="I306" s="226"/>
      <c r="J306" s="221"/>
      <c r="K306" s="221"/>
      <c r="L306" s="227"/>
      <c r="M306" s="228"/>
      <c r="N306" s="229"/>
      <c r="O306" s="229"/>
      <c r="P306" s="229"/>
      <c r="Q306" s="229"/>
      <c r="R306" s="229"/>
      <c r="S306" s="229"/>
      <c r="T306" s="23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1" t="s">
        <v>137</v>
      </c>
      <c r="AU306" s="231" t="s">
        <v>82</v>
      </c>
      <c r="AV306" s="13" t="s">
        <v>82</v>
      </c>
      <c r="AW306" s="13" t="s">
        <v>35</v>
      </c>
      <c r="AX306" s="13" t="s">
        <v>73</v>
      </c>
      <c r="AY306" s="231" t="s">
        <v>125</v>
      </c>
    </row>
    <row r="307" s="14" customFormat="1">
      <c r="A307" s="14"/>
      <c r="B307" s="232"/>
      <c r="C307" s="233"/>
      <c r="D307" s="222" t="s">
        <v>137</v>
      </c>
      <c r="E307" s="234" t="s">
        <v>19</v>
      </c>
      <c r="F307" s="235" t="s">
        <v>139</v>
      </c>
      <c r="G307" s="233"/>
      <c r="H307" s="236">
        <v>590.75599999999997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2" t="s">
        <v>137</v>
      </c>
      <c r="AU307" s="242" t="s">
        <v>82</v>
      </c>
      <c r="AV307" s="14" t="s">
        <v>133</v>
      </c>
      <c r="AW307" s="14" t="s">
        <v>35</v>
      </c>
      <c r="AX307" s="14" t="s">
        <v>80</v>
      </c>
      <c r="AY307" s="242" t="s">
        <v>125</v>
      </c>
    </row>
    <row r="308" s="2" customFormat="1" ht="33" customHeight="1">
      <c r="A308" s="40"/>
      <c r="B308" s="41"/>
      <c r="C308" s="253" t="s">
        <v>441</v>
      </c>
      <c r="D308" s="253" t="s">
        <v>156</v>
      </c>
      <c r="E308" s="254" t="s">
        <v>425</v>
      </c>
      <c r="F308" s="255" t="s">
        <v>426</v>
      </c>
      <c r="G308" s="256" t="s">
        <v>131</v>
      </c>
      <c r="H308" s="257">
        <v>620.29399999999998</v>
      </c>
      <c r="I308" s="258"/>
      <c r="J308" s="259">
        <f>ROUND(I308*H308,2)</f>
        <v>0</v>
      </c>
      <c r="K308" s="255" t="s">
        <v>132</v>
      </c>
      <c r="L308" s="260"/>
      <c r="M308" s="261" t="s">
        <v>19</v>
      </c>
      <c r="N308" s="262" t="s">
        <v>44</v>
      </c>
      <c r="O308" s="86"/>
      <c r="P308" s="211">
        <f>O308*H308</f>
        <v>0</v>
      </c>
      <c r="Q308" s="211">
        <v>0.0025000000000000001</v>
      </c>
      <c r="R308" s="211">
        <f>Q308*H308</f>
        <v>1.550735</v>
      </c>
      <c r="S308" s="211">
        <v>0</v>
      </c>
      <c r="T308" s="212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3" t="s">
        <v>315</v>
      </c>
      <c r="AT308" s="213" t="s">
        <v>156</v>
      </c>
      <c r="AU308" s="213" t="s">
        <v>82</v>
      </c>
      <c r="AY308" s="19" t="s">
        <v>125</v>
      </c>
      <c r="BE308" s="214">
        <f>IF(N308="základní",J308,0)</f>
        <v>0</v>
      </c>
      <c r="BF308" s="214">
        <f>IF(N308="snížená",J308,0)</f>
        <v>0</v>
      </c>
      <c r="BG308" s="214">
        <f>IF(N308="zákl. přenesená",J308,0)</f>
        <v>0</v>
      </c>
      <c r="BH308" s="214">
        <f>IF(N308="sníž. přenesená",J308,0)</f>
        <v>0</v>
      </c>
      <c r="BI308" s="214">
        <f>IF(N308="nulová",J308,0)</f>
        <v>0</v>
      </c>
      <c r="BJ308" s="19" t="s">
        <v>80</v>
      </c>
      <c r="BK308" s="214">
        <f>ROUND(I308*H308,2)</f>
        <v>0</v>
      </c>
      <c r="BL308" s="19" t="s">
        <v>218</v>
      </c>
      <c r="BM308" s="213" t="s">
        <v>442</v>
      </c>
    </row>
    <row r="309" s="13" customFormat="1">
      <c r="A309" s="13"/>
      <c r="B309" s="220"/>
      <c r="C309" s="221"/>
      <c r="D309" s="222" t="s">
        <v>137</v>
      </c>
      <c r="E309" s="221"/>
      <c r="F309" s="224" t="s">
        <v>443</v>
      </c>
      <c r="G309" s="221"/>
      <c r="H309" s="225">
        <v>620.29399999999998</v>
      </c>
      <c r="I309" s="226"/>
      <c r="J309" s="221"/>
      <c r="K309" s="221"/>
      <c r="L309" s="227"/>
      <c r="M309" s="228"/>
      <c r="N309" s="229"/>
      <c r="O309" s="229"/>
      <c r="P309" s="229"/>
      <c r="Q309" s="229"/>
      <c r="R309" s="229"/>
      <c r="S309" s="229"/>
      <c r="T309" s="23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1" t="s">
        <v>137</v>
      </c>
      <c r="AU309" s="231" t="s">
        <v>82</v>
      </c>
      <c r="AV309" s="13" t="s">
        <v>82</v>
      </c>
      <c r="AW309" s="13" t="s">
        <v>4</v>
      </c>
      <c r="AX309" s="13" t="s">
        <v>80</v>
      </c>
      <c r="AY309" s="231" t="s">
        <v>125</v>
      </c>
    </row>
    <row r="310" s="2" customFormat="1" ht="44.25" customHeight="1">
      <c r="A310" s="40"/>
      <c r="B310" s="41"/>
      <c r="C310" s="202" t="s">
        <v>444</v>
      </c>
      <c r="D310" s="202" t="s">
        <v>128</v>
      </c>
      <c r="E310" s="203" t="s">
        <v>445</v>
      </c>
      <c r="F310" s="204" t="s">
        <v>446</v>
      </c>
      <c r="G310" s="205" t="s">
        <v>173</v>
      </c>
      <c r="H310" s="206">
        <v>309</v>
      </c>
      <c r="I310" s="207"/>
      <c r="J310" s="208">
        <f>ROUND(I310*H310,2)</f>
        <v>0</v>
      </c>
      <c r="K310" s="204" t="s">
        <v>132</v>
      </c>
      <c r="L310" s="46"/>
      <c r="M310" s="209" t="s">
        <v>19</v>
      </c>
      <c r="N310" s="210" t="s">
        <v>44</v>
      </c>
      <c r="O310" s="86"/>
      <c r="P310" s="211">
        <f>O310*H310</f>
        <v>0</v>
      </c>
      <c r="Q310" s="211">
        <v>0</v>
      </c>
      <c r="R310" s="211">
        <f>Q310*H310</f>
        <v>0</v>
      </c>
      <c r="S310" s="211">
        <v>0</v>
      </c>
      <c r="T310" s="212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3" t="s">
        <v>218</v>
      </c>
      <c r="AT310" s="213" t="s">
        <v>128</v>
      </c>
      <c r="AU310" s="213" t="s">
        <v>82</v>
      </c>
      <c r="AY310" s="19" t="s">
        <v>125</v>
      </c>
      <c r="BE310" s="214">
        <f>IF(N310="základní",J310,0)</f>
        <v>0</v>
      </c>
      <c r="BF310" s="214">
        <f>IF(N310="snížená",J310,0)</f>
        <v>0</v>
      </c>
      <c r="BG310" s="214">
        <f>IF(N310="zákl. přenesená",J310,0)</f>
        <v>0</v>
      </c>
      <c r="BH310" s="214">
        <f>IF(N310="sníž. přenesená",J310,0)</f>
        <v>0</v>
      </c>
      <c r="BI310" s="214">
        <f>IF(N310="nulová",J310,0)</f>
        <v>0</v>
      </c>
      <c r="BJ310" s="19" t="s">
        <v>80</v>
      </c>
      <c r="BK310" s="214">
        <f>ROUND(I310*H310,2)</f>
        <v>0</v>
      </c>
      <c r="BL310" s="19" t="s">
        <v>218</v>
      </c>
      <c r="BM310" s="213" t="s">
        <v>447</v>
      </c>
    </row>
    <row r="311" s="2" customFormat="1">
      <c r="A311" s="40"/>
      <c r="B311" s="41"/>
      <c r="C311" s="42"/>
      <c r="D311" s="215" t="s">
        <v>135</v>
      </c>
      <c r="E311" s="42"/>
      <c r="F311" s="216" t="s">
        <v>448</v>
      </c>
      <c r="G311" s="42"/>
      <c r="H311" s="42"/>
      <c r="I311" s="217"/>
      <c r="J311" s="42"/>
      <c r="K311" s="42"/>
      <c r="L311" s="46"/>
      <c r="M311" s="218"/>
      <c r="N311" s="219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135</v>
      </c>
      <c r="AU311" s="19" t="s">
        <v>82</v>
      </c>
    </row>
    <row r="312" s="13" customFormat="1">
      <c r="A312" s="13"/>
      <c r="B312" s="220"/>
      <c r="C312" s="221"/>
      <c r="D312" s="222" t="s">
        <v>137</v>
      </c>
      <c r="E312" s="223" t="s">
        <v>19</v>
      </c>
      <c r="F312" s="224" t="s">
        <v>422</v>
      </c>
      <c r="G312" s="221"/>
      <c r="H312" s="225">
        <v>22.800000000000001</v>
      </c>
      <c r="I312" s="226"/>
      <c r="J312" s="221"/>
      <c r="K312" s="221"/>
      <c r="L312" s="227"/>
      <c r="M312" s="228"/>
      <c r="N312" s="229"/>
      <c r="O312" s="229"/>
      <c r="P312" s="229"/>
      <c r="Q312" s="229"/>
      <c r="R312" s="229"/>
      <c r="S312" s="229"/>
      <c r="T312" s="23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1" t="s">
        <v>137</v>
      </c>
      <c r="AU312" s="231" t="s">
        <v>82</v>
      </c>
      <c r="AV312" s="13" t="s">
        <v>82</v>
      </c>
      <c r="AW312" s="13" t="s">
        <v>35</v>
      </c>
      <c r="AX312" s="13" t="s">
        <v>73</v>
      </c>
      <c r="AY312" s="231" t="s">
        <v>125</v>
      </c>
    </row>
    <row r="313" s="13" customFormat="1">
      <c r="A313" s="13"/>
      <c r="B313" s="220"/>
      <c r="C313" s="221"/>
      <c r="D313" s="222" t="s">
        <v>137</v>
      </c>
      <c r="E313" s="223" t="s">
        <v>19</v>
      </c>
      <c r="F313" s="224" t="s">
        <v>423</v>
      </c>
      <c r="G313" s="221"/>
      <c r="H313" s="225">
        <v>286.19999999999999</v>
      </c>
      <c r="I313" s="226"/>
      <c r="J313" s="221"/>
      <c r="K313" s="221"/>
      <c r="L313" s="227"/>
      <c r="M313" s="228"/>
      <c r="N313" s="229"/>
      <c r="O313" s="229"/>
      <c r="P313" s="229"/>
      <c r="Q313" s="229"/>
      <c r="R313" s="229"/>
      <c r="S313" s="229"/>
      <c r="T313" s="23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1" t="s">
        <v>137</v>
      </c>
      <c r="AU313" s="231" t="s">
        <v>82</v>
      </c>
      <c r="AV313" s="13" t="s">
        <v>82</v>
      </c>
      <c r="AW313" s="13" t="s">
        <v>35</v>
      </c>
      <c r="AX313" s="13" t="s">
        <v>73</v>
      </c>
      <c r="AY313" s="231" t="s">
        <v>125</v>
      </c>
    </row>
    <row r="314" s="14" customFormat="1">
      <c r="A314" s="14"/>
      <c r="B314" s="232"/>
      <c r="C314" s="233"/>
      <c r="D314" s="222" t="s">
        <v>137</v>
      </c>
      <c r="E314" s="234" t="s">
        <v>19</v>
      </c>
      <c r="F314" s="235" t="s">
        <v>139</v>
      </c>
      <c r="G314" s="233"/>
      <c r="H314" s="236">
        <v>309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2" t="s">
        <v>137</v>
      </c>
      <c r="AU314" s="242" t="s">
        <v>82</v>
      </c>
      <c r="AV314" s="14" t="s">
        <v>133</v>
      </c>
      <c r="AW314" s="14" t="s">
        <v>35</v>
      </c>
      <c r="AX314" s="14" t="s">
        <v>80</v>
      </c>
      <c r="AY314" s="242" t="s">
        <v>125</v>
      </c>
    </row>
    <row r="315" s="2" customFormat="1" ht="49.05" customHeight="1">
      <c r="A315" s="40"/>
      <c r="B315" s="41"/>
      <c r="C315" s="202" t="s">
        <v>449</v>
      </c>
      <c r="D315" s="202" t="s">
        <v>128</v>
      </c>
      <c r="E315" s="203" t="s">
        <v>450</v>
      </c>
      <c r="F315" s="204" t="s">
        <v>451</v>
      </c>
      <c r="G315" s="205" t="s">
        <v>131</v>
      </c>
      <c r="H315" s="206">
        <v>51.564999999999998</v>
      </c>
      <c r="I315" s="207"/>
      <c r="J315" s="208">
        <f>ROUND(I315*H315,2)</f>
        <v>0</v>
      </c>
      <c r="K315" s="204" t="s">
        <v>132</v>
      </c>
      <c r="L315" s="46"/>
      <c r="M315" s="209" t="s">
        <v>19</v>
      </c>
      <c r="N315" s="210" t="s">
        <v>44</v>
      </c>
      <c r="O315" s="86"/>
      <c r="P315" s="211">
        <f>O315*H315</f>
        <v>0</v>
      </c>
      <c r="Q315" s="211">
        <v>0</v>
      </c>
      <c r="R315" s="211">
        <f>Q315*H315</f>
        <v>0</v>
      </c>
      <c r="S315" s="211">
        <v>0</v>
      </c>
      <c r="T315" s="212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3" t="s">
        <v>218</v>
      </c>
      <c r="AT315" s="213" t="s">
        <v>128</v>
      </c>
      <c r="AU315" s="213" t="s">
        <v>82</v>
      </c>
      <c r="AY315" s="19" t="s">
        <v>125</v>
      </c>
      <c r="BE315" s="214">
        <f>IF(N315="základní",J315,0)</f>
        <v>0</v>
      </c>
      <c r="BF315" s="214">
        <f>IF(N315="snížená",J315,0)</f>
        <v>0</v>
      </c>
      <c r="BG315" s="214">
        <f>IF(N315="zákl. přenesená",J315,0)</f>
        <v>0</v>
      </c>
      <c r="BH315" s="214">
        <f>IF(N315="sníž. přenesená",J315,0)</f>
        <v>0</v>
      </c>
      <c r="BI315" s="214">
        <f>IF(N315="nulová",J315,0)</f>
        <v>0</v>
      </c>
      <c r="BJ315" s="19" t="s">
        <v>80</v>
      </c>
      <c r="BK315" s="214">
        <f>ROUND(I315*H315,2)</f>
        <v>0</v>
      </c>
      <c r="BL315" s="19" t="s">
        <v>218</v>
      </c>
      <c r="BM315" s="213" t="s">
        <v>452</v>
      </c>
    </row>
    <row r="316" s="2" customFormat="1">
      <c r="A316" s="40"/>
      <c r="B316" s="41"/>
      <c r="C316" s="42"/>
      <c r="D316" s="215" t="s">
        <v>135</v>
      </c>
      <c r="E316" s="42"/>
      <c r="F316" s="216" t="s">
        <v>453</v>
      </c>
      <c r="G316" s="42"/>
      <c r="H316" s="42"/>
      <c r="I316" s="217"/>
      <c r="J316" s="42"/>
      <c r="K316" s="42"/>
      <c r="L316" s="46"/>
      <c r="M316" s="218"/>
      <c r="N316" s="219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135</v>
      </c>
      <c r="AU316" s="19" t="s">
        <v>82</v>
      </c>
    </row>
    <row r="317" s="13" customFormat="1">
      <c r="A317" s="13"/>
      <c r="B317" s="220"/>
      <c r="C317" s="221"/>
      <c r="D317" s="222" t="s">
        <v>137</v>
      </c>
      <c r="E317" s="223" t="s">
        <v>19</v>
      </c>
      <c r="F317" s="224" t="s">
        <v>439</v>
      </c>
      <c r="G317" s="221"/>
      <c r="H317" s="225">
        <v>45.713999999999999</v>
      </c>
      <c r="I317" s="226"/>
      <c r="J317" s="221"/>
      <c r="K317" s="221"/>
      <c r="L317" s="227"/>
      <c r="M317" s="228"/>
      <c r="N317" s="229"/>
      <c r="O317" s="229"/>
      <c r="P317" s="229"/>
      <c r="Q317" s="229"/>
      <c r="R317" s="229"/>
      <c r="S317" s="229"/>
      <c r="T317" s="23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1" t="s">
        <v>137</v>
      </c>
      <c r="AU317" s="231" t="s">
        <v>82</v>
      </c>
      <c r="AV317" s="13" t="s">
        <v>82</v>
      </c>
      <c r="AW317" s="13" t="s">
        <v>35</v>
      </c>
      <c r="AX317" s="13" t="s">
        <v>73</v>
      </c>
      <c r="AY317" s="231" t="s">
        <v>125</v>
      </c>
    </row>
    <row r="318" s="13" customFormat="1">
      <c r="A318" s="13"/>
      <c r="B318" s="220"/>
      <c r="C318" s="221"/>
      <c r="D318" s="222" t="s">
        <v>137</v>
      </c>
      <c r="E318" s="223" t="s">
        <v>19</v>
      </c>
      <c r="F318" s="224" t="s">
        <v>440</v>
      </c>
      <c r="G318" s="221"/>
      <c r="H318" s="225">
        <v>5.3109999999999999</v>
      </c>
      <c r="I318" s="226"/>
      <c r="J318" s="221"/>
      <c r="K318" s="221"/>
      <c r="L318" s="227"/>
      <c r="M318" s="228"/>
      <c r="N318" s="229"/>
      <c r="O318" s="229"/>
      <c r="P318" s="229"/>
      <c r="Q318" s="229"/>
      <c r="R318" s="229"/>
      <c r="S318" s="229"/>
      <c r="T318" s="23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1" t="s">
        <v>137</v>
      </c>
      <c r="AU318" s="231" t="s">
        <v>82</v>
      </c>
      <c r="AV318" s="13" t="s">
        <v>82</v>
      </c>
      <c r="AW318" s="13" t="s">
        <v>35</v>
      </c>
      <c r="AX318" s="13" t="s">
        <v>73</v>
      </c>
      <c r="AY318" s="231" t="s">
        <v>125</v>
      </c>
    </row>
    <row r="319" s="13" customFormat="1">
      <c r="A319" s="13"/>
      <c r="B319" s="220"/>
      <c r="C319" s="221"/>
      <c r="D319" s="222" t="s">
        <v>137</v>
      </c>
      <c r="E319" s="223" t="s">
        <v>19</v>
      </c>
      <c r="F319" s="224" t="s">
        <v>454</v>
      </c>
      <c r="G319" s="221"/>
      <c r="H319" s="225">
        <v>0.54000000000000004</v>
      </c>
      <c r="I319" s="226"/>
      <c r="J319" s="221"/>
      <c r="K319" s="221"/>
      <c r="L319" s="227"/>
      <c r="M319" s="228"/>
      <c r="N319" s="229"/>
      <c r="O319" s="229"/>
      <c r="P319" s="229"/>
      <c r="Q319" s="229"/>
      <c r="R319" s="229"/>
      <c r="S319" s="229"/>
      <c r="T319" s="23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1" t="s">
        <v>137</v>
      </c>
      <c r="AU319" s="231" t="s">
        <v>82</v>
      </c>
      <c r="AV319" s="13" t="s">
        <v>82</v>
      </c>
      <c r="AW319" s="13" t="s">
        <v>35</v>
      </c>
      <c r="AX319" s="13" t="s">
        <v>73</v>
      </c>
      <c r="AY319" s="231" t="s">
        <v>125</v>
      </c>
    </row>
    <row r="320" s="14" customFormat="1">
      <c r="A320" s="14"/>
      <c r="B320" s="232"/>
      <c r="C320" s="233"/>
      <c r="D320" s="222" t="s">
        <v>137</v>
      </c>
      <c r="E320" s="234" t="s">
        <v>19</v>
      </c>
      <c r="F320" s="235" t="s">
        <v>139</v>
      </c>
      <c r="G320" s="233"/>
      <c r="H320" s="236">
        <v>51.564999999999998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2" t="s">
        <v>137</v>
      </c>
      <c r="AU320" s="242" t="s">
        <v>82</v>
      </c>
      <c r="AV320" s="14" t="s">
        <v>133</v>
      </c>
      <c r="AW320" s="14" t="s">
        <v>35</v>
      </c>
      <c r="AX320" s="14" t="s">
        <v>80</v>
      </c>
      <c r="AY320" s="242" t="s">
        <v>125</v>
      </c>
    </row>
    <row r="321" s="2" customFormat="1" ht="55.5" customHeight="1">
      <c r="A321" s="40"/>
      <c r="B321" s="41"/>
      <c r="C321" s="202" t="s">
        <v>455</v>
      </c>
      <c r="D321" s="202" t="s">
        <v>128</v>
      </c>
      <c r="E321" s="203" t="s">
        <v>456</v>
      </c>
      <c r="F321" s="204" t="s">
        <v>457</v>
      </c>
      <c r="G321" s="205" t="s">
        <v>256</v>
      </c>
      <c r="H321" s="206">
        <v>25</v>
      </c>
      <c r="I321" s="207"/>
      <c r="J321" s="208">
        <f>ROUND(I321*H321,2)</f>
        <v>0</v>
      </c>
      <c r="K321" s="204" t="s">
        <v>132</v>
      </c>
      <c r="L321" s="46"/>
      <c r="M321" s="209" t="s">
        <v>19</v>
      </c>
      <c r="N321" s="210" t="s">
        <v>44</v>
      </c>
      <c r="O321" s="86"/>
      <c r="P321" s="211">
        <f>O321*H321</f>
        <v>0</v>
      </c>
      <c r="Q321" s="211">
        <v>0.0074999999999999997</v>
      </c>
      <c r="R321" s="211">
        <f>Q321*H321</f>
        <v>0.1875</v>
      </c>
      <c r="S321" s="211">
        <v>0</v>
      </c>
      <c r="T321" s="212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3" t="s">
        <v>218</v>
      </c>
      <c r="AT321" s="213" t="s">
        <v>128</v>
      </c>
      <c r="AU321" s="213" t="s">
        <v>82</v>
      </c>
      <c r="AY321" s="19" t="s">
        <v>125</v>
      </c>
      <c r="BE321" s="214">
        <f>IF(N321="základní",J321,0)</f>
        <v>0</v>
      </c>
      <c r="BF321" s="214">
        <f>IF(N321="snížená",J321,0)</f>
        <v>0</v>
      </c>
      <c r="BG321" s="214">
        <f>IF(N321="zákl. přenesená",J321,0)</f>
        <v>0</v>
      </c>
      <c r="BH321" s="214">
        <f>IF(N321="sníž. přenesená",J321,0)</f>
        <v>0</v>
      </c>
      <c r="BI321" s="214">
        <f>IF(N321="nulová",J321,0)</f>
        <v>0</v>
      </c>
      <c r="BJ321" s="19" t="s">
        <v>80</v>
      </c>
      <c r="BK321" s="214">
        <f>ROUND(I321*H321,2)</f>
        <v>0</v>
      </c>
      <c r="BL321" s="19" t="s">
        <v>218</v>
      </c>
      <c r="BM321" s="213" t="s">
        <v>458</v>
      </c>
    </row>
    <row r="322" s="2" customFormat="1">
      <c r="A322" s="40"/>
      <c r="B322" s="41"/>
      <c r="C322" s="42"/>
      <c r="D322" s="215" t="s">
        <v>135</v>
      </c>
      <c r="E322" s="42"/>
      <c r="F322" s="216" t="s">
        <v>459</v>
      </c>
      <c r="G322" s="42"/>
      <c r="H322" s="42"/>
      <c r="I322" s="217"/>
      <c r="J322" s="42"/>
      <c r="K322" s="42"/>
      <c r="L322" s="46"/>
      <c r="M322" s="218"/>
      <c r="N322" s="219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135</v>
      </c>
      <c r="AU322" s="19" t="s">
        <v>82</v>
      </c>
    </row>
    <row r="323" s="13" customFormat="1">
      <c r="A323" s="13"/>
      <c r="B323" s="220"/>
      <c r="C323" s="221"/>
      <c r="D323" s="222" t="s">
        <v>137</v>
      </c>
      <c r="E323" s="223" t="s">
        <v>19</v>
      </c>
      <c r="F323" s="224" t="s">
        <v>460</v>
      </c>
      <c r="G323" s="221"/>
      <c r="H323" s="225">
        <v>25</v>
      </c>
      <c r="I323" s="226"/>
      <c r="J323" s="221"/>
      <c r="K323" s="221"/>
      <c r="L323" s="227"/>
      <c r="M323" s="228"/>
      <c r="N323" s="229"/>
      <c r="O323" s="229"/>
      <c r="P323" s="229"/>
      <c r="Q323" s="229"/>
      <c r="R323" s="229"/>
      <c r="S323" s="229"/>
      <c r="T323" s="23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1" t="s">
        <v>137</v>
      </c>
      <c r="AU323" s="231" t="s">
        <v>82</v>
      </c>
      <c r="AV323" s="13" t="s">
        <v>82</v>
      </c>
      <c r="AW323" s="13" t="s">
        <v>35</v>
      </c>
      <c r="AX323" s="13" t="s">
        <v>73</v>
      </c>
      <c r="AY323" s="231" t="s">
        <v>125</v>
      </c>
    </row>
    <row r="324" s="14" customFormat="1">
      <c r="A324" s="14"/>
      <c r="B324" s="232"/>
      <c r="C324" s="233"/>
      <c r="D324" s="222" t="s">
        <v>137</v>
      </c>
      <c r="E324" s="234" t="s">
        <v>19</v>
      </c>
      <c r="F324" s="235" t="s">
        <v>139</v>
      </c>
      <c r="G324" s="233"/>
      <c r="H324" s="236">
        <v>25</v>
      </c>
      <c r="I324" s="237"/>
      <c r="J324" s="233"/>
      <c r="K324" s="233"/>
      <c r="L324" s="238"/>
      <c r="M324" s="239"/>
      <c r="N324" s="240"/>
      <c r="O324" s="240"/>
      <c r="P324" s="240"/>
      <c r="Q324" s="240"/>
      <c r="R324" s="240"/>
      <c r="S324" s="240"/>
      <c r="T324" s="24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2" t="s">
        <v>137</v>
      </c>
      <c r="AU324" s="242" t="s">
        <v>82</v>
      </c>
      <c r="AV324" s="14" t="s">
        <v>133</v>
      </c>
      <c r="AW324" s="14" t="s">
        <v>35</v>
      </c>
      <c r="AX324" s="14" t="s">
        <v>80</v>
      </c>
      <c r="AY324" s="242" t="s">
        <v>125</v>
      </c>
    </row>
    <row r="325" s="2" customFormat="1" ht="24.15" customHeight="1">
      <c r="A325" s="40"/>
      <c r="B325" s="41"/>
      <c r="C325" s="253" t="s">
        <v>461</v>
      </c>
      <c r="D325" s="253" t="s">
        <v>156</v>
      </c>
      <c r="E325" s="254" t="s">
        <v>462</v>
      </c>
      <c r="F325" s="255" t="s">
        <v>463</v>
      </c>
      <c r="G325" s="256" t="s">
        <v>256</v>
      </c>
      <c r="H325" s="257">
        <v>13</v>
      </c>
      <c r="I325" s="258"/>
      <c r="J325" s="259">
        <f>ROUND(I325*H325,2)</f>
        <v>0</v>
      </c>
      <c r="K325" s="255" t="s">
        <v>132</v>
      </c>
      <c r="L325" s="260"/>
      <c r="M325" s="261" t="s">
        <v>19</v>
      </c>
      <c r="N325" s="262" t="s">
        <v>44</v>
      </c>
      <c r="O325" s="86"/>
      <c r="P325" s="211">
        <f>O325*H325</f>
        <v>0</v>
      </c>
      <c r="Q325" s="211">
        <v>0.00023000000000000001</v>
      </c>
      <c r="R325" s="211">
        <f>Q325*H325</f>
        <v>0.00299</v>
      </c>
      <c r="S325" s="211">
        <v>0</v>
      </c>
      <c r="T325" s="212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3" t="s">
        <v>315</v>
      </c>
      <c r="AT325" s="213" t="s">
        <v>156</v>
      </c>
      <c r="AU325" s="213" t="s">
        <v>82</v>
      </c>
      <c r="AY325" s="19" t="s">
        <v>125</v>
      </c>
      <c r="BE325" s="214">
        <f>IF(N325="základní",J325,0)</f>
        <v>0</v>
      </c>
      <c r="BF325" s="214">
        <f>IF(N325="snížená",J325,0)</f>
        <v>0</v>
      </c>
      <c r="BG325" s="214">
        <f>IF(N325="zákl. přenesená",J325,0)</f>
        <v>0</v>
      </c>
      <c r="BH325" s="214">
        <f>IF(N325="sníž. přenesená",J325,0)</f>
        <v>0</v>
      </c>
      <c r="BI325" s="214">
        <f>IF(N325="nulová",J325,0)</f>
        <v>0</v>
      </c>
      <c r="BJ325" s="19" t="s">
        <v>80</v>
      </c>
      <c r="BK325" s="214">
        <f>ROUND(I325*H325,2)</f>
        <v>0</v>
      </c>
      <c r="BL325" s="19" t="s">
        <v>218</v>
      </c>
      <c r="BM325" s="213" t="s">
        <v>464</v>
      </c>
    </row>
    <row r="326" s="13" customFormat="1">
      <c r="A326" s="13"/>
      <c r="B326" s="220"/>
      <c r="C326" s="221"/>
      <c r="D326" s="222" t="s">
        <v>137</v>
      </c>
      <c r="E326" s="223" t="s">
        <v>19</v>
      </c>
      <c r="F326" s="224" t="s">
        <v>144</v>
      </c>
      <c r="G326" s="221"/>
      <c r="H326" s="225">
        <v>3</v>
      </c>
      <c r="I326" s="226"/>
      <c r="J326" s="221"/>
      <c r="K326" s="221"/>
      <c r="L326" s="227"/>
      <c r="M326" s="228"/>
      <c r="N326" s="229"/>
      <c r="O326" s="229"/>
      <c r="P326" s="229"/>
      <c r="Q326" s="229"/>
      <c r="R326" s="229"/>
      <c r="S326" s="229"/>
      <c r="T326" s="23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1" t="s">
        <v>137</v>
      </c>
      <c r="AU326" s="231" t="s">
        <v>82</v>
      </c>
      <c r="AV326" s="13" t="s">
        <v>82</v>
      </c>
      <c r="AW326" s="13" t="s">
        <v>35</v>
      </c>
      <c r="AX326" s="13" t="s">
        <v>73</v>
      </c>
      <c r="AY326" s="231" t="s">
        <v>125</v>
      </c>
    </row>
    <row r="327" s="13" customFormat="1">
      <c r="A327" s="13"/>
      <c r="B327" s="220"/>
      <c r="C327" s="221"/>
      <c r="D327" s="222" t="s">
        <v>137</v>
      </c>
      <c r="E327" s="223" t="s">
        <v>19</v>
      </c>
      <c r="F327" s="224" t="s">
        <v>183</v>
      </c>
      <c r="G327" s="221"/>
      <c r="H327" s="225">
        <v>10</v>
      </c>
      <c r="I327" s="226"/>
      <c r="J327" s="221"/>
      <c r="K327" s="221"/>
      <c r="L327" s="227"/>
      <c r="M327" s="228"/>
      <c r="N327" s="229"/>
      <c r="O327" s="229"/>
      <c r="P327" s="229"/>
      <c r="Q327" s="229"/>
      <c r="R327" s="229"/>
      <c r="S327" s="229"/>
      <c r="T327" s="23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1" t="s">
        <v>137</v>
      </c>
      <c r="AU327" s="231" t="s">
        <v>82</v>
      </c>
      <c r="AV327" s="13" t="s">
        <v>82</v>
      </c>
      <c r="AW327" s="13" t="s">
        <v>35</v>
      </c>
      <c r="AX327" s="13" t="s">
        <v>73</v>
      </c>
      <c r="AY327" s="231" t="s">
        <v>125</v>
      </c>
    </row>
    <row r="328" s="14" customFormat="1">
      <c r="A328" s="14"/>
      <c r="B328" s="232"/>
      <c r="C328" s="233"/>
      <c r="D328" s="222" t="s">
        <v>137</v>
      </c>
      <c r="E328" s="234" t="s">
        <v>19</v>
      </c>
      <c r="F328" s="235" t="s">
        <v>139</v>
      </c>
      <c r="G328" s="233"/>
      <c r="H328" s="236">
        <v>13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2" t="s">
        <v>137</v>
      </c>
      <c r="AU328" s="242" t="s">
        <v>82</v>
      </c>
      <c r="AV328" s="14" t="s">
        <v>133</v>
      </c>
      <c r="AW328" s="14" t="s">
        <v>35</v>
      </c>
      <c r="AX328" s="14" t="s">
        <v>80</v>
      </c>
      <c r="AY328" s="242" t="s">
        <v>125</v>
      </c>
    </row>
    <row r="329" s="2" customFormat="1" ht="24.15" customHeight="1">
      <c r="A329" s="40"/>
      <c r="B329" s="41"/>
      <c r="C329" s="253" t="s">
        <v>465</v>
      </c>
      <c r="D329" s="253" t="s">
        <v>156</v>
      </c>
      <c r="E329" s="254" t="s">
        <v>466</v>
      </c>
      <c r="F329" s="255" t="s">
        <v>467</v>
      </c>
      <c r="G329" s="256" t="s">
        <v>256</v>
      </c>
      <c r="H329" s="257">
        <v>10</v>
      </c>
      <c r="I329" s="258"/>
      <c r="J329" s="259">
        <f>ROUND(I329*H329,2)</f>
        <v>0</v>
      </c>
      <c r="K329" s="255" t="s">
        <v>132</v>
      </c>
      <c r="L329" s="260"/>
      <c r="M329" s="261" t="s">
        <v>19</v>
      </c>
      <c r="N329" s="262" t="s">
        <v>44</v>
      </c>
      <c r="O329" s="86"/>
      <c r="P329" s="211">
        <f>O329*H329</f>
        <v>0</v>
      </c>
      <c r="Q329" s="211">
        <v>0.00025999999999999998</v>
      </c>
      <c r="R329" s="211">
        <f>Q329*H329</f>
        <v>0.0025999999999999999</v>
      </c>
      <c r="S329" s="211">
        <v>0</v>
      </c>
      <c r="T329" s="212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3" t="s">
        <v>315</v>
      </c>
      <c r="AT329" s="213" t="s">
        <v>156</v>
      </c>
      <c r="AU329" s="213" t="s">
        <v>82</v>
      </c>
      <c r="AY329" s="19" t="s">
        <v>125</v>
      </c>
      <c r="BE329" s="214">
        <f>IF(N329="základní",J329,0)</f>
        <v>0</v>
      </c>
      <c r="BF329" s="214">
        <f>IF(N329="snížená",J329,0)</f>
        <v>0</v>
      </c>
      <c r="BG329" s="214">
        <f>IF(N329="zákl. přenesená",J329,0)</f>
        <v>0</v>
      </c>
      <c r="BH329" s="214">
        <f>IF(N329="sníž. přenesená",J329,0)</f>
        <v>0</v>
      </c>
      <c r="BI329" s="214">
        <f>IF(N329="nulová",J329,0)</f>
        <v>0</v>
      </c>
      <c r="BJ329" s="19" t="s">
        <v>80</v>
      </c>
      <c r="BK329" s="214">
        <f>ROUND(I329*H329,2)</f>
        <v>0</v>
      </c>
      <c r="BL329" s="19" t="s">
        <v>218</v>
      </c>
      <c r="BM329" s="213" t="s">
        <v>468</v>
      </c>
    </row>
    <row r="330" s="13" customFormat="1">
      <c r="A330" s="13"/>
      <c r="B330" s="220"/>
      <c r="C330" s="221"/>
      <c r="D330" s="222" t="s">
        <v>137</v>
      </c>
      <c r="E330" s="223" t="s">
        <v>19</v>
      </c>
      <c r="F330" s="224" t="s">
        <v>183</v>
      </c>
      <c r="G330" s="221"/>
      <c r="H330" s="225">
        <v>10</v>
      </c>
      <c r="I330" s="226"/>
      <c r="J330" s="221"/>
      <c r="K330" s="221"/>
      <c r="L330" s="227"/>
      <c r="M330" s="228"/>
      <c r="N330" s="229"/>
      <c r="O330" s="229"/>
      <c r="P330" s="229"/>
      <c r="Q330" s="229"/>
      <c r="R330" s="229"/>
      <c r="S330" s="229"/>
      <c r="T330" s="23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1" t="s">
        <v>137</v>
      </c>
      <c r="AU330" s="231" t="s">
        <v>82</v>
      </c>
      <c r="AV330" s="13" t="s">
        <v>82</v>
      </c>
      <c r="AW330" s="13" t="s">
        <v>35</v>
      </c>
      <c r="AX330" s="13" t="s">
        <v>73</v>
      </c>
      <c r="AY330" s="231" t="s">
        <v>125</v>
      </c>
    </row>
    <row r="331" s="14" customFormat="1">
      <c r="A331" s="14"/>
      <c r="B331" s="232"/>
      <c r="C331" s="233"/>
      <c r="D331" s="222" t="s">
        <v>137</v>
      </c>
      <c r="E331" s="234" t="s">
        <v>19</v>
      </c>
      <c r="F331" s="235" t="s">
        <v>139</v>
      </c>
      <c r="G331" s="233"/>
      <c r="H331" s="236">
        <v>10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2" t="s">
        <v>137</v>
      </c>
      <c r="AU331" s="242" t="s">
        <v>82</v>
      </c>
      <c r="AV331" s="14" t="s">
        <v>133</v>
      </c>
      <c r="AW331" s="14" t="s">
        <v>35</v>
      </c>
      <c r="AX331" s="14" t="s">
        <v>80</v>
      </c>
      <c r="AY331" s="242" t="s">
        <v>125</v>
      </c>
    </row>
    <row r="332" s="2" customFormat="1" ht="24.15" customHeight="1">
      <c r="A332" s="40"/>
      <c r="B332" s="41"/>
      <c r="C332" s="253" t="s">
        <v>469</v>
      </c>
      <c r="D332" s="253" t="s">
        <v>156</v>
      </c>
      <c r="E332" s="254" t="s">
        <v>470</v>
      </c>
      <c r="F332" s="255" t="s">
        <v>471</v>
      </c>
      <c r="G332" s="256" t="s">
        <v>256</v>
      </c>
      <c r="H332" s="257">
        <v>2</v>
      </c>
      <c r="I332" s="258"/>
      <c r="J332" s="259">
        <f>ROUND(I332*H332,2)</f>
        <v>0</v>
      </c>
      <c r="K332" s="255" t="s">
        <v>132</v>
      </c>
      <c r="L332" s="260"/>
      <c r="M332" s="261" t="s">
        <v>19</v>
      </c>
      <c r="N332" s="262" t="s">
        <v>44</v>
      </c>
      <c r="O332" s="86"/>
      <c r="P332" s="211">
        <f>O332*H332</f>
        <v>0</v>
      </c>
      <c r="Q332" s="211">
        <v>0.00029999999999999997</v>
      </c>
      <c r="R332" s="211">
        <f>Q332*H332</f>
        <v>0.00059999999999999995</v>
      </c>
      <c r="S332" s="211">
        <v>0</v>
      </c>
      <c r="T332" s="212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3" t="s">
        <v>315</v>
      </c>
      <c r="AT332" s="213" t="s">
        <v>156</v>
      </c>
      <c r="AU332" s="213" t="s">
        <v>82</v>
      </c>
      <c r="AY332" s="19" t="s">
        <v>125</v>
      </c>
      <c r="BE332" s="214">
        <f>IF(N332="základní",J332,0)</f>
        <v>0</v>
      </c>
      <c r="BF332" s="214">
        <f>IF(N332="snížená",J332,0)</f>
        <v>0</v>
      </c>
      <c r="BG332" s="214">
        <f>IF(N332="zákl. přenesená",J332,0)</f>
        <v>0</v>
      </c>
      <c r="BH332" s="214">
        <f>IF(N332="sníž. přenesená",J332,0)</f>
        <v>0</v>
      </c>
      <c r="BI332" s="214">
        <f>IF(N332="nulová",J332,0)</f>
        <v>0</v>
      </c>
      <c r="BJ332" s="19" t="s">
        <v>80</v>
      </c>
      <c r="BK332" s="214">
        <f>ROUND(I332*H332,2)</f>
        <v>0</v>
      </c>
      <c r="BL332" s="19" t="s">
        <v>218</v>
      </c>
      <c r="BM332" s="213" t="s">
        <v>472</v>
      </c>
    </row>
    <row r="333" s="2" customFormat="1" ht="37.8" customHeight="1">
      <c r="A333" s="40"/>
      <c r="B333" s="41"/>
      <c r="C333" s="202" t="s">
        <v>473</v>
      </c>
      <c r="D333" s="202" t="s">
        <v>128</v>
      </c>
      <c r="E333" s="203" t="s">
        <v>474</v>
      </c>
      <c r="F333" s="204" t="s">
        <v>475</v>
      </c>
      <c r="G333" s="205" t="s">
        <v>173</v>
      </c>
      <c r="H333" s="206">
        <v>125.595</v>
      </c>
      <c r="I333" s="207"/>
      <c r="J333" s="208">
        <f>ROUND(I333*H333,2)</f>
        <v>0</v>
      </c>
      <c r="K333" s="204" t="s">
        <v>132</v>
      </c>
      <c r="L333" s="46"/>
      <c r="M333" s="209" t="s">
        <v>19</v>
      </c>
      <c r="N333" s="210" t="s">
        <v>44</v>
      </c>
      <c r="O333" s="86"/>
      <c r="P333" s="211">
        <f>O333*H333</f>
        <v>0</v>
      </c>
      <c r="Q333" s="211">
        <v>0.00059999999999999995</v>
      </c>
      <c r="R333" s="211">
        <f>Q333*H333</f>
        <v>0.075356999999999993</v>
      </c>
      <c r="S333" s="211">
        <v>0</v>
      </c>
      <c r="T333" s="212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3" t="s">
        <v>218</v>
      </c>
      <c r="AT333" s="213" t="s">
        <v>128</v>
      </c>
      <c r="AU333" s="213" t="s">
        <v>82</v>
      </c>
      <c r="AY333" s="19" t="s">
        <v>125</v>
      </c>
      <c r="BE333" s="214">
        <f>IF(N333="základní",J333,0)</f>
        <v>0</v>
      </c>
      <c r="BF333" s="214">
        <f>IF(N333="snížená",J333,0)</f>
        <v>0</v>
      </c>
      <c r="BG333" s="214">
        <f>IF(N333="zákl. přenesená",J333,0)</f>
        <v>0</v>
      </c>
      <c r="BH333" s="214">
        <f>IF(N333="sníž. přenesená",J333,0)</f>
        <v>0</v>
      </c>
      <c r="BI333" s="214">
        <f>IF(N333="nulová",J333,0)</f>
        <v>0</v>
      </c>
      <c r="BJ333" s="19" t="s">
        <v>80</v>
      </c>
      <c r="BK333" s="214">
        <f>ROUND(I333*H333,2)</f>
        <v>0</v>
      </c>
      <c r="BL333" s="19" t="s">
        <v>218</v>
      </c>
      <c r="BM333" s="213" t="s">
        <v>476</v>
      </c>
    </row>
    <row r="334" s="2" customFormat="1">
      <c r="A334" s="40"/>
      <c r="B334" s="41"/>
      <c r="C334" s="42"/>
      <c r="D334" s="215" t="s">
        <v>135</v>
      </c>
      <c r="E334" s="42"/>
      <c r="F334" s="216" t="s">
        <v>477</v>
      </c>
      <c r="G334" s="42"/>
      <c r="H334" s="42"/>
      <c r="I334" s="217"/>
      <c r="J334" s="42"/>
      <c r="K334" s="42"/>
      <c r="L334" s="46"/>
      <c r="M334" s="218"/>
      <c r="N334" s="219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135</v>
      </c>
      <c r="AU334" s="19" t="s">
        <v>82</v>
      </c>
    </row>
    <row r="335" s="13" customFormat="1">
      <c r="A335" s="13"/>
      <c r="B335" s="220"/>
      <c r="C335" s="221"/>
      <c r="D335" s="222" t="s">
        <v>137</v>
      </c>
      <c r="E335" s="223" t="s">
        <v>19</v>
      </c>
      <c r="F335" s="224" t="s">
        <v>478</v>
      </c>
      <c r="G335" s="221"/>
      <c r="H335" s="225">
        <v>103.66500000000001</v>
      </c>
      <c r="I335" s="226"/>
      <c r="J335" s="221"/>
      <c r="K335" s="221"/>
      <c r="L335" s="227"/>
      <c r="M335" s="228"/>
      <c r="N335" s="229"/>
      <c r="O335" s="229"/>
      <c r="P335" s="229"/>
      <c r="Q335" s="229"/>
      <c r="R335" s="229"/>
      <c r="S335" s="229"/>
      <c r="T335" s="23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1" t="s">
        <v>137</v>
      </c>
      <c r="AU335" s="231" t="s">
        <v>82</v>
      </c>
      <c r="AV335" s="13" t="s">
        <v>82</v>
      </c>
      <c r="AW335" s="13" t="s">
        <v>35</v>
      </c>
      <c r="AX335" s="13" t="s">
        <v>73</v>
      </c>
      <c r="AY335" s="231" t="s">
        <v>125</v>
      </c>
    </row>
    <row r="336" s="13" customFormat="1">
      <c r="A336" s="13"/>
      <c r="B336" s="220"/>
      <c r="C336" s="221"/>
      <c r="D336" s="222" t="s">
        <v>137</v>
      </c>
      <c r="E336" s="223" t="s">
        <v>19</v>
      </c>
      <c r="F336" s="224" t="s">
        <v>479</v>
      </c>
      <c r="G336" s="221"/>
      <c r="H336" s="225">
        <v>21.93</v>
      </c>
      <c r="I336" s="226"/>
      <c r="J336" s="221"/>
      <c r="K336" s="221"/>
      <c r="L336" s="227"/>
      <c r="M336" s="228"/>
      <c r="N336" s="229"/>
      <c r="O336" s="229"/>
      <c r="P336" s="229"/>
      <c r="Q336" s="229"/>
      <c r="R336" s="229"/>
      <c r="S336" s="229"/>
      <c r="T336" s="23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1" t="s">
        <v>137</v>
      </c>
      <c r="AU336" s="231" t="s">
        <v>82</v>
      </c>
      <c r="AV336" s="13" t="s">
        <v>82</v>
      </c>
      <c r="AW336" s="13" t="s">
        <v>35</v>
      </c>
      <c r="AX336" s="13" t="s">
        <v>73</v>
      </c>
      <c r="AY336" s="231" t="s">
        <v>125</v>
      </c>
    </row>
    <row r="337" s="14" customFormat="1">
      <c r="A337" s="14"/>
      <c r="B337" s="232"/>
      <c r="C337" s="233"/>
      <c r="D337" s="222" t="s">
        <v>137</v>
      </c>
      <c r="E337" s="234" t="s">
        <v>19</v>
      </c>
      <c r="F337" s="235" t="s">
        <v>139</v>
      </c>
      <c r="G337" s="233"/>
      <c r="H337" s="236">
        <v>125.595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2" t="s">
        <v>137</v>
      </c>
      <c r="AU337" s="242" t="s">
        <v>82</v>
      </c>
      <c r="AV337" s="14" t="s">
        <v>133</v>
      </c>
      <c r="AW337" s="14" t="s">
        <v>35</v>
      </c>
      <c r="AX337" s="14" t="s">
        <v>80</v>
      </c>
      <c r="AY337" s="242" t="s">
        <v>125</v>
      </c>
    </row>
    <row r="338" s="2" customFormat="1" ht="37.8" customHeight="1">
      <c r="A338" s="40"/>
      <c r="B338" s="41"/>
      <c r="C338" s="202" t="s">
        <v>480</v>
      </c>
      <c r="D338" s="202" t="s">
        <v>128</v>
      </c>
      <c r="E338" s="203" t="s">
        <v>481</v>
      </c>
      <c r="F338" s="204" t="s">
        <v>482</v>
      </c>
      <c r="G338" s="205" t="s">
        <v>173</v>
      </c>
      <c r="H338" s="206">
        <v>103.66500000000001</v>
      </c>
      <c r="I338" s="207"/>
      <c r="J338" s="208">
        <f>ROUND(I338*H338,2)</f>
        <v>0</v>
      </c>
      <c r="K338" s="204" t="s">
        <v>132</v>
      </c>
      <c r="L338" s="46"/>
      <c r="M338" s="209" t="s">
        <v>19</v>
      </c>
      <c r="N338" s="210" t="s">
        <v>44</v>
      </c>
      <c r="O338" s="86"/>
      <c r="P338" s="211">
        <f>O338*H338</f>
        <v>0</v>
      </c>
      <c r="Q338" s="211">
        <v>0.00059999999999999995</v>
      </c>
      <c r="R338" s="211">
        <f>Q338*H338</f>
        <v>0.062198999999999997</v>
      </c>
      <c r="S338" s="211">
        <v>0</v>
      </c>
      <c r="T338" s="212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3" t="s">
        <v>218</v>
      </c>
      <c r="AT338" s="213" t="s">
        <v>128</v>
      </c>
      <c r="AU338" s="213" t="s">
        <v>82</v>
      </c>
      <c r="AY338" s="19" t="s">
        <v>125</v>
      </c>
      <c r="BE338" s="214">
        <f>IF(N338="základní",J338,0)</f>
        <v>0</v>
      </c>
      <c r="BF338" s="214">
        <f>IF(N338="snížená",J338,0)</f>
        <v>0</v>
      </c>
      <c r="BG338" s="214">
        <f>IF(N338="zákl. přenesená",J338,0)</f>
        <v>0</v>
      </c>
      <c r="BH338" s="214">
        <f>IF(N338="sníž. přenesená",J338,0)</f>
        <v>0</v>
      </c>
      <c r="BI338" s="214">
        <f>IF(N338="nulová",J338,0)</f>
        <v>0</v>
      </c>
      <c r="BJ338" s="19" t="s">
        <v>80</v>
      </c>
      <c r="BK338" s="214">
        <f>ROUND(I338*H338,2)</f>
        <v>0</v>
      </c>
      <c r="BL338" s="19" t="s">
        <v>218</v>
      </c>
      <c r="BM338" s="213" t="s">
        <v>483</v>
      </c>
    </row>
    <row r="339" s="2" customFormat="1">
      <c r="A339" s="40"/>
      <c r="B339" s="41"/>
      <c r="C339" s="42"/>
      <c r="D339" s="215" t="s">
        <v>135</v>
      </c>
      <c r="E339" s="42"/>
      <c r="F339" s="216" t="s">
        <v>484</v>
      </c>
      <c r="G339" s="42"/>
      <c r="H339" s="42"/>
      <c r="I339" s="217"/>
      <c r="J339" s="42"/>
      <c r="K339" s="42"/>
      <c r="L339" s="46"/>
      <c r="M339" s="218"/>
      <c r="N339" s="219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135</v>
      </c>
      <c r="AU339" s="19" t="s">
        <v>82</v>
      </c>
    </row>
    <row r="340" s="13" customFormat="1">
      <c r="A340" s="13"/>
      <c r="B340" s="220"/>
      <c r="C340" s="221"/>
      <c r="D340" s="222" t="s">
        <v>137</v>
      </c>
      <c r="E340" s="223" t="s">
        <v>19</v>
      </c>
      <c r="F340" s="224" t="s">
        <v>478</v>
      </c>
      <c r="G340" s="221"/>
      <c r="H340" s="225">
        <v>103.66500000000001</v>
      </c>
      <c r="I340" s="226"/>
      <c r="J340" s="221"/>
      <c r="K340" s="221"/>
      <c r="L340" s="227"/>
      <c r="M340" s="228"/>
      <c r="N340" s="229"/>
      <c r="O340" s="229"/>
      <c r="P340" s="229"/>
      <c r="Q340" s="229"/>
      <c r="R340" s="229"/>
      <c r="S340" s="229"/>
      <c r="T340" s="23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1" t="s">
        <v>137</v>
      </c>
      <c r="AU340" s="231" t="s">
        <v>82</v>
      </c>
      <c r="AV340" s="13" t="s">
        <v>82</v>
      </c>
      <c r="AW340" s="13" t="s">
        <v>35</v>
      </c>
      <c r="AX340" s="13" t="s">
        <v>73</v>
      </c>
      <c r="AY340" s="231" t="s">
        <v>125</v>
      </c>
    </row>
    <row r="341" s="14" customFormat="1">
      <c r="A341" s="14"/>
      <c r="B341" s="232"/>
      <c r="C341" s="233"/>
      <c r="D341" s="222" t="s">
        <v>137</v>
      </c>
      <c r="E341" s="234" t="s">
        <v>19</v>
      </c>
      <c r="F341" s="235" t="s">
        <v>139</v>
      </c>
      <c r="G341" s="233"/>
      <c r="H341" s="236">
        <v>103.66500000000001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2" t="s">
        <v>137</v>
      </c>
      <c r="AU341" s="242" t="s">
        <v>82</v>
      </c>
      <c r="AV341" s="14" t="s">
        <v>133</v>
      </c>
      <c r="AW341" s="14" t="s">
        <v>35</v>
      </c>
      <c r="AX341" s="14" t="s">
        <v>80</v>
      </c>
      <c r="AY341" s="242" t="s">
        <v>125</v>
      </c>
    </row>
    <row r="342" s="2" customFormat="1" ht="37.8" customHeight="1">
      <c r="A342" s="40"/>
      <c r="B342" s="41"/>
      <c r="C342" s="202" t="s">
        <v>485</v>
      </c>
      <c r="D342" s="202" t="s">
        <v>128</v>
      </c>
      <c r="E342" s="203" t="s">
        <v>486</v>
      </c>
      <c r="F342" s="204" t="s">
        <v>487</v>
      </c>
      <c r="G342" s="205" t="s">
        <v>173</v>
      </c>
      <c r="H342" s="206">
        <v>86.560000000000002</v>
      </c>
      <c r="I342" s="207"/>
      <c r="J342" s="208">
        <f>ROUND(I342*H342,2)</f>
        <v>0</v>
      </c>
      <c r="K342" s="204" t="s">
        <v>19</v>
      </c>
      <c r="L342" s="46"/>
      <c r="M342" s="209" t="s">
        <v>19</v>
      </c>
      <c r="N342" s="210" t="s">
        <v>44</v>
      </c>
      <c r="O342" s="86"/>
      <c r="P342" s="211">
        <f>O342*H342</f>
        <v>0</v>
      </c>
      <c r="Q342" s="211">
        <v>0.0015</v>
      </c>
      <c r="R342" s="211">
        <f>Q342*H342</f>
        <v>0.12984000000000001</v>
      </c>
      <c r="S342" s="211">
        <v>0</v>
      </c>
      <c r="T342" s="212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3" t="s">
        <v>218</v>
      </c>
      <c r="AT342" s="213" t="s">
        <v>128</v>
      </c>
      <c r="AU342" s="213" t="s">
        <v>82</v>
      </c>
      <c r="AY342" s="19" t="s">
        <v>125</v>
      </c>
      <c r="BE342" s="214">
        <f>IF(N342="základní",J342,0)</f>
        <v>0</v>
      </c>
      <c r="BF342" s="214">
        <f>IF(N342="snížená",J342,0)</f>
        <v>0</v>
      </c>
      <c r="BG342" s="214">
        <f>IF(N342="zákl. přenesená",J342,0)</f>
        <v>0</v>
      </c>
      <c r="BH342" s="214">
        <f>IF(N342="sníž. přenesená",J342,0)</f>
        <v>0</v>
      </c>
      <c r="BI342" s="214">
        <f>IF(N342="nulová",J342,0)</f>
        <v>0</v>
      </c>
      <c r="BJ342" s="19" t="s">
        <v>80</v>
      </c>
      <c r="BK342" s="214">
        <f>ROUND(I342*H342,2)</f>
        <v>0</v>
      </c>
      <c r="BL342" s="19" t="s">
        <v>218</v>
      </c>
      <c r="BM342" s="213" t="s">
        <v>488</v>
      </c>
    </row>
    <row r="343" s="13" customFormat="1">
      <c r="A343" s="13"/>
      <c r="B343" s="220"/>
      <c r="C343" s="221"/>
      <c r="D343" s="222" t="s">
        <v>137</v>
      </c>
      <c r="E343" s="223" t="s">
        <v>19</v>
      </c>
      <c r="F343" s="224" t="s">
        <v>489</v>
      </c>
      <c r="G343" s="221"/>
      <c r="H343" s="225">
        <v>86.560000000000002</v>
      </c>
      <c r="I343" s="226"/>
      <c r="J343" s="221"/>
      <c r="K343" s="221"/>
      <c r="L343" s="227"/>
      <c r="M343" s="228"/>
      <c r="N343" s="229"/>
      <c r="O343" s="229"/>
      <c r="P343" s="229"/>
      <c r="Q343" s="229"/>
      <c r="R343" s="229"/>
      <c r="S343" s="229"/>
      <c r="T343" s="23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1" t="s">
        <v>137</v>
      </c>
      <c r="AU343" s="231" t="s">
        <v>82</v>
      </c>
      <c r="AV343" s="13" t="s">
        <v>82</v>
      </c>
      <c r="AW343" s="13" t="s">
        <v>35</v>
      </c>
      <c r="AX343" s="13" t="s">
        <v>73</v>
      </c>
      <c r="AY343" s="231" t="s">
        <v>125</v>
      </c>
    </row>
    <row r="344" s="14" customFormat="1">
      <c r="A344" s="14"/>
      <c r="B344" s="232"/>
      <c r="C344" s="233"/>
      <c r="D344" s="222" t="s">
        <v>137</v>
      </c>
      <c r="E344" s="234" t="s">
        <v>19</v>
      </c>
      <c r="F344" s="235" t="s">
        <v>139</v>
      </c>
      <c r="G344" s="233"/>
      <c r="H344" s="236">
        <v>86.560000000000002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2" t="s">
        <v>137</v>
      </c>
      <c r="AU344" s="242" t="s">
        <v>82</v>
      </c>
      <c r="AV344" s="14" t="s">
        <v>133</v>
      </c>
      <c r="AW344" s="14" t="s">
        <v>35</v>
      </c>
      <c r="AX344" s="14" t="s">
        <v>80</v>
      </c>
      <c r="AY344" s="242" t="s">
        <v>125</v>
      </c>
    </row>
    <row r="345" s="2" customFormat="1" ht="37.8" customHeight="1">
      <c r="A345" s="40"/>
      <c r="B345" s="41"/>
      <c r="C345" s="202" t="s">
        <v>490</v>
      </c>
      <c r="D345" s="202" t="s">
        <v>128</v>
      </c>
      <c r="E345" s="203" t="s">
        <v>491</v>
      </c>
      <c r="F345" s="204" t="s">
        <v>492</v>
      </c>
      <c r="G345" s="205" t="s">
        <v>173</v>
      </c>
      <c r="H345" s="206">
        <v>13.279999999999999</v>
      </c>
      <c r="I345" s="207"/>
      <c r="J345" s="208">
        <f>ROUND(I345*H345,2)</f>
        <v>0</v>
      </c>
      <c r="K345" s="204" t="s">
        <v>132</v>
      </c>
      <c r="L345" s="46"/>
      <c r="M345" s="209" t="s">
        <v>19</v>
      </c>
      <c r="N345" s="210" t="s">
        <v>44</v>
      </c>
      <c r="O345" s="86"/>
      <c r="P345" s="211">
        <f>O345*H345</f>
        <v>0</v>
      </c>
      <c r="Q345" s="211">
        <v>0.00038000000000000002</v>
      </c>
      <c r="R345" s="211">
        <f>Q345*H345</f>
        <v>0.0050464000000000004</v>
      </c>
      <c r="S345" s="211">
        <v>0</v>
      </c>
      <c r="T345" s="212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3" t="s">
        <v>218</v>
      </c>
      <c r="AT345" s="213" t="s">
        <v>128</v>
      </c>
      <c r="AU345" s="213" t="s">
        <v>82</v>
      </c>
      <c r="AY345" s="19" t="s">
        <v>125</v>
      </c>
      <c r="BE345" s="214">
        <f>IF(N345="základní",J345,0)</f>
        <v>0</v>
      </c>
      <c r="BF345" s="214">
        <f>IF(N345="snížená",J345,0)</f>
        <v>0</v>
      </c>
      <c r="BG345" s="214">
        <f>IF(N345="zákl. přenesená",J345,0)</f>
        <v>0</v>
      </c>
      <c r="BH345" s="214">
        <f>IF(N345="sníž. přenesená",J345,0)</f>
        <v>0</v>
      </c>
      <c r="BI345" s="214">
        <f>IF(N345="nulová",J345,0)</f>
        <v>0</v>
      </c>
      <c r="BJ345" s="19" t="s">
        <v>80</v>
      </c>
      <c r="BK345" s="214">
        <f>ROUND(I345*H345,2)</f>
        <v>0</v>
      </c>
      <c r="BL345" s="19" t="s">
        <v>218</v>
      </c>
      <c r="BM345" s="213" t="s">
        <v>493</v>
      </c>
    </row>
    <row r="346" s="2" customFormat="1">
      <c r="A346" s="40"/>
      <c r="B346" s="41"/>
      <c r="C346" s="42"/>
      <c r="D346" s="215" t="s">
        <v>135</v>
      </c>
      <c r="E346" s="42"/>
      <c r="F346" s="216" t="s">
        <v>494</v>
      </c>
      <c r="G346" s="42"/>
      <c r="H346" s="42"/>
      <c r="I346" s="217"/>
      <c r="J346" s="42"/>
      <c r="K346" s="42"/>
      <c r="L346" s="46"/>
      <c r="M346" s="218"/>
      <c r="N346" s="219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135</v>
      </c>
      <c r="AU346" s="19" t="s">
        <v>82</v>
      </c>
    </row>
    <row r="347" s="13" customFormat="1">
      <c r="A347" s="13"/>
      <c r="B347" s="220"/>
      <c r="C347" s="221"/>
      <c r="D347" s="222" t="s">
        <v>137</v>
      </c>
      <c r="E347" s="223" t="s">
        <v>19</v>
      </c>
      <c r="F347" s="224" t="s">
        <v>495</v>
      </c>
      <c r="G347" s="221"/>
      <c r="H347" s="225">
        <v>13.279999999999999</v>
      </c>
      <c r="I347" s="226"/>
      <c r="J347" s="221"/>
      <c r="K347" s="221"/>
      <c r="L347" s="227"/>
      <c r="M347" s="228"/>
      <c r="N347" s="229"/>
      <c r="O347" s="229"/>
      <c r="P347" s="229"/>
      <c r="Q347" s="229"/>
      <c r="R347" s="229"/>
      <c r="S347" s="229"/>
      <c r="T347" s="23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1" t="s">
        <v>137</v>
      </c>
      <c r="AU347" s="231" t="s">
        <v>82</v>
      </c>
      <c r="AV347" s="13" t="s">
        <v>82</v>
      </c>
      <c r="AW347" s="13" t="s">
        <v>35</v>
      </c>
      <c r="AX347" s="13" t="s">
        <v>73</v>
      </c>
      <c r="AY347" s="231" t="s">
        <v>125</v>
      </c>
    </row>
    <row r="348" s="14" customFormat="1">
      <c r="A348" s="14"/>
      <c r="B348" s="232"/>
      <c r="C348" s="233"/>
      <c r="D348" s="222" t="s">
        <v>137</v>
      </c>
      <c r="E348" s="234" t="s">
        <v>19</v>
      </c>
      <c r="F348" s="235" t="s">
        <v>139</v>
      </c>
      <c r="G348" s="233"/>
      <c r="H348" s="236">
        <v>13.279999999999999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2" t="s">
        <v>137</v>
      </c>
      <c r="AU348" s="242" t="s">
        <v>82</v>
      </c>
      <c r="AV348" s="14" t="s">
        <v>133</v>
      </c>
      <c r="AW348" s="14" t="s">
        <v>35</v>
      </c>
      <c r="AX348" s="14" t="s">
        <v>80</v>
      </c>
      <c r="AY348" s="242" t="s">
        <v>125</v>
      </c>
    </row>
    <row r="349" s="2" customFormat="1" ht="37.8" customHeight="1">
      <c r="A349" s="40"/>
      <c r="B349" s="41"/>
      <c r="C349" s="202" t="s">
        <v>496</v>
      </c>
      <c r="D349" s="202" t="s">
        <v>128</v>
      </c>
      <c r="E349" s="203" t="s">
        <v>497</v>
      </c>
      <c r="F349" s="204" t="s">
        <v>498</v>
      </c>
      <c r="G349" s="205" t="s">
        <v>173</v>
      </c>
      <c r="H349" s="206">
        <v>15.02</v>
      </c>
      <c r="I349" s="207"/>
      <c r="J349" s="208">
        <f>ROUND(I349*H349,2)</f>
        <v>0</v>
      </c>
      <c r="K349" s="204" t="s">
        <v>132</v>
      </c>
      <c r="L349" s="46"/>
      <c r="M349" s="209" t="s">
        <v>19</v>
      </c>
      <c r="N349" s="210" t="s">
        <v>44</v>
      </c>
      <c r="O349" s="86"/>
      <c r="P349" s="211">
        <f>O349*H349</f>
        <v>0</v>
      </c>
      <c r="Q349" s="211">
        <v>0.0013500000000000001</v>
      </c>
      <c r="R349" s="211">
        <f>Q349*H349</f>
        <v>0.020277</v>
      </c>
      <c r="S349" s="211">
        <v>0</v>
      </c>
      <c r="T349" s="212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3" t="s">
        <v>218</v>
      </c>
      <c r="AT349" s="213" t="s">
        <v>128</v>
      </c>
      <c r="AU349" s="213" t="s">
        <v>82</v>
      </c>
      <c r="AY349" s="19" t="s">
        <v>125</v>
      </c>
      <c r="BE349" s="214">
        <f>IF(N349="základní",J349,0)</f>
        <v>0</v>
      </c>
      <c r="BF349" s="214">
        <f>IF(N349="snížená",J349,0)</f>
        <v>0</v>
      </c>
      <c r="BG349" s="214">
        <f>IF(N349="zákl. přenesená",J349,0)</f>
        <v>0</v>
      </c>
      <c r="BH349" s="214">
        <f>IF(N349="sníž. přenesená",J349,0)</f>
        <v>0</v>
      </c>
      <c r="BI349" s="214">
        <f>IF(N349="nulová",J349,0)</f>
        <v>0</v>
      </c>
      <c r="BJ349" s="19" t="s">
        <v>80</v>
      </c>
      <c r="BK349" s="214">
        <f>ROUND(I349*H349,2)</f>
        <v>0</v>
      </c>
      <c r="BL349" s="19" t="s">
        <v>218</v>
      </c>
      <c r="BM349" s="213" t="s">
        <v>499</v>
      </c>
    </row>
    <row r="350" s="2" customFormat="1">
      <c r="A350" s="40"/>
      <c r="B350" s="41"/>
      <c r="C350" s="42"/>
      <c r="D350" s="215" t="s">
        <v>135</v>
      </c>
      <c r="E350" s="42"/>
      <c r="F350" s="216" t="s">
        <v>500</v>
      </c>
      <c r="G350" s="42"/>
      <c r="H350" s="42"/>
      <c r="I350" s="217"/>
      <c r="J350" s="42"/>
      <c r="K350" s="42"/>
      <c r="L350" s="46"/>
      <c r="M350" s="218"/>
      <c r="N350" s="219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135</v>
      </c>
      <c r="AU350" s="19" t="s">
        <v>82</v>
      </c>
    </row>
    <row r="351" s="13" customFormat="1">
      <c r="A351" s="13"/>
      <c r="B351" s="220"/>
      <c r="C351" s="221"/>
      <c r="D351" s="222" t="s">
        <v>137</v>
      </c>
      <c r="E351" s="223" t="s">
        <v>19</v>
      </c>
      <c r="F351" s="224" t="s">
        <v>501</v>
      </c>
      <c r="G351" s="221"/>
      <c r="H351" s="225">
        <v>15.02</v>
      </c>
      <c r="I351" s="226"/>
      <c r="J351" s="221"/>
      <c r="K351" s="221"/>
      <c r="L351" s="227"/>
      <c r="M351" s="228"/>
      <c r="N351" s="229"/>
      <c r="O351" s="229"/>
      <c r="P351" s="229"/>
      <c r="Q351" s="229"/>
      <c r="R351" s="229"/>
      <c r="S351" s="229"/>
      <c r="T351" s="23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1" t="s">
        <v>137</v>
      </c>
      <c r="AU351" s="231" t="s">
        <v>82</v>
      </c>
      <c r="AV351" s="13" t="s">
        <v>82</v>
      </c>
      <c r="AW351" s="13" t="s">
        <v>35</v>
      </c>
      <c r="AX351" s="13" t="s">
        <v>73</v>
      </c>
      <c r="AY351" s="231" t="s">
        <v>125</v>
      </c>
    </row>
    <row r="352" s="14" customFormat="1">
      <c r="A352" s="14"/>
      <c r="B352" s="232"/>
      <c r="C352" s="233"/>
      <c r="D352" s="222" t="s">
        <v>137</v>
      </c>
      <c r="E352" s="234" t="s">
        <v>19</v>
      </c>
      <c r="F352" s="235" t="s">
        <v>139</v>
      </c>
      <c r="G352" s="233"/>
      <c r="H352" s="236">
        <v>15.02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2" t="s">
        <v>137</v>
      </c>
      <c r="AU352" s="242" t="s">
        <v>82</v>
      </c>
      <c r="AV352" s="14" t="s">
        <v>133</v>
      </c>
      <c r="AW352" s="14" t="s">
        <v>35</v>
      </c>
      <c r="AX352" s="14" t="s">
        <v>80</v>
      </c>
      <c r="AY352" s="242" t="s">
        <v>125</v>
      </c>
    </row>
    <row r="353" s="2" customFormat="1" ht="37.8" customHeight="1">
      <c r="A353" s="40"/>
      <c r="B353" s="41"/>
      <c r="C353" s="202" t="s">
        <v>502</v>
      </c>
      <c r="D353" s="202" t="s">
        <v>128</v>
      </c>
      <c r="E353" s="203" t="s">
        <v>503</v>
      </c>
      <c r="F353" s="204" t="s">
        <v>504</v>
      </c>
      <c r="G353" s="205" t="s">
        <v>173</v>
      </c>
      <c r="H353" s="206">
        <v>14.6</v>
      </c>
      <c r="I353" s="207"/>
      <c r="J353" s="208">
        <f>ROUND(I353*H353,2)</f>
        <v>0</v>
      </c>
      <c r="K353" s="204" t="s">
        <v>132</v>
      </c>
      <c r="L353" s="46"/>
      <c r="M353" s="209" t="s">
        <v>19</v>
      </c>
      <c r="N353" s="210" t="s">
        <v>44</v>
      </c>
      <c r="O353" s="86"/>
      <c r="P353" s="211">
        <f>O353*H353</f>
        <v>0</v>
      </c>
      <c r="Q353" s="211">
        <v>0.00054000000000000001</v>
      </c>
      <c r="R353" s="211">
        <f>Q353*H353</f>
        <v>0.0078840000000000004</v>
      </c>
      <c r="S353" s="211">
        <v>0</v>
      </c>
      <c r="T353" s="212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3" t="s">
        <v>218</v>
      </c>
      <c r="AT353" s="213" t="s">
        <v>128</v>
      </c>
      <c r="AU353" s="213" t="s">
        <v>82</v>
      </c>
      <c r="AY353" s="19" t="s">
        <v>125</v>
      </c>
      <c r="BE353" s="214">
        <f>IF(N353="základní",J353,0)</f>
        <v>0</v>
      </c>
      <c r="BF353" s="214">
        <f>IF(N353="snížená",J353,0)</f>
        <v>0</v>
      </c>
      <c r="BG353" s="214">
        <f>IF(N353="zákl. přenesená",J353,0)</f>
        <v>0</v>
      </c>
      <c r="BH353" s="214">
        <f>IF(N353="sníž. přenesená",J353,0)</f>
        <v>0</v>
      </c>
      <c r="BI353" s="214">
        <f>IF(N353="nulová",J353,0)</f>
        <v>0</v>
      </c>
      <c r="BJ353" s="19" t="s">
        <v>80</v>
      </c>
      <c r="BK353" s="214">
        <f>ROUND(I353*H353,2)</f>
        <v>0</v>
      </c>
      <c r="BL353" s="19" t="s">
        <v>218</v>
      </c>
      <c r="BM353" s="213" t="s">
        <v>505</v>
      </c>
    </row>
    <row r="354" s="2" customFormat="1">
      <c r="A354" s="40"/>
      <c r="B354" s="41"/>
      <c r="C354" s="42"/>
      <c r="D354" s="215" t="s">
        <v>135</v>
      </c>
      <c r="E354" s="42"/>
      <c r="F354" s="216" t="s">
        <v>506</v>
      </c>
      <c r="G354" s="42"/>
      <c r="H354" s="42"/>
      <c r="I354" s="217"/>
      <c r="J354" s="42"/>
      <c r="K354" s="42"/>
      <c r="L354" s="46"/>
      <c r="M354" s="218"/>
      <c r="N354" s="219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135</v>
      </c>
      <c r="AU354" s="19" t="s">
        <v>82</v>
      </c>
    </row>
    <row r="355" s="13" customFormat="1">
      <c r="A355" s="13"/>
      <c r="B355" s="220"/>
      <c r="C355" s="221"/>
      <c r="D355" s="222" t="s">
        <v>137</v>
      </c>
      <c r="E355" s="223" t="s">
        <v>19</v>
      </c>
      <c r="F355" s="224" t="s">
        <v>507</v>
      </c>
      <c r="G355" s="221"/>
      <c r="H355" s="225">
        <v>14.6</v>
      </c>
      <c r="I355" s="226"/>
      <c r="J355" s="221"/>
      <c r="K355" s="221"/>
      <c r="L355" s="227"/>
      <c r="M355" s="228"/>
      <c r="N355" s="229"/>
      <c r="O355" s="229"/>
      <c r="P355" s="229"/>
      <c r="Q355" s="229"/>
      <c r="R355" s="229"/>
      <c r="S355" s="229"/>
      <c r="T355" s="23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1" t="s">
        <v>137</v>
      </c>
      <c r="AU355" s="231" t="s">
        <v>82</v>
      </c>
      <c r="AV355" s="13" t="s">
        <v>82</v>
      </c>
      <c r="AW355" s="13" t="s">
        <v>35</v>
      </c>
      <c r="AX355" s="13" t="s">
        <v>73</v>
      </c>
      <c r="AY355" s="231" t="s">
        <v>125</v>
      </c>
    </row>
    <row r="356" s="14" customFormat="1">
      <c r="A356" s="14"/>
      <c r="B356" s="232"/>
      <c r="C356" s="233"/>
      <c r="D356" s="222" t="s">
        <v>137</v>
      </c>
      <c r="E356" s="234" t="s">
        <v>19</v>
      </c>
      <c r="F356" s="235" t="s">
        <v>139</v>
      </c>
      <c r="G356" s="233"/>
      <c r="H356" s="236">
        <v>14.6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2" t="s">
        <v>137</v>
      </c>
      <c r="AU356" s="242" t="s">
        <v>82</v>
      </c>
      <c r="AV356" s="14" t="s">
        <v>133</v>
      </c>
      <c r="AW356" s="14" t="s">
        <v>35</v>
      </c>
      <c r="AX356" s="14" t="s">
        <v>80</v>
      </c>
      <c r="AY356" s="242" t="s">
        <v>125</v>
      </c>
    </row>
    <row r="357" s="2" customFormat="1" ht="37.8" customHeight="1">
      <c r="A357" s="40"/>
      <c r="B357" s="41"/>
      <c r="C357" s="202" t="s">
        <v>508</v>
      </c>
      <c r="D357" s="202" t="s">
        <v>128</v>
      </c>
      <c r="E357" s="203" t="s">
        <v>509</v>
      </c>
      <c r="F357" s="204" t="s">
        <v>510</v>
      </c>
      <c r="G357" s="205" t="s">
        <v>131</v>
      </c>
      <c r="H357" s="206">
        <v>590.75599999999997</v>
      </c>
      <c r="I357" s="207"/>
      <c r="J357" s="208">
        <f>ROUND(I357*H357,2)</f>
        <v>0</v>
      </c>
      <c r="K357" s="204" t="s">
        <v>132</v>
      </c>
      <c r="L357" s="46"/>
      <c r="M357" s="209" t="s">
        <v>19</v>
      </c>
      <c r="N357" s="210" t="s">
        <v>44</v>
      </c>
      <c r="O357" s="86"/>
      <c r="P357" s="211">
        <f>O357*H357</f>
        <v>0</v>
      </c>
      <c r="Q357" s="211">
        <v>0</v>
      </c>
      <c r="R357" s="211">
        <f>Q357*H357</f>
        <v>0</v>
      </c>
      <c r="S357" s="211">
        <v>0</v>
      </c>
      <c r="T357" s="212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3" t="s">
        <v>218</v>
      </c>
      <c r="AT357" s="213" t="s">
        <v>128</v>
      </c>
      <c r="AU357" s="213" t="s">
        <v>82</v>
      </c>
      <c r="AY357" s="19" t="s">
        <v>125</v>
      </c>
      <c r="BE357" s="214">
        <f>IF(N357="základní",J357,0)</f>
        <v>0</v>
      </c>
      <c r="BF357" s="214">
        <f>IF(N357="snížená",J357,0)</f>
        <v>0</v>
      </c>
      <c r="BG357" s="214">
        <f>IF(N357="zákl. přenesená",J357,0)</f>
        <v>0</v>
      </c>
      <c r="BH357" s="214">
        <f>IF(N357="sníž. přenesená",J357,0)</f>
        <v>0</v>
      </c>
      <c r="BI357" s="214">
        <f>IF(N357="nulová",J357,0)</f>
        <v>0</v>
      </c>
      <c r="BJ357" s="19" t="s">
        <v>80</v>
      </c>
      <c r="BK357" s="214">
        <f>ROUND(I357*H357,2)</f>
        <v>0</v>
      </c>
      <c r="BL357" s="19" t="s">
        <v>218</v>
      </c>
      <c r="BM357" s="213" t="s">
        <v>511</v>
      </c>
    </row>
    <row r="358" s="2" customFormat="1">
      <c r="A358" s="40"/>
      <c r="B358" s="41"/>
      <c r="C358" s="42"/>
      <c r="D358" s="215" t="s">
        <v>135</v>
      </c>
      <c r="E358" s="42"/>
      <c r="F358" s="216" t="s">
        <v>512</v>
      </c>
      <c r="G358" s="42"/>
      <c r="H358" s="42"/>
      <c r="I358" s="217"/>
      <c r="J358" s="42"/>
      <c r="K358" s="42"/>
      <c r="L358" s="46"/>
      <c r="M358" s="218"/>
      <c r="N358" s="219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135</v>
      </c>
      <c r="AU358" s="19" t="s">
        <v>82</v>
      </c>
    </row>
    <row r="359" s="13" customFormat="1">
      <c r="A359" s="13"/>
      <c r="B359" s="220"/>
      <c r="C359" s="221"/>
      <c r="D359" s="222" t="s">
        <v>137</v>
      </c>
      <c r="E359" s="223" t="s">
        <v>19</v>
      </c>
      <c r="F359" s="224" t="s">
        <v>434</v>
      </c>
      <c r="G359" s="221"/>
      <c r="H359" s="225">
        <v>473.73599999999999</v>
      </c>
      <c r="I359" s="226"/>
      <c r="J359" s="221"/>
      <c r="K359" s="221"/>
      <c r="L359" s="227"/>
      <c r="M359" s="228"/>
      <c r="N359" s="229"/>
      <c r="O359" s="229"/>
      <c r="P359" s="229"/>
      <c r="Q359" s="229"/>
      <c r="R359" s="229"/>
      <c r="S359" s="229"/>
      <c r="T359" s="23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1" t="s">
        <v>137</v>
      </c>
      <c r="AU359" s="231" t="s">
        <v>82</v>
      </c>
      <c r="AV359" s="13" t="s">
        <v>82</v>
      </c>
      <c r="AW359" s="13" t="s">
        <v>35</v>
      </c>
      <c r="AX359" s="13" t="s">
        <v>73</v>
      </c>
      <c r="AY359" s="231" t="s">
        <v>125</v>
      </c>
    </row>
    <row r="360" s="13" customFormat="1">
      <c r="A360" s="13"/>
      <c r="B360" s="220"/>
      <c r="C360" s="221"/>
      <c r="D360" s="222" t="s">
        <v>137</v>
      </c>
      <c r="E360" s="223" t="s">
        <v>19</v>
      </c>
      <c r="F360" s="224" t="s">
        <v>435</v>
      </c>
      <c r="G360" s="221"/>
      <c r="H360" s="225">
        <v>29.369</v>
      </c>
      <c r="I360" s="226"/>
      <c r="J360" s="221"/>
      <c r="K360" s="221"/>
      <c r="L360" s="227"/>
      <c r="M360" s="228"/>
      <c r="N360" s="229"/>
      <c r="O360" s="229"/>
      <c r="P360" s="229"/>
      <c r="Q360" s="229"/>
      <c r="R360" s="229"/>
      <c r="S360" s="229"/>
      <c r="T360" s="23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1" t="s">
        <v>137</v>
      </c>
      <c r="AU360" s="231" t="s">
        <v>82</v>
      </c>
      <c r="AV360" s="13" t="s">
        <v>82</v>
      </c>
      <c r="AW360" s="13" t="s">
        <v>35</v>
      </c>
      <c r="AX360" s="13" t="s">
        <v>73</v>
      </c>
      <c r="AY360" s="231" t="s">
        <v>125</v>
      </c>
    </row>
    <row r="361" s="13" customFormat="1">
      <c r="A361" s="13"/>
      <c r="B361" s="220"/>
      <c r="C361" s="221"/>
      <c r="D361" s="222" t="s">
        <v>137</v>
      </c>
      <c r="E361" s="223" t="s">
        <v>19</v>
      </c>
      <c r="F361" s="224" t="s">
        <v>436</v>
      </c>
      <c r="G361" s="221"/>
      <c r="H361" s="225">
        <v>44.738999999999997</v>
      </c>
      <c r="I361" s="226"/>
      <c r="J361" s="221"/>
      <c r="K361" s="221"/>
      <c r="L361" s="227"/>
      <c r="M361" s="228"/>
      <c r="N361" s="229"/>
      <c r="O361" s="229"/>
      <c r="P361" s="229"/>
      <c r="Q361" s="229"/>
      <c r="R361" s="229"/>
      <c r="S361" s="229"/>
      <c r="T361" s="23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1" t="s">
        <v>137</v>
      </c>
      <c r="AU361" s="231" t="s">
        <v>82</v>
      </c>
      <c r="AV361" s="13" t="s">
        <v>82</v>
      </c>
      <c r="AW361" s="13" t="s">
        <v>35</v>
      </c>
      <c r="AX361" s="13" t="s">
        <v>73</v>
      </c>
      <c r="AY361" s="231" t="s">
        <v>125</v>
      </c>
    </row>
    <row r="362" s="13" customFormat="1">
      <c r="A362" s="13"/>
      <c r="B362" s="220"/>
      <c r="C362" s="221"/>
      <c r="D362" s="222" t="s">
        <v>137</v>
      </c>
      <c r="E362" s="223" t="s">
        <v>19</v>
      </c>
      <c r="F362" s="224" t="s">
        <v>437</v>
      </c>
      <c r="G362" s="221"/>
      <c r="H362" s="225">
        <v>-15.83</v>
      </c>
      <c r="I362" s="226"/>
      <c r="J362" s="221"/>
      <c r="K362" s="221"/>
      <c r="L362" s="227"/>
      <c r="M362" s="228"/>
      <c r="N362" s="229"/>
      <c r="O362" s="229"/>
      <c r="P362" s="229"/>
      <c r="Q362" s="229"/>
      <c r="R362" s="229"/>
      <c r="S362" s="229"/>
      <c r="T362" s="23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1" t="s">
        <v>137</v>
      </c>
      <c r="AU362" s="231" t="s">
        <v>82</v>
      </c>
      <c r="AV362" s="13" t="s">
        <v>82</v>
      </c>
      <c r="AW362" s="13" t="s">
        <v>35</v>
      </c>
      <c r="AX362" s="13" t="s">
        <v>73</v>
      </c>
      <c r="AY362" s="231" t="s">
        <v>125</v>
      </c>
    </row>
    <row r="363" s="13" customFormat="1">
      <c r="A363" s="13"/>
      <c r="B363" s="220"/>
      <c r="C363" s="221"/>
      <c r="D363" s="222" t="s">
        <v>137</v>
      </c>
      <c r="E363" s="223" t="s">
        <v>19</v>
      </c>
      <c r="F363" s="224" t="s">
        <v>438</v>
      </c>
      <c r="G363" s="221"/>
      <c r="H363" s="225">
        <v>7.7169999999999996</v>
      </c>
      <c r="I363" s="226"/>
      <c r="J363" s="221"/>
      <c r="K363" s="221"/>
      <c r="L363" s="227"/>
      <c r="M363" s="228"/>
      <c r="N363" s="229"/>
      <c r="O363" s="229"/>
      <c r="P363" s="229"/>
      <c r="Q363" s="229"/>
      <c r="R363" s="229"/>
      <c r="S363" s="229"/>
      <c r="T363" s="23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1" t="s">
        <v>137</v>
      </c>
      <c r="AU363" s="231" t="s">
        <v>82</v>
      </c>
      <c r="AV363" s="13" t="s">
        <v>82</v>
      </c>
      <c r="AW363" s="13" t="s">
        <v>35</v>
      </c>
      <c r="AX363" s="13" t="s">
        <v>73</v>
      </c>
      <c r="AY363" s="231" t="s">
        <v>125</v>
      </c>
    </row>
    <row r="364" s="13" customFormat="1">
      <c r="A364" s="13"/>
      <c r="B364" s="220"/>
      <c r="C364" s="221"/>
      <c r="D364" s="222" t="s">
        <v>137</v>
      </c>
      <c r="E364" s="223" t="s">
        <v>19</v>
      </c>
      <c r="F364" s="224" t="s">
        <v>439</v>
      </c>
      <c r="G364" s="221"/>
      <c r="H364" s="225">
        <v>45.713999999999999</v>
      </c>
      <c r="I364" s="226"/>
      <c r="J364" s="221"/>
      <c r="K364" s="221"/>
      <c r="L364" s="227"/>
      <c r="M364" s="228"/>
      <c r="N364" s="229"/>
      <c r="O364" s="229"/>
      <c r="P364" s="229"/>
      <c r="Q364" s="229"/>
      <c r="R364" s="229"/>
      <c r="S364" s="229"/>
      <c r="T364" s="23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1" t="s">
        <v>137</v>
      </c>
      <c r="AU364" s="231" t="s">
        <v>82</v>
      </c>
      <c r="AV364" s="13" t="s">
        <v>82</v>
      </c>
      <c r="AW364" s="13" t="s">
        <v>35</v>
      </c>
      <c r="AX364" s="13" t="s">
        <v>73</v>
      </c>
      <c r="AY364" s="231" t="s">
        <v>125</v>
      </c>
    </row>
    <row r="365" s="13" customFormat="1">
      <c r="A365" s="13"/>
      <c r="B365" s="220"/>
      <c r="C365" s="221"/>
      <c r="D365" s="222" t="s">
        <v>137</v>
      </c>
      <c r="E365" s="223" t="s">
        <v>19</v>
      </c>
      <c r="F365" s="224" t="s">
        <v>440</v>
      </c>
      <c r="G365" s="221"/>
      <c r="H365" s="225">
        <v>5.3109999999999999</v>
      </c>
      <c r="I365" s="226"/>
      <c r="J365" s="221"/>
      <c r="K365" s="221"/>
      <c r="L365" s="227"/>
      <c r="M365" s="228"/>
      <c r="N365" s="229"/>
      <c r="O365" s="229"/>
      <c r="P365" s="229"/>
      <c r="Q365" s="229"/>
      <c r="R365" s="229"/>
      <c r="S365" s="229"/>
      <c r="T365" s="23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1" t="s">
        <v>137</v>
      </c>
      <c r="AU365" s="231" t="s">
        <v>82</v>
      </c>
      <c r="AV365" s="13" t="s">
        <v>82</v>
      </c>
      <c r="AW365" s="13" t="s">
        <v>35</v>
      </c>
      <c r="AX365" s="13" t="s">
        <v>73</v>
      </c>
      <c r="AY365" s="231" t="s">
        <v>125</v>
      </c>
    </row>
    <row r="366" s="14" customFormat="1">
      <c r="A366" s="14"/>
      <c r="B366" s="232"/>
      <c r="C366" s="233"/>
      <c r="D366" s="222" t="s">
        <v>137</v>
      </c>
      <c r="E366" s="234" t="s">
        <v>19</v>
      </c>
      <c r="F366" s="235" t="s">
        <v>139</v>
      </c>
      <c r="G366" s="233"/>
      <c r="H366" s="236">
        <v>590.75599999999997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2" t="s">
        <v>137</v>
      </c>
      <c r="AU366" s="242" t="s">
        <v>82</v>
      </c>
      <c r="AV366" s="14" t="s">
        <v>133</v>
      </c>
      <c r="AW366" s="14" t="s">
        <v>35</v>
      </c>
      <c r="AX366" s="14" t="s">
        <v>80</v>
      </c>
      <c r="AY366" s="242" t="s">
        <v>125</v>
      </c>
    </row>
    <row r="367" s="2" customFormat="1" ht="24.15" customHeight="1">
      <c r="A367" s="40"/>
      <c r="B367" s="41"/>
      <c r="C367" s="253" t="s">
        <v>513</v>
      </c>
      <c r="D367" s="253" t="s">
        <v>156</v>
      </c>
      <c r="E367" s="254" t="s">
        <v>514</v>
      </c>
      <c r="F367" s="255" t="s">
        <v>515</v>
      </c>
      <c r="G367" s="256" t="s">
        <v>131</v>
      </c>
      <c r="H367" s="257">
        <v>620.29399999999998</v>
      </c>
      <c r="I367" s="258"/>
      <c r="J367" s="259">
        <f>ROUND(I367*H367,2)</f>
        <v>0</v>
      </c>
      <c r="K367" s="255" t="s">
        <v>132</v>
      </c>
      <c r="L367" s="260"/>
      <c r="M367" s="261" t="s">
        <v>19</v>
      </c>
      <c r="N367" s="262" t="s">
        <v>44</v>
      </c>
      <c r="O367" s="86"/>
      <c r="P367" s="211">
        <f>O367*H367</f>
        <v>0</v>
      </c>
      <c r="Q367" s="211">
        <v>0.00012</v>
      </c>
      <c r="R367" s="211">
        <f>Q367*H367</f>
        <v>0.074435280000000006</v>
      </c>
      <c r="S367" s="211">
        <v>0</v>
      </c>
      <c r="T367" s="212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3" t="s">
        <v>315</v>
      </c>
      <c r="AT367" s="213" t="s">
        <v>156</v>
      </c>
      <c r="AU367" s="213" t="s">
        <v>82</v>
      </c>
      <c r="AY367" s="19" t="s">
        <v>125</v>
      </c>
      <c r="BE367" s="214">
        <f>IF(N367="základní",J367,0)</f>
        <v>0</v>
      </c>
      <c r="BF367" s="214">
        <f>IF(N367="snížená",J367,0)</f>
        <v>0</v>
      </c>
      <c r="BG367" s="214">
        <f>IF(N367="zákl. přenesená",J367,0)</f>
        <v>0</v>
      </c>
      <c r="BH367" s="214">
        <f>IF(N367="sníž. přenesená",J367,0)</f>
        <v>0</v>
      </c>
      <c r="BI367" s="214">
        <f>IF(N367="nulová",J367,0)</f>
        <v>0</v>
      </c>
      <c r="BJ367" s="19" t="s">
        <v>80</v>
      </c>
      <c r="BK367" s="214">
        <f>ROUND(I367*H367,2)</f>
        <v>0</v>
      </c>
      <c r="BL367" s="19" t="s">
        <v>218</v>
      </c>
      <c r="BM367" s="213" t="s">
        <v>516</v>
      </c>
    </row>
    <row r="368" s="13" customFormat="1">
      <c r="A368" s="13"/>
      <c r="B368" s="220"/>
      <c r="C368" s="221"/>
      <c r="D368" s="222" t="s">
        <v>137</v>
      </c>
      <c r="E368" s="221"/>
      <c r="F368" s="224" t="s">
        <v>443</v>
      </c>
      <c r="G368" s="221"/>
      <c r="H368" s="225">
        <v>620.29399999999998</v>
      </c>
      <c r="I368" s="226"/>
      <c r="J368" s="221"/>
      <c r="K368" s="221"/>
      <c r="L368" s="227"/>
      <c r="M368" s="228"/>
      <c r="N368" s="229"/>
      <c r="O368" s="229"/>
      <c r="P368" s="229"/>
      <c r="Q368" s="229"/>
      <c r="R368" s="229"/>
      <c r="S368" s="229"/>
      <c r="T368" s="23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1" t="s">
        <v>137</v>
      </c>
      <c r="AU368" s="231" t="s">
        <v>82</v>
      </c>
      <c r="AV368" s="13" t="s">
        <v>82</v>
      </c>
      <c r="AW368" s="13" t="s">
        <v>4</v>
      </c>
      <c r="AX368" s="13" t="s">
        <v>80</v>
      </c>
      <c r="AY368" s="231" t="s">
        <v>125</v>
      </c>
    </row>
    <row r="369" s="2" customFormat="1" ht="37.8" customHeight="1">
      <c r="A369" s="40"/>
      <c r="B369" s="41"/>
      <c r="C369" s="202" t="s">
        <v>517</v>
      </c>
      <c r="D369" s="202" t="s">
        <v>128</v>
      </c>
      <c r="E369" s="203" t="s">
        <v>518</v>
      </c>
      <c r="F369" s="204" t="s">
        <v>510</v>
      </c>
      <c r="G369" s="205" t="s">
        <v>131</v>
      </c>
      <c r="H369" s="206">
        <v>487.27499999999998</v>
      </c>
      <c r="I369" s="207"/>
      <c r="J369" s="208">
        <f>ROUND(I369*H369,2)</f>
        <v>0</v>
      </c>
      <c r="K369" s="204" t="s">
        <v>19</v>
      </c>
      <c r="L369" s="46"/>
      <c r="M369" s="209" t="s">
        <v>19</v>
      </c>
      <c r="N369" s="210" t="s">
        <v>44</v>
      </c>
      <c r="O369" s="86"/>
      <c r="P369" s="211">
        <f>O369*H369</f>
        <v>0</v>
      </c>
      <c r="Q369" s="211">
        <v>0</v>
      </c>
      <c r="R369" s="211">
        <f>Q369*H369</f>
        <v>0</v>
      </c>
      <c r="S369" s="211">
        <v>0</v>
      </c>
      <c r="T369" s="212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3" t="s">
        <v>218</v>
      </c>
      <c r="AT369" s="213" t="s">
        <v>128</v>
      </c>
      <c r="AU369" s="213" t="s">
        <v>82</v>
      </c>
      <c r="AY369" s="19" t="s">
        <v>125</v>
      </c>
      <c r="BE369" s="214">
        <f>IF(N369="základní",J369,0)</f>
        <v>0</v>
      </c>
      <c r="BF369" s="214">
        <f>IF(N369="snížená",J369,0)</f>
        <v>0</v>
      </c>
      <c r="BG369" s="214">
        <f>IF(N369="zákl. přenesená",J369,0)</f>
        <v>0</v>
      </c>
      <c r="BH369" s="214">
        <f>IF(N369="sníž. přenesená",J369,0)</f>
        <v>0</v>
      </c>
      <c r="BI369" s="214">
        <f>IF(N369="nulová",J369,0)</f>
        <v>0</v>
      </c>
      <c r="BJ369" s="19" t="s">
        <v>80</v>
      </c>
      <c r="BK369" s="214">
        <f>ROUND(I369*H369,2)</f>
        <v>0</v>
      </c>
      <c r="BL369" s="19" t="s">
        <v>218</v>
      </c>
      <c r="BM369" s="213" t="s">
        <v>519</v>
      </c>
    </row>
    <row r="370" s="13" customFormat="1">
      <c r="A370" s="13"/>
      <c r="B370" s="220"/>
      <c r="C370" s="221"/>
      <c r="D370" s="222" t="s">
        <v>137</v>
      </c>
      <c r="E370" s="223" t="s">
        <v>19</v>
      </c>
      <c r="F370" s="224" t="s">
        <v>434</v>
      </c>
      <c r="G370" s="221"/>
      <c r="H370" s="225">
        <v>473.73599999999999</v>
      </c>
      <c r="I370" s="226"/>
      <c r="J370" s="221"/>
      <c r="K370" s="221"/>
      <c r="L370" s="227"/>
      <c r="M370" s="228"/>
      <c r="N370" s="229"/>
      <c r="O370" s="229"/>
      <c r="P370" s="229"/>
      <c r="Q370" s="229"/>
      <c r="R370" s="229"/>
      <c r="S370" s="229"/>
      <c r="T370" s="23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1" t="s">
        <v>137</v>
      </c>
      <c r="AU370" s="231" t="s">
        <v>82</v>
      </c>
      <c r="AV370" s="13" t="s">
        <v>82</v>
      </c>
      <c r="AW370" s="13" t="s">
        <v>35</v>
      </c>
      <c r="AX370" s="13" t="s">
        <v>73</v>
      </c>
      <c r="AY370" s="231" t="s">
        <v>125</v>
      </c>
    </row>
    <row r="371" s="13" customFormat="1">
      <c r="A371" s="13"/>
      <c r="B371" s="220"/>
      <c r="C371" s="221"/>
      <c r="D371" s="222" t="s">
        <v>137</v>
      </c>
      <c r="E371" s="223" t="s">
        <v>19</v>
      </c>
      <c r="F371" s="224" t="s">
        <v>435</v>
      </c>
      <c r="G371" s="221"/>
      <c r="H371" s="225">
        <v>29.369</v>
      </c>
      <c r="I371" s="226"/>
      <c r="J371" s="221"/>
      <c r="K371" s="221"/>
      <c r="L371" s="227"/>
      <c r="M371" s="228"/>
      <c r="N371" s="229"/>
      <c r="O371" s="229"/>
      <c r="P371" s="229"/>
      <c r="Q371" s="229"/>
      <c r="R371" s="229"/>
      <c r="S371" s="229"/>
      <c r="T371" s="23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1" t="s">
        <v>137</v>
      </c>
      <c r="AU371" s="231" t="s">
        <v>82</v>
      </c>
      <c r="AV371" s="13" t="s">
        <v>82</v>
      </c>
      <c r="AW371" s="13" t="s">
        <v>35</v>
      </c>
      <c r="AX371" s="13" t="s">
        <v>73</v>
      </c>
      <c r="AY371" s="231" t="s">
        <v>125</v>
      </c>
    </row>
    <row r="372" s="13" customFormat="1">
      <c r="A372" s="13"/>
      <c r="B372" s="220"/>
      <c r="C372" s="221"/>
      <c r="D372" s="222" t="s">
        <v>137</v>
      </c>
      <c r="E372" s="223" t="s">
        <v>19</v>
      </c>
      <c r="F372" s="224" t="s">
        <v>437</v>
      </c>
      <c r="G372" s="221"/>
      <c r="H372" s="225">
        <v>-15.83</v>
      </c>
      <c r="I372" s="226"/>
      <c r="J372" s="221"/>
      <c r="K372" s="221"/>
      <c r="L372" s="227"/>
      <c r="M372" s="228"/>
      <c r="N372" s="229"/>
      <c r="O372" s="229"/>
      <c r="P372" s="229"/>
      <c r="Q372" s="229"/>
      <c r="R372" s="229"/>
      <c r="S372" s="229"/>
      <c r="T372" s="23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1" t="s">
        <v>137</v>
      </c>
      <c r="AU372" s="231" t="s">
        <v>82</v>
      </c>
      <c r="AV372" s="13" t="s">
        <v>82</v>
      </c>
      <c r="AW372" s="13" t="s">
        <v>35</v>
      </c>
      <c r="AX372" s="13" t="s">
        <v>73</v>
      </c>
      <c r="AY372" s="231" t="s">
        <v>125</v>
      </c>
    </row>
    <row r="373" s="14" customFormat="1">
      <c r="A373" s="14"/>
      <c r="B373" s="232"/>
      <c r="C373" s="233"/>
      <c r="D373" s="222" t="s">
        <v>137</v>
      </c>
      <c r="E373" s="234" t="s">
        <v>19</v>
      </c>
      <c r="F373" s="235" t="s">
        <v>139</v>
      </c>
      <c r="G373" s="233"/>
      <c r="H373" s="236">
        <v>487.27500000000003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2" t="s">
        <v>137</v>
      </c>
      <c r="AU373" s="242" t="s">
        <v>82</v>
      </c>
      <c r="AV373" s="14" t="s">
        <v>133</v>
      </c>
      <c r="AW373" s="14" t="s">
        <v>35</v>
      </c>
      <c r="AX373" s="14" t="s">
        <v>80</v>
      </c>
      <c r="AY373" s="242" t="s">
        <v>125</v>
      </c>
    </row>
    <row r="374" s="2" customFormat="1" ht="24.15" customHeight="1">
      <c r="A374" s="40"/>
      <c r="B374" s="41"/>
      <c r="C374" s="253" t="s">
        <v>520</v>
      </c>
      <c r="D374" s="253" t="s">
        <v>156</v>
      </c>
      <c r="E374" s="254" t="s">
        <v>521</v>
      </c>
      <c r="F374" s="255" t="s">
        <v>522</v>
      </c>
      <c r="G374" s="256" t="s">
        <v>131</v>
      </c>
      <c r="H374" s="257">
        <v>511.63900000000001</v>
      </c>
      <c r="I374" s="258"/>
      <c r="J374" s="259">
        <f>ROUND(I374*H374,2)</f>
        <v>0</v>
      </c>
      <c r="K374" s="255" t="s">
        <v>132</v>
      </c>
      <c r="L374" s="260"/>
      <c r="M374" s="261" t="s">
        <v>19</v>
      </c>
      <c r="N374" s="262" t="s">
        <v>44</v>
      </c>
      <c r="O374" s="86"/>
      <c r="P374" s="211">
        <f>O374*H374</f>
        <v>0</v>
      </c>
      <c r="Q374" s="211">
        <v>0.00029999999999999997</v>
      </c>
      <c r="R374" s="211">
        <f>Q374*H374</f>
        <v>0.15349169999999998</v>
      </c>
      <c r="S374" s="211">
        <v>0</v>
      </c>
      <c r="T374" s="212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3" t="s">
        <v>315</v>
      </c>
      <c r="AT374" s="213" t="s">
        <v>156</v>
      </c>
      <c r="AU374" s="213" t="s">
        <v>82</v>
      </c>
      <c r="AY374" s="19" t="s">
        <v>125</v>
      </c>
      <c r="BE374" s="214">
        <f>IF(N374="základní",J374,0)</f>
        <v>0</v>
      </c>
      <c r="BF374" s="214">
        <f>IF(N374="snížená",J374,0)</f>
        <v>0</v>
      </c>
      <c r="BG374" s="214">
        <f>IF(N374="zákl. přenesená",J374,0)</f>
        <v>0</v>
      </c>
      <c r="BH374" s="214">
        <f>IF(N374="sníž. přenesená",J374,0)</f>
        <v>0</v>
      </c>
      <c r="BI374" s="214">
        <f>IF(N374="nulová",J374,0)</f>
        <v>0</v>
      </c>
      <c r="BJ374" s="19" t="s">
        <v>80</v>
      </c>
      <c r="BK374" s="214">
        <f>ROUND(I374*H374,2)</f>
        <v>0</v>
      </c>
      <c r="BL374" s="19" t="s">
        <v>218</v>
      </c>
      <c r="BM374" s="213" t="s">
        <v>523</v>
      </c>
    </row>
    <row r="375" s="13" customFormat="1">
      <c r="A375" s="13"/>
      <c r="B375" s="220"/>
      <c r="C375" s="221"/>
      <c r="D375" s="222" t="s">
        <v>137</v>
      </c>
      <c r="E375" s="221"/>
      <c r="F375" s="224" t="s">
        <v>524</v>
      </c>
      <c r="G375" s="221"/>
      <c r="H375" s="225">
        <v>511.63900000000001</v>
      </c>
      <c r="I375" s="226"/>
      <c r="J375" s="221"/>
      <c r="K375" s="221"/>
      <c r="L375" s="227"/>
      <c r="M375" s="228"/>
      <c r="N375" s="229"/>
      <c r="O375" s="229"/>
      <c r="P375" s="229"/>
      <c r="Q375" s="229"/>
      <c r="R375" s="229"/>
      <c r="S375" s="229"/>
      <c r="T375" s="23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1" t="s">
        <v>137</v>
      </c>
      <c r="AU375" s="231" t="s">
        <v>82</v>
      </c>
      <c r="AV375" s="13" t="s">
        <v>82</v>
      </c>
      <c r="AW375" s="13" t="s">
        <v>4</v>
      </c>
      <c r="AX375" s="13" t="s">
        <v>80</v>
      </c>
      <c r="AY375" s="231" t="s">
        <v>125</v>
      </c>
    </row>
    <row r="376" s="2" customFormat="1" ht="55.5" customHeight="1">
      <c r="A376" s="40"/>
      <c r="B376" s="41"/>
      <c r="C376" s="202" t="s">
        <v>525</v>
      </c>
      <c r="D376" s="202" t="s">
        <v>128</v>
      </c>
      <c r="E376" s="203" t="s">
        <v>526</v>
      </c>
      <c r="F376" s="204" t="s">
        <v>527</v>
      </c>
      <c r="G376" s="205" t="s">
        <v>301</v>
      </c>
      <c r="H376" s="206">
        <v>34.110999999999997</v>
      </c>
      <c r="I376" s="207"/>
      <c r="J376" s="208">
        <f>ROUND(I376*H376,2)</f>
        <v>0</v>
      </c>
      <c r="K376" s="204" t="s">
        <v>19</v>
      </c>
      <c r="L376" s="46"/>
      <c r="M376" s="209" t="s">
        <v>19</v>
      </c>
      <c r="N376" s="210" t="s">
        <v>44</v>
      </c>
      <c r="O376" s="86"/>
      <c r="P376" s="211">
        <f>O376*H376</f>
        <v>0</v>
      </c>
      <c r="Q376" s="211">
        <v>0</v>
      </c>
      <c r="R376" s="211">
        <f>Q376*H376</f>
        <v>0</v>
      </c>
      <c r="S376" s="211">
        <v>0</v>
      </c>
      <c r="T376" s="212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3" t="s">
        <v>218</v>
      </c>
      <c r="AT376" s="213" t="s">
        <v>128</v>
      </c>
      <c r="AU376" s="213" t="s">
        <v>82</v>
      </c>
      <c r="AY376" s="19" t="s">
        <v>125</v>
      </c>
      <c r="BE376" s="214">
        <f>IF(N376="základní",J376,0)</f>
        <v>0</v>
      </c>
      <c r="BF376" s="214">
        <f>IF(N376="snížená",J376,0)</f>
        <v>0</v>
      </c>
      <c r="BG376" s="214">
        <f>IF(N376="zákl. přenesená",J376,0)</f>
        <v>0</v>
      </c>
      <c r="BH376" s="214">
        <f>IF(N376="sníž. přenesená",J376,0)</f>
        <v>0</v>
      </c>
      <c r="BI376" s="214">
        <f>IF(N376="nulová",J376,0)</f>
        <v>0</v>
      </c>
      <c r="BJ376" s="19" t="s">
        <v>80</v>
      </c>
      <c r="BK376" s="214">
        <f>ROUND(I376*H376,2)</f>
        <v>0</v>
      </c>
      <c r="BL376" s="19" t="s">
        <v>218</v>
      </c>
      <c r="BM376" s="213" t="s">
        <v>528</v>
      </c>
    </row>
    <row r="377" s="13" customFormat="1">
      <c r="A377" s="13"/>
      <c r="B377" s="220"/>
      <c r="C377" s="221"/>
      <c r="D377" s="222" t="s">
        <v>137</v>
      </c>
      <c r="E377" s="223" t="s">
        <v>19</v>
      </c>
      <c r="F377" s="224" t="s">
        <v>529</v>
      </c>
      <c r="G377" s="221"/>
      <c r="H377" s="225">
        <v>34.110999999999997</v>
      </c>
      <c r="I377" s="226"/>
      <c r="J377" s="221"/>
      <c r="K377" s="221"/>
      <c r="L377" s="227"/>
      <c r="M377" s="228"/>
      <c r="N377" s="229"/>
      <c r="O377" s="229"/>
      <c r="P377" s="229"/>
      <c r="Q377" s="229"/>
      <c r="R377" s="229"/>
      <c r="S377" s="229"/>
      <c r="T377" s="23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1" t="s">
        <v>137</v>
      </c>
      <c r="AU377" s="231" t="s">
        <v>82</v>
      </c>
      <c r="AV377" s="13" t="s">
        <v>82</v>
      </c>
      <c r="AW377" s="13" t="s">
        <v>35</v>
      </c>
      <c r="AX377" s="13" t="s">
        <v>73</v>
      </c>
      <c r="AY377" s="231" t="s">
        <v>125</v>
      </c>
    </row>
    <row r="378" s="14" customFormat="1">
      <c r="A378" s="14"/>
      <c r="B378" s="232"/>
      <c r="C378" s="233"/>
      <c r="D378" s="222" t="s">
        <v>137</v>
      </c>
      <c r="E378" s="234" t="s">
        <v>19</v>
      </c>
      <c r="F378" s="235" t="s">
        <v>139</v>
      </c>
      <c r="G378" s="233"/>
      <c r="H378" s="236">
        <v>34.110999999999997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2" t="s">
        <v>137</v>
      </c>
      <c r="AU378" s="242" t="s">
        <v>82</v>
      </c>
      <c r="AV378" s="14" t="s">
        <v>133</v>
      </c>
      <c r="AW378" s="14" t="s">
        <v>35</v>
      </c>
      <c r="AX378" s="14" t="s">
        <v>80</v>
      </c>
      <c r="AY378" s="242" t="s">
        <v>125</v>
      </c>
    </row>
    <row r="379" s="2" customFormat="1" ht="16.5" customHeight="1">
      <c r="A379" s="40"/>
      <c r="B379" s="41"/>
      <c r="C379" s="253" t="s">
        <v>530</v>
      </c>
      <c r="D379" s="253" t="s">
        <v>156</v>
      </c>
      <c r="E379" s="254" t="s">
        <v>531</v>
      </c>
      <c r="F379" s="255" t="s">
        <v>532</v>
      </c>
      <c r="G379" s="256" t="s">
        <v>333</v>
      </c>
      <c r="H379" s="257">
        <v>56.365000000000002</v>
      </c>
      <c r="I379" s="258"/>
      <c r="J379" s="259">
        <f>ROUND(I379*H379,2)</f>
        <v>0</v>
      </c>
      <c r="K379" s="255" t="s">
        <v>132</v>
      </c>
      <c r="L379" s="260"/>
      <c r="M379" s="261" t="s">
        <v>19</v>
      </c>
      <c r="N379" s="262" t="s">
        <v>44</v>
      </c>
      <c r="O379" s="86"/>
      <c r="P379" s="211">
        <f>O379*H379</f>
        <v>0</v>
      </c>
      <c r="Q379" s="211">
        <v>1</v>
      </c>
      <c r="R379" s="211">
        <f>Q379*H379</f>
        <v>56.365000000000002</v>
      </c>
      <c r="S379" s="211">
        <v>0</v>
      </c>
      <c r="T379" s="212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3" t="s">
        <v>315</v>
      </c>
      <c r="AT379" s="213" t="s">
        <v>156</v>
      </c>
      <c r="AU379" s="213" t="s">
        <v>82</v>
      </c>
      <c r="AY379" s="19" t="s">
        <v>125</v>
      </c>
      <c r="BE379" s="214">
        <f>IF(N379="základní",J379,0)</f>
        <v>0</v>
      </c>
      <c r="BF379" s="214">
        <f>IF(N379="snížená",J379,0)</f>
        <v>0</v>
      </c>
      <c r="BG379" s="214">
        <f>IF(N379="zákl. přenesená",J379,0)</f>
        <v>0</v>
      </c>
      <c r="BH379" s="214">
        <f>IF(N379="sníž. přenesená",J379,0)</f>
        <v>0</v>
      </c>
      <c r="BI379" s="214">
        <f>IF(N379="nulová",J379,0)</f>
        <v>0</v>
      </c>
      <c r="BJ379" s="19" t="s">
        <v>80</v>
      </c>
      <c r="BK379" s="214">
        <f>ROUND(I379*H379,2)</f>
        <v>0</v>
      </c>
      <c r="BL379" s="19" t="s">
        <v>218</v>
      </c>
      <c r="BM379" s="213" t="s">
        <v>533</v>
      </c>
    </row>
    <row r="380" s="13" customFormat="1">
      <c r="A380" s="13"/>
      <c r="B380" s="220"/>
      <c r="C380" s="221"/>
      <c r="D380" s="222" t="s">
        <v>137</v>
      </c>
      <c r="E380" s="221"/>
      <c r="F380" s="224" t="s">
        <v>534</v>
      </c>
      <c r="G380" s="221"/>
      <c r="H380" s="225">
        <v>56.365000000000002</v>
      </c>
      <c r="I380" s="226"/>
      <c r="J380" s="221"/>
      <c r="K380" s="221"/>
      <c r="L380" s="227"/>
      <c r="M380" s="228"/>
      <c r="N380" s="229"/>
      <c r="O380" s="229"/>
      <c r="P380" s="229"/>
      <c r="Q380" s="229"/>
      <c r="R380" s="229"/>
      <c r="S380" s="229"/>
      <c r="T380" s="23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1" t="s">
        <v>137</v>
      </c>
      <c r="AU380" s="231" t="s">
        <v>82</v>
      </c>
      <c r="AV380" s="13" t="s">
        <v>82</v>
      </c>
      <c r="AW380" s="13" t="s">
        <v>4</v>
      </c>
      <c r="AX380" s="13" t="s">
        <v>80</v>
      </c>
      <c r="AY380" s="231" t="s">
        <v>125</v>
      </c>
    </row>
    <row r="381" s="2" customFormat="1" ht="33" customHeight="1">
      <c r="A381" s="40"/>
      <c r="B381" s="41"/>
      <c r="C381" s="202" t="s">
        <v>535</v>
      </c>
      <c r="D381" s="202" t="s">
        <v>128</v>
      </c>
      <c r="E381" s="203" t="s">
        <v>536</v>
      </c>
      <c r="F381" s="204" t="s">
        <v>537</v>
      </c>
      <c r="G381" s="205" t="s">
        <v>173</v>
      </c>
      <c r="H381" s="206">
        <v>105.88</v>
      </c>
      <c r="I381" s="207"/>
      <c r="J381" s="208">
        <f>ROUND(I381*H381,2)</f>
        <v>0</v>
      </c>
      <c r="K381" s="204" t="s">
        <v>132</v>
      </c>
      <c r="L381" s="46"/>
      <c r="M381" s="209" t="s">
        <v>19</v>
      </c>
      <c r="N381" s="210" t="s">
        <v>44</v>
      </c>
      <c r="O381" s="86"/>
      <c r="P381" s="211">
        <f>O381*H381</f>
        <v>0</v>
      </c>
      <c r="Q381" s="211">
        <v>0</v>
      </c>
      <c r="R381" s="211">
        <f>Q381*H381</f>
        <v>0</v>
      </c>
      <c r="S381" s="211">
        <v>0</v>
      </c>
      <c r="T381" s="212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3" t="s">
        <v>218</v>
      </c>
      <c r="AT381" s="213" t="s">
        <v>128</v>
      </c>
      <c r="AU381" s="213" t="s">
        <v>82</v>
      </c>
      <c r="AY381" s="19" t="s">
        <v>125</v>
      </c>
      <c r="BE381" s="214">
        <f>IF(N381="základní",J381,0)</f>
        <v>0</v>
      </c>
      <c r="BF381" s="214">
        <f>IF(N381="snížená",J381,0)</f>
        <v>0</v>
      </c>
      <c r="BG381" s="214">
        <f>IF(N381="zákl. přenesená",J381,0)</f>
        <v>0</v>
      </c>
      <c r="BH381" s="214">
        <f>IF(N381="sníž. přenesená",J381,0)</f>
        <v>0</v>
      </c>
      <c r="BI381" s="214">
        <f>IF(N381="nulová",J381,0)</f>
        <v>0</v>
      </c>
      <c r="BJ381" s="19" t="s">
        <v>80</v>
      </c>
      <c r="BK381" s="214">
        <f>ROUND(I381*H381,2)</f>
        <v>0</v>
      </c>
      <c r="BL381" s="19" t="s">
        <v>218</v>
      </c>
      <c r="BM381" s="213" t="s">
        <v>538</v>
      </c>
    </row>
    <row r="382" s="2" customFormat="1">
      <c r="A382" s="40"/>
      <c r="B382" s="41"/>
      <c r="C382" s="42"/>
      <c r="D382" s="215" t="s">
        <v>135</v>
      </c>
      <c r="E382" s="42"/>
      <c r="F382" s="216" t="s">
        <v>539</v>
      </c>
      <c r="G382" s="42"/>
      <c r="H382" s="42"/>
      <c r="I382" s="217"/>
      <c r="J382" s="42"/>
      <c r="K382" s="42"/>
      <c r="L382" s="46"/>
      <c r="M382" s="218"/>
      <c r="N382" s="219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135</v>
      </c>
      <c r="AU382" s="19" t="s">
        <v>82</v>
      </c>
    </row>
    <row r="383" s="13" customFormat="1">
      <c r="A383" s="13"/>
      <c r="B383" s="220"/>
      <c r="C383" s="221"/>
      <c r="D383" s="222" t="s">
        <v>137</v>
      </c>
      <c r="E383" s="223" t="s">
        <v>19</v>
      </c>
      <c r="F383" s="224" t="s">
        <v>540</v>
      </c>
      <c r="G383" s="221"/>
      <c r="H383" s="225">
        <v>105.88</v>
      </c>
      <c r="I383" s="226"/>
      <c r="J383" s="221"/>
      <c r="K383" s="221"/>
      <c r="L383" s="227"/>
      <c r="M383" s="228"/>
      <c r="N383" s="229"/>
      <c r="O383" s="229"/>
      <c r="P383" s="229"/>
      <c r="Q383" s="229"/>
      <c r="R383" s="229"/>
      <c r="S383" s="229"/>
      <c r="T383" s="23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1" t="s">
        <v>137</v>
      </c>
      <c r="AU383" s="231" t="s">
        <v>82</v>
      </c>
      <c r="AV383" s="13" t="s">
        <v>82</v>
      </c>
      <c r="AW383" s="13" t="s">
        <v>35</v>
      </c>
      <c r="AX383" s="13" t="s">
        <v>73</v>
      </c>
      <c r="AY383" s="231" t="s">
        <v>125</v>
      </c>
    </row>
    <row r="384" s="14" customFormat="1">
      <c r="A384" s="14"/>
      <c r="B384" s="232"/>
      <c r="C384" s="233"/>
      <c r="D384" s="222" t="s">
        <v>137</v>
      </c>
      <c r="E384" s="234" t="s">
        <v>19</v>
      </c>
      <c r="F384" s="235" t="s">
        <v>139</v>
      </c>
      <c r="G384" s="233"/>
      <c r="H384" s="236">
        <v>105.88</v>
      </c>
      <c r="I384" s="237"/>
      <c r="J384" s="233"/>
      <c r="K384" s="233"/>
      <c r="L384" s="238"/>
      <c r="M384" s="239"/>
      <c r="N384" s="240"/>
      <c r="O384" s="240"/>
      <c r="P384" s="240"/>
      <c r="Q384" s="240"/>
      <c r="R384" s="240"/>
      <c r="S384" s="240"/>
      <c r="T384" s="241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2" t="s">
        <v>137</v>
      </c>
      <c r="AU384" s="242" t="s">
        <v>82</v>
      </c>
      <c r="AV384" s="14" t="s">
        <v>133</v>
      </c>
      <c r="AW384" s="14" t="s">
        <v>35</v>
      </c>
      <c r="AX384" s="14" t="s">
        <v>80</v>
      </c>
      <c r="AY384" s="242" t="s">
        <v>125</v>
      </c>
    </row>
    <row r="385" s="2" customFormat="1" ht="16.5" customHeight="1">
      <c r="A385" s="40"/>
      <c r="B385" s="41"/>
      <c r="C385" s="253" t="s">
        <v>541</v>
      </c>
      <c r="D385" s="253" t="s">
        <v>156</v>
      </c>
      <c r="E385" s="254" t="s">
        <v>542</v>
      </c>
      <c r="F385" s="255" t="s">
        <v>543</v>
      </c>
      <c r="G385" s="256" t="s">
        <v>173</v>
      </c>
      <c r="H385" s="257">
        <v>107.99800000000001</v>
      </c>
      <c r="I385" s="258"/>
      <c r="J385" s="259">
        <f>ROUND(I385*H385,2)</f>
        <v>0</v>
      </c>
      <c r="K385" s="255" t="s">
        <v>132</v>
      </c>
      <c r="L385" s="260"/>
      <c r="M385" s="261" t="s">
        <v>19</v>
      </c>
      <c r="N385" s="262" t="s">
        <v>44</v>
      </c>
      <c r="O385" s="86"/>
      <c r="P385" s="211">
        <f>O385*H385</f>
        <v>0</v>
      </c>
      <c r="Q385" s="211">
        <v>0.00050000000000000001</v>
      </c>
      <c r="R385" s="211">
        <f>Q385*H385</f>
        <v>0.053999000000000005</v>
      </c>
      <c r="S385" s="211">
        <v>0</v>
      </c>
      <c r="T385" s="212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3" t="s">
        <v>315</v>
      </c>
      <c r="AT385" s="213" t="s">
        <v>156</v>
      </c>
      <c r="AU385" s="213" t="s">
        <v>82</v>
      </c>
      <c r="AY385" s="19" t="s">
        <v>125</v>
      </c>
      <c r="BE385" s="214">
        <f>IF(N385="základní",J385,0)</f>
        <v>0</v>
      </c>
      <c r="BF385" s="214">
        <f>IF(N385="snížená",J385,0)</f>
        <v>0</v>
      </c>
      <c r="BG385" s="214">
        <f>IF(N385="zákl. přenesená",J385,0)</f>
        <v>0</v>
      </c>
      <c r="BH385" s="214">
        <f>IF(N385="sníž. přenesená",J385,0)</f>
        <v>0</v>
      </c>
      <c r="BI385" s="214">
        <f>IF(N385="nulová",J385,0)</f>
        <v>0</v>
      </c>
      <c r="BJ385" s="19" t="s">
        <v>80</v>
      </c>
      <c r="BK385" s="214">
        <f>ROUND(I385*H385,2)</f>
        <v>0</v>
      </c>
      <c r="BL385" s="19" t="s">
        <v>218</v>
      </c>
      <c r="BM385" s="213" t="s">
        <v>544</v>
      </c>
    </row>
    <row r="386" s="13" customFormat="1">
      <c r="A386" s="13"/>
      <c r="B386" s="220"/>
      <c r="C386" s="221"/>
      <c r="D386" s="222" t="s">
        <v>137</v>
      </c>
      <c r="E386" s="221"/>
      <c r="F386" s="224" t="s">
        <v>545</v>
      </c>
      <c r="G386" s="221"/>
      <c r="H386" s="225">
        <v>107.99800000000001</v>
      </c>
      <c r="I386" s="226"/>
      <c r="J386" s="221"/>
      <c r="K386" s="221"/>
      <c r="L386" s="227"/>
      <c r="M386" s="228"/>
      <c r="N386" s="229"/>
      <c r="O386" s="229"/>
      <c r="P386" s="229"/>
      <c r="Q386" s="229"/>
      <c r="R386" s="229"/>
      <c r="S386" s="229"/>
      <c r="T386" s="23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1" t="s">
        <v>137</v>
      </c>
      <c r="AU386" s="231" t="s">
        <v>82</v>
      </c>
      <c r="AV386" s="13" t="s">
        <v>82</v>
      </c>
      <c r="AW386" s="13" t="s">
        <v>4</v>
      </c>
      <c r="AX386" s="13" t="s">
        <v>80</v>
      </c>
      <c r="AY386" s="231" t="s">
        <v>125</v>
      </c>
    </row>
    <row r="387" s="2" customFormat="1" ht="37.8" customHeight="1">
      <c r="A387" s="40"/>
      <c r="B387" s="41"/>
      <c r="C387" s="202" t="s">
        <v>546</v>
      </c>
      <c r="D387" s="202" t="s">
        <v>128</v>
      </c>
      <c r="E387" s="203" t="s">
        <v>547</v>
      </c>
      <c r="F387" s="204" t="s">
        <v>548</v>
      </c>
      <c r="G387" s="205" t="s">
        <v>256</v>
      </c>
      <c r="H387" s="206">
        <v>6</v>
      </c>
      <c r="I387" s="207"/>
      <c r="J387" s="208">
        <f>ROUND(I387*H387,2)</f>
        <v>0</v>
      </c>
      <c r="K387" s="204" t="s">
        <v>132</v>
      </c>
      <c r="L387" s="46"/>
      <c r="M387" s="209" t="s">
        <v>19</v>
      </c>
      <c r="N387" s="210" t="s">
        <v>44</v>
      </c>
      <c r="O387" s="86"/>
      <c r="P387" s="211">
        <f>O387*H387</f>
        <v>0</v>
      </c>
      <c r="Q387" s="211">
        <v>0</v>
      </c>
      <c r="R387" s="211">
        <f>Q387*H387</f>
        <v>0</v>
      </c>
      <c r="S387" s="211">
        <v>0</v>
      </c>
      <c r="T387" s="212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3" t="s">
        <v>218</v>
      </c>
      <c r="AT387" s="213" t="s">
        <v>128</v>
      </c>
      <c r="AU387" s="213" t="s">
        <v>82</v>
      </c>
      <c r="AY387" s="19" t="s">
        <v>125</v>
      </c>
      <c r="BE387" s="214">
        <f>IF(N387="základní",J387,0)</f>
        <v>0</v>
      </c>
      <c r="BF387" s="214">
        <f>IF(N387="snížená",J387,0)</f>
        <v>0</v>
      </c>
      <c r="BG387" s="214">
        <f>IF(N387="zákl. přenesená",J387,0)</f>
        <v>0</v>
      </c>
      <c r="BH387" s="214">
        <f>IF(N387="sníž. přenesená",J387,0)</f>
        <v>0</v>
      </c>
      <c r="BI387" s="214">
        <f>IF(N387="nulová",J387,0)</f>
        <v>0</v>
      </c>
      <c r="BJ387" s="19" t="s">
        <v>80</v>
      </c>
      <c r="BK387" s="214">
        <f>ROUND(I387*H387,2)</f>
        <v>0</v>
      </c>
      <c r="BL387" s="19" t="s">
        <v>218</v>
      </c>
      <c r="BM387" s="213" t="s">
        <v>549</v>
      </c>
    </row>
    <row r="388" s="2" customFormat="1">
      <c r="A388" s="40"/>
      <c r="B388" s="41"/>
      <c r="C388" s="42"/>
      <c r="D388" s="215" t="s">
        <v>135</v>
      </c>
      <c r="E388" s="42"/>
      <c r="F388" s="216" t="s">
        <v>550</v>
      </c>
      <c r="G388" s="42"/>
      <c r="H388" s="42"/>
      <c r="I388" s="217"/>
      <c r="J388" s="42"/>
      <c r="K388" s="42"/>
      <c r="L388" s="46"/>
      <c r="M388" s="218"/>
      <c r="N388" s="219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135</v>
      </c>
      <c r="AU388" s="19" t="s">
        <v>82</v>
      </c>
    </row>
    <row r="389" s="2" customFormat="1" ht="24.15" customHeight="1">
      <c r="A389" s="40"/>
      <c r="B389" s="41"/>
      <c r="C389" s="253" t="s">
        <v>551</v>
      </c>
      <c r="D389" s="253" t="s">
        <v>156</v>
      </c>
      <c r="E389" s="254" t="s">
        <v>552</v>
      </c>
      <c r="F389" s="255" t="s">
        <v>553</v>
      </c>
      <c r="G389" s="256" t="s">
        <v>256</v>
      </c>
      <c r="H389" s="257">
        <v>6</v>
      </c>
      <c r="I389" s="258"/>
      <c r="J389" s="259">
        <f>ROUND(I389*H389,2)</f>
        <v>0</v>
      </c>
      <c r="K389" s="255" t="s">
        <v>132</v>
      </c>
      <c r="L389" s="260"/>
      <c r="M389" s="261" t="s">
        <v>19</v>
      </c>
      <c r="N389" s="262" t="s">
        <v>44</v>
      </c>
      <c r="O389" s="86"/>
      <c r="P389" s="211">
        <f>O389*H389</f>
        <v>0</v>
      </c>
      <c r="Q389" s="211">
        <v>0.00040000000000000002</v>
      </c>
      <c r="R389" s="211">
        <f>Q389*H389</f>
        <v>0.0024000000000000002</v>
      </c>
      <c r="S389" s="211">
        <v>0</v>
      </c>
      <c r="T389" s="212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3" t="s">
        <v>315</v>
      </c>
      <c r="AT389" s="213" t="s">
        <v>156</v>
      </c>
      <c r="AU389" s="213" t="s">
        <v>82</v>
      </c>
      <c r="AY389" s="19" t="s">
        <v>125</v>
      </c>
      <c r="BE389" s="214">
        <f>IF(N389="základní",J389,0)</f>
        <v>0</v>
      </c>
      <c r="BF389" s="214">
        <f>IF(N389="snížená",J389,0)</f>
        <v>0</v>
      </c>
      <c r="BG389" s="214">
        <f>IF(N389="zákl. přenesená",J389,0)</f>
        <v>0</v>
      </c>
      <c r="BH389" s="214">
        <f>IF(N389="sníž. přenesená",J389,0)</f>
        <v>0</v>
      </c>
      <c r="BI389" s="214">
        <f>IF(N389="nulová",J389,0)</f>
        <v>0</v>
      </c>
      <c r="BJ389" s="19" t="s">
        <v>80</v>
      </c>
      <c r="BK389" s="214">
        <f>ROUND(I389*H389,2)</f>
        <v>0</v>
      </c>
      <c r="BL389" s="19" t="s">
        <v>218</v>
      </c>
      <c r="BM389" s="213" t="s">
        <v>554</v>
      </c>
    </row>
    <row r="390" s="2" customFormat="1" ht="49.05" customHeight="1">
      <c r="A390" s="40"/>
      <c r="B390" s="41"/>
      <c r="C390" s="202" t="s">
        <v>555</v>
      </c>
      <c r="D390" s="202" t="s">
        <v>128</v>
      </c>
      <c r="E390" s="203" t="s">
        <v>556</v>
      </c>
      <c r="F390" s="204" t="s">
        <v>557</v>
      </c>
      <c r="G390" s="205" t="s">
        <v>333</v>
      </c>
      <c r="H390" s="206">
        <v>63.124000000000002</v>
      </c>
      <c r="I390" s="207"/>
      <c r="J390" s="208">
        <f>ROUND(I390*H390,2)</f>
        <v>0</v>
      </c>
      <c r="K390" s="204" t="s">
        <v>132</v>
      </c>
      <c r="L390" s="46"/>
      <c r="M390" s="209" t="s">
        <v>19</v>
      </c>
      <c r="N390" s="210" t="s">
        <v>44</v>
      </c>
      <c r="O390" s="86"/>
      <c r="P390" s="211">
        <f>O390*H390</f>
        <v>0</v>
      </c>
      <c r="Q390" s="211">
        <v>0</v>
      </c>
      <c r="R390" s="211">
        <f>Q390*H390</f>
        <v>0</v>
      </c>
      <c r="S390" s="211">
        <v>0</v>
      </c>
      <c r="T390" s="212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3" t="s">
        <v>218</v>
      </c>
      <c r="AT390" s="213" t="s">
        <v>128</v>
      </c>
      <c r="AU390" s="213" t="s">
        <v>82</v>
      </c>
      <c r="AY390" s="19" t="s">
        <v>125</v>
      </c>
      <c r="BE390" s="214">
        <f>IF(N390="základní",J390,0)</f>
        <v>0</v>
      </c>
      <c r="BF390" s="214">
        <f>IF(N390="snížená",J390,0)</f>
        <v>0</v>
      </c>
      <c r="BG390" s="214">
        <f>IF(N390="zákl. přenesená",J390,0)</f>
        <v>0</v>
      </c>
      <c r="BH390" s="214">
        <f>IF(N390="sníž. přenesená",J390,0)</f>
        <v>0</v>
      </c>
      <c r="BI390" s="214">
        <f>IF(N390="nulová",J390,0)</f>
        <v>0</v>
      </c>
      <c r="BJ390" s="19" t="s">
        <v>80</v>
      </c>
      <c r="BK390" s="214">
        <f>ROUND(I390*H390,2)</f>
        <v>0</v>
      </c>
      <c r="BL390" s="19" t="s">
        <v>218</v>
      </c>
      <c r="BM390" s="213" t="s">
        <v>558</v>
      </c>
    </row>
    <row r="391" s="2" customFormat="1">
      <c r="A391" s="40"/>
      <c r="B391" s="41"/>
      <c r="C391" s="42"/>
      <c r="D391" s="215" t="s">
        <v>135</v>
      </c>
      <c r="E391" s="42"/>
      <c r="F391" s="216" t="s">
        <v>559</v>
      </c>
      <c r="G391" s="42"/>
      <c r="H391" s="42"/>
      <c r="I391" s="217"/>
      <c r="J391" s="42"/>
      <c r="K391" s="42"/>
      <c r="L391" s="46"/>
      <c r="M391" s="218"/>
      <c r="N391" s="219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135</v>
      </c>
      <c r="AU391" s="19" t="s">
        <v>82</v>
      </c>
    </row>
    <row r="392" s="2" customFormat="1" ht="76.35" customHeight="1">
      <c r="A392" s="40"/>
      <c r="B392" s="41"/>
      <c r="C392" s="202" t="s">
        <v>560</v>
      </c>
      <c r="D392" s="202" t="s">
        <v>128</v>
      </c>
      <c r="E392" s="203" t="s">
        <v>561</v>
      </c>
      <c r="F392" s="204" t="s">
        <v>562</v>
      </c>
      <c r="G392" s="205" t="s">
        <v>333</v>
      </c>
      <c r="H392" s="206">
        <v>63.124000000000002</v>
      </c>
      <c r="I392" s="207"/>
      <c r="J392" s="208">
        <f>ROUND(I392*H392,2)</f>
        <v>0</v>
      </c>
      <c r="K392" s="204" t="s">
        <v>132</v>
      </c>
      <c r="L392" s="46"/>
      <c r="M392" s="209" t="s">
        <v>19</v>
      </c>
      <c r="N392" s="210" t="s">
        <v>44</v>
      </c>
      <c r="O392" s="86"/>
      <c r="P392" s="211">
        <f>O392*H392</f>
        <v>0</v>
      </c>
      <c r="Q392" s="211">
        <v>0</v>
      </c>
      <c r="R392" s="211">
        <f>Q392*H392</f>
        <v>0</v>
      </c>
      <c r="S392" s="211">
        <v>0</v>
      </c>
      <c r="T392" s="212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3" t="s">
        <v>218</v>
      </c>
      <c r="AT392" s="213" t="s">
        <v>128</v>
      </c>
      <c r="AU392" s="213" t="s">
        <v>82</v>
      </c>
      <c r="AY392" s="19" t="s">
        <v>125</v>
      </c>
      <c r="BE392" s="214">
        <f>IF(N392="základní",J392,0)</f>
        <v>0</v>
      </c>
      <c r="BF392" s="214">
        <f>IF(N392="snížená",J392,0)</f>
        <v>0</v>
      </c>
      <c r="BG392" s="214">
        <f>IF(N392="zákl. přenesená",J392,0)</f>
        <v>0</v>
      </c>
      <c r="BH392" s="214">
        <f>IF(N392="sníž. přenesená",J392,0)</f>
        <v>0</v>
      </c>
      <c r="BI392" s="214">
        <f>IF(N392="nulová",J392,0)</f>
        <v>0</v>
      </c>
      <c r="BJ392" s="19" t="s">
        <v>80</v>
      </c>
      <c r="BK392" s="214">
        <f>ROUND(I392*H392,2)</f>
        <v>0</v>
      </c>
      <c r="BL392" s="19" t="s">
        <v>218</v>
      </c>
      <c r="BM392" s="213" t="s">
        <v>563</v>
      </c>
    </row>
    <row r="393" s="2" customFormat="1">
      <c r="A393" s="40"/>
      <c r="B393" s="41"/>
      <c r="C393" s="42"/>
      <c r="D393" s="215" t="s">
        <v>135</v>
      </c>
      <c r="E393" s="42"/>
      <c r="F393" s="216" t="s">
        <v>564</v>
      </c>
      <c r="G393" s="42"/>
      <c r="H393" s="42"/>
      <c r="I393" s="217"/>
      <c r="J393" s="42"/>
      <c r="K393" s="42"/>
      <c r="L393" s="46"/>
      <c r="M393" s="218"/>
      <c r="N393" s="219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135</v>
      </c>
      <c r="AU393" s="19" t="s">
        <v>82</v>
      </c>
    </row>
    <row r="394" s="12" customFormat="1" ht="22.8" customHeight="1">
      <c r="A394" s="12"/>
      <c r="B394" s="186"/>
      <c r="C394" s="187"/>
      <c r="D394" s="188" t="s">
        <v>72</v>
      </c>
      <c r="E394" s="200" t="s">
        <v>565</v>
      </c>
      <c r="F394" s="200" t="s">
        <v>566</v>
      </c>
      <c r="G394" s="187"/>
      <c r="H394" s="187"/>
      <c r="I394" s="190"/>
      <c r="J394" s="201">
        <f>BK394</f>
        <v>0</v>
      </c>
      <c r="K394" s="187"/>
      <c r="L394" s="192"/>
      <c r="M394" s="193"/>
      <c r="N394" s="194"/>
      <c r="O394" s="194"/>
      <c r="P394" s="195">
        <f>SUM(P395:P457)</f>
        <v>0</v>
      </c>
      <c r="Q394" s="194"/>
      <c r="R394" s="195">
        <f>SUM(R395:R457)</f>
        <v>6.9061662000000004</v>
      </c>
      <c r="S394" s="194"/>
      <c r="T394" s="196">
        <f>SUM(T395:T457)</f>
        <v>21.952666499999999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197" t="s">
        <v>82</v>
      </c>
      <c r="AT394" s="198" t="s">
        <v>72</v>
      </c>
      <c r="AU394" s="198" t="s">
        <v>80</v>
      </c>
      <c r="AY394" s="197" t="s">
        <v>125</v>
      </c>
      <c r="BK394" s="199">
        <f>SUM(BK395:BK457)</f>
        <v>0</v>
      </c>
    </row>
    <row r="395" s="2" customFormat="1" ht="44.25" customHeight="1">
      <c r="A395" s="40"/>
      <c r="B395" s="41"/>
      <c r="C395" s="202" t="s">
        <v>567</v>
      </c>
      <c r="D395" s="202" t="s">
        <v>128</v>
      </c>
      <c r="E395" s="203" t="s">
        <v>568</v>
      </c>
      <c r="F395" s="204" t="s">
        <v>569</v>
      </c>
      <c r="G395" s="205" t="s">
        <v>131</v>
      </c>
      <c r="H395" s="206">
        <v>58.441000000000002</v>
      </c>
      <c r="I395" s="207"/>
      <c r="J395" s="208">
        <f>ROUND(I395*H395,2)</f>
        <v>0</v>
      </c>
      <c r="K395" s="204" t="s">
        <v>132</v>
      </c>
      <c r="L395" s="46"/>
      <c r="M395" s="209" t="s">
        <v>19</v>
      </c>
      <c r="N395" s="210" t="s">
        <v>44</v>
      </c>
      <c r="O395" s="86"/>
      <c r="P395" s="211">
        <f>O395*H395</f>
        <v>0</v>
      </c>
      <c r="Q395" s="211">
        <v>0.0060000000000000001</v>
      </c>
      <c r="R395" s="211">
        <f>Q395*H395</f>
        <v>0.35064600000000001</v>
      </c>
      <c r="S395" s="211">
        <v>0</v>
      </c>
      <c r="T395" s="212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3" t="s">
        <v>218</v>
      </c>
      <c r="AT395" s="213" t="s">
        <v>128</v>
      </c>
      <c r="AU395" s="213" t="s">
        <v>82</v>
      </c>
      <c r="AY395" s="19" t="s">
        <v>125</v>
      </c>
      <c r="BE395" s="214">
        <f>IF(N395="základní",J395,0)</f>
        <v>0</v>
      </c>
      <c r="BF395" s="214">
        <f>IF(N395="snížená",J395,0)</f>
        <v>0</v>
      </c>
      <c r="BG395" s="214">
        <f>IF(N395="zákl. přenesená",J395,0)</f>
        <v>0</v>
      </c>
      <c r="BH395" s="214">
        <f>IF(N395="sníž. přenesená",J395,0)</f>
        <v>0</v>
      </c>
      <c r="BI395" s="214">
        <f>IF(N395="nulová",J395,0)</f>
        <v>0</v>
      </c>
      <c r="BJ395" s="19" t="s">
        <v>80</v>
      </c>
      <c r="BK395" s="214">
        <f>ROUND(I395*H395,2)</f>
        <v>0</v>
      </c>
      <c r="BL395" s="19" t="s">
        <v>218</v>
      </c>
      <c r="BM395" s="213" t="s">
        <v>570</v>
      </c>
    </row>
    <row r="396" s="2" customFormat="1">
      <c r="A396" s="40"/>
      <c r="B396" s="41"/>
      <c r="C396" s="42"/>
      <c r="D396" s="215" t="s">
        <v>135</v>
      </c>
      <c r="E396" s="42"/>
      <c r="F396" s="216" t="s">
        <v>571</v>
      </c>
      <c r="G396" s="42"/>
      <c r="H396" s="42"/>
      <c r="I396" s="217"/>
      <c r="J396" s="42"/>
      <c r="K396" s="42"/>
      <c r="L396" s="46"/>
      <c r="M396" s="218"/>
      <c r="N396" s="219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135</v>
      </c>
      <c r="AU396" s="19" t="s">
        <v>82</v>
      </c>
    </row>
    <row r="397" s="15" customFormat="1">
      <c r="A397" s="15"/>
      <c r="B397" s="243"/>
      <c r="C397" s="244"/>
      <c r="D397" s="222" t="s">
        <v>137</v>
      </c>
      <c r="E397" s="245" t="s">
        <v>19</v>
      </c>
      <c r="F397" s="246" t="s">
        <v>572</v>
      </c>
      <c r="G397" s="244"/>
      <c r="H397" s="245" t="s">
        <v>19</v>
      </c>
      <c r="I397" s="247"/>
      <c r="J397" s="244"/>
      <c r="K397" s="244"/>
      <c r="L397" s="248"/>
      <c r="M397" s="249"/>
      <c r="N397" s="250"/>
      <c r="O397" s="250"/>
      <c r="P397" s="250"/>
      <c r="Q397" s="250"/>
      <c r="R397" s="250"/>
      <c r="S397" s="250"/>
      <c r="T397" s="251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2" t="s">
        <v>137</v>
      </c>
      <c r="AU397" s="252" t="s">
        <v>82</v>
      </c>
      <c r="AV397" s="15" t="s">
        <v>80</v>
      </c>
      <c r="AW397" s="15" t="s">
        <v>35</v>
      </c>
      <c r="AX397" s="15" t="s">
        <v>73</v>
      </c>
      <c r="AY397" s="252" t="s">
        <v>125</v>
      </c>
    </row>
    <row r="398" s="13" customFormat="1">
      <c r="A398" s="13"/>
      <c r="B398" s="220"/>
      <c r="C398" s="221"/>
      <c r="D398" s="222" t="s">
        <v>137</v>
      </c>
      <c r="E398" s="223" t="s">
        <v>19</v>
      </c>
      <c r="F398" s="224" t="s">
        <v>573</v>
      </c>
      <c r="G398" s="221"/>
      <c r="H398" s="225">
        <v>37.042000000000002</v>
      </c>
      <c r="I398" s="226"/>
      <c r="J398" s="221"/>
      <c r="K398" s="221"/>
      <c r="L398" s="227"/>
      <c r="M398" s="228"/>
      <c r="N398" s="229"/>
      <c r="O398" s="229"/>
      <c r="P398" s="229"/>
      <c r="Q398" s="229"/>
      <c r="R398" s="229"/>
      <c r="S398" s="229"/>
      <c r="T398" s="23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1" t="s">
        <v>137</v>
      </c>
      <c r="AU398" s="231" t="s">
        <v>82</v>
      </c>
      <c r="AV398" s="13" t="s">
        <v>82</v>
      </c>
      <c r="AW398" s="13" t="s">
        <v>35</v>
      </c>
      <c r="AX398" s="13" t="s">
        <v>73</v>
      </c>
      <c r="AY398" s="231" t="s">
        <v>125</v>
      </c>
    </row>
    <row r="399" s="15" customFormat="1">
      <c r="A399" s="15"/>
      <c r="B399" s="243"/>
      <c r="C399" s="244"/>
      <c r="D399" s="222" t="s">
        <v>137</v>
      </c>
      <c r="E399" s="245" t="s">
        <v>19</v>
      </c>
      <c r="F399" s="246" t="s">
        <v>574</v>
      </c>
      <c r="G399" s="244"/>
      <c r="H399" s="245" t="s">
        <v>19</v>
      </c>
      <c r="I399" s="247"/>
      <c r="J399" s="244"/>
      <c r="K399" s="244"/>
      <c r="L399" s="248"/>
      <c r="M399" s="249"/>
      <c r="N399" s="250"/>
      <c r="O399" s="250"/>
      <c r="P399" s="250"/>
      <c r="Q399" s="250"/>
      <c r="R399" s="250"/>
      <c r="S399" s="250"/>
      <c r="T399" s="251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2" t="s">
        <v>137</v>
      </c>
      <c r="AU399" s="252" t="s">
        <v>82</v>
      </c>
      <c r="AV399" s="15" t="s">
        <v>80</v>
      </c>
      <c r="AW399" s="15" t="s">
        <v>35</v>
      </c>
      <c r="AX399" s="15" t="s">
        <v>73</v>
      </c>
      <c r="AY399" s="252" t="s">
        <v>125</v>
      </c>
    </row>
    <row r="400" s="13" customFormat="1">
      <c r="A400" s="13"/>
      <c r="B400" s="220"/>
      <c r="C400" s="221"/>
      <c r="D400" s="222" t="s">
        <v>137</v>
      </c>
      <c r="E400" s="223" t="s">
        <v>19</v>
      </c>
      <c r="F400" s="224" t="s">
        <v>575</v>
      </c>
      <c r="G400" s="221"/>
      <c r="H400" s="225">
        <v>13.533</v>
      </c>
      <c r="I400" s="226"/>
      <c r="J400" s="221"/>
      <c r="K400" s="221"/>
      <c r="L400" s="227"/>
      <c r="M400" s="228"/>
      <c r="N400" s="229"/>
      <c r="O400" s="229"/>
      <c r="P400" s="229"/>
      <c r="Q400" s="229"/>
      <c r="R400" s="229"/>
      <c r="S400" s="229"/>
      <c r="T400" s="23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1" t="s">
        <v>137</v>
      </c>
      <c r="AU400" s="231" t="s">
        <v>82</v>
      </c>
      <c r="AV400" s="13" t="s">
        <v>82</v>
      </c>
      <c r="AW400" s="13" t="s">
        <v>35</v>
      </c>
      <c r="AX400" s="13" t="s">
        <v>73</v>
      </c>
      <c r="AY400" s="231" t="s">
        <v>125</v>
      </c>
    </row>
    <row r="401" s="15" customFormat="1">
      <c r="A401" s="15"/>
      <c r="B401" s="243"/>
      <c r="C401" s="244"/>
      <c r="D401" s="222" t="s">
        <v>137</v>
      </c>
      <c r="E401" s="245" t="s">
        <v>19</v>
      </c>
      <c r="F401" s="246" t="s">
        <v>576</v>
      </c>
      <c r="G401" s="244"/>
      <c r="H401" s="245" t="s">
        <v>19</v>
      </c>
      <c r="I401" s="247"/>
      <c r="J401" s="244"/>
      <c r="K401" s="244"/>
      <c r="L401" s="248"/>
      <c r="M401" s="249"/>
      <c r="N401" s="250"/>
      <c r="O401" s="250"/>
      <c r="P401" s="250"/>
      <c r="Q401" s="250"/>
      <c r="R401" s="250"/>
      <c r="S401" s="250"/>
      <c r="T401" s="251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2" t="s">
        <v>137</v>
      </c>
      <c r="AU401" s="252" t="s">
        <v>82</v>
      </c>
      <c r="AV401" s="15" t="s">
        <v>80</v>
      </c>
      <c r="AW401" s="15" t="s">
        <v>35</v>
      </c>
      <c r="AX401" s="15" t="s">
        <v>73</v>
      </c>
      <c r="AY401" s="252" t="s">
        <v>125</v>
      </c>
    </row>
    <row r="402" s="13" customFormat="1">
      <c r="A402" s="13"/>
      <c r="B402" s="220"/>
      <c r="C402" s="221"/>
      <c r="D402" s="222" t="s">
        <v>137</v>
      </c>
      <c r="E402" s="223" t="s">
        <v>19</v>
      </c>
      <c r="F402" s="224" t="s">
        <v>577</v>
      </c>
      <c r="G402" s="221"/>
      <c r="H402" s="225">
        <v>7.8659999999999997</v>
      </c>
      <c r="I402" s="226"/>
      <c r="J402" s="221"/>
      <c r="K402" s="221"/>
      <c r="L402" s="227"/>
      <c r="M402" s="228"/>
      <c r="N402" s="229"/>
      <c r="O402" s="229"/>
      <c r="P402" s="229"/>
      <c r="Q402" s="229"/>
      <c r="R402" s="229"/>
      <c r="S402" s="229"/>
      <c r="T402" s="23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1" t="s">
        <v>137</v>
      </c>
      <c r="AU402" s="231" t="s">
        <v>82</v>
      </c>
      <c r="AV402" s="13" t="s">
        <v>82</v>
      </c>
      <c r="AW402" s="13" t="s">
        <v>35</v>
      </c>
      <c r="AX402" s="13" t="s">
        <v>73</v>
      </c>
      <c r="AY402" s="231" t="s">
        <v>125</v>
      </c>
    </row>
    <row r="403" s="14" customFormat="1">
      <c r="A403" s="14"/>
      <c r="B403" s="232"/>
      <c r="C403" s="233"/>
      <c r="D403" s="222" t="s">
        <v>137</v>
      </c>
      <c r="E403" s="234" t="s">
        <v>19</v>
      </c>
      <c r="F403" s="235" t="s">
        <v>139</v>
      </c>
      <c r="G403" s="233"/>
      <c r="H403" s="236">
        <v>58.441000000000002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2" t="s">
        <v>137</v>
      </c>
      <c r="AU403" s="242" t="s">
        <v>82</v>
      </c>
      <c r="AV403" s="14" t="s">
        <v>133</v>
      </c>
      <c r="AW403" s="14" t="s">
        <v>35</v>
      </c>
      <c r="AX403" s="14" t="s">
        <v>80</v>
      </c>
      <c r="AY403" s="242" t="s">
        <v>125</v>
      </c>
    </row>
    <row r="404" s="2" customFormat="1" ht="24.15" customHeight="1">
      <c r="A404" s="40"/>
      <c r="B404" s="41"/>
      <c r="C404" s="253" t="s">
        <v>578</v>
      </c>
      <c r="D404" s="253" t="s">
        <v>156</v>
      </c>
      <c r="E404" s="254" t="s">
        <v>579</v>
      </c>
      <c r="F404" s="255" t="s">
        <v>580</v>
      </c>
      <c r="G404" s="256" t="s">
        <v>131</v>
      </c>
      <c r="H404" s="257">
        <v>38.893999999999998</v>
      </c>
      <c r="I404" s="258"/>
      <c r="J404" s="259">
        <f>ROUND(I404*H404,2)</f>
        <v>0</v>
      </c>
      <c r="K404" s="255" t="s">
        <v>132</v>
      </c>
      <c r="L404" s="260"/>
      <c r="M404" s="261" t="s">
        <v>19</v>
      </c>
      <c r="N404" s="262" t="s">
        <v>44</v>
      </c>
      <c r="O404" s="86"/>
      <c r="P404" s="211">
        <f>O404*H404</f>
        <v>0</v>
      </c>
      <c r="Q404" s="211">
        <v>0.0035000000000000001</v>
      </c>
      <c r="R404" s="211">
        <f>Q404*H404</f>
        <v>0.136129</v>
      </c>
      <c r="S404" s="211">
        <v>0</v>
      </c>
      <c r="T404" s="212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3" t="s">
        <v>315</v>
      </c>
      <c r="AT404" s="213" t="s">
        <v>156</v>
      </c>
      <c r="AU404" s="213" t="s">
        <v>82</v>
      </c>
      <c r="AY404" s="19" t="s">
        <v>125</v>
      </c>
      <c r="BE404" s="214">
        <f>IF(N404="základní",J404,0)</f>
        <v>0</v>
      </c>
      <c r="BF404" s="214">
        <f>IF(N404="snížená",J404,0)</f>
        <v>0</v>
      </c>
      <c r="BG404" s="214">
        <f>IF(N404="zákl. přenesená",J404,0)</f>
        <v>0</v>
      </c>
      <c r="BH404" s="214">
        <f>IF(N404="sníž. přenesená",J404,0)</f>
        <v>0</v>
      </c>
      <c r="BI404" s="214">
        <f>IF(N404="nulová",J404,0)</f>
        <v>0</v>
      </c>
      <c r="BJ404" s="19" t="s">
        <v>80</v>
      </c>
      <c r="BK404" s="214">
        <f>ROUND(I404*H404,2)</f>
        <v>0</v>
      </c>
      <c r="BL404" s="19" t="s">
        <v>218</v>
      </c>
      <c r="BM404" s="213" t="s">
        <v>581</v>
      </c>
    </row>
    <row r="405" s="15" customFormat="1">
      <c r="A405" s="15"/>
      <c r="B405" s="243"/>
      <c r="C405" s="244"/>
      <c r="D405" s="222" t="s">
        <v>137</v>
      </c>
      <c r="E405" s="245" t="s">
        <v>19</v>
      </c>
      <c r="F405" s="246" t="s">
        <v>582</v>
      </c>
      <c r="G405" s="244"/>
      <c r="H405" s="245" t="s">
        <v>19</v>
      </c>
      <c r="I405" s="247"/>
      <c r="J405" s="244"/>
      <c r="K405" s="244"/>
      <c r="L405" s="248"/>
      <c r="M405" s="249"/>
      <c r="N405" s="250"/>
      <c r="O405" s="250"/>
      <c r="P405" s="250"/>
      <c r="Q405" s="250"/>
      <c r="R405" s="250"/>
      <c r="S405" s="250"/>
      <c r="T405" s="251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2" t="s">
        <v>137</v>
      </c>
      <c r="AU405" s="252" t="s">
        <v>82</v>
      </c>
      <c r="AV405" s="15" t="s">
        <v>80</v>
      </c>
      <c r="AW405" s="15" t="s">
        <v>35</v>
      </c>
      <c r="AX405" s="15" t="s">
        <v>73</v>
      </c>
      <c r="AY405" s="252" t="s">
        <v>125</v>
      </c>
    </row>
    <row r="406" s="13" customFormat="1">
      <c r="A406" s="13"/>
      <c r="B406" s="220"/>
      <c r="C406" s="221"/>
      <c r="D406" s="222" t="s">
        <v>137</v>
      </c>
      <c r="E406" s="223" t="s">
        <v>19</v>
      </c>
      <c r="F406" s="224" t="s">
        <v>573</v>
      </c>
      <c r="G406" s="221"/>
      <c r="H406" s="225">
        <v>37.042000000000002</v>
      </c>
      <c r="I406" s="226"/>
      <c r="J406" s="221"/>
      <c r="K406" s="221"/>
      <c r="L406" s="227"/>
      <c r="M406" s="228"/>
      <c r="N406" s="229"/>
      <c r="O406" s="229"/>
      <c r="P406" s="229"/>
      <c r="Q406" s="229"/>
      <c r="R406" s="229"/>
      <c r="S406" s="229"/>
      <c r="T406" s="23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1" t="s">
        <v>137</v>
      </c>
      <c r="AU406" s="231" t="s">
        <v>82</v>
      </c>
      <c r="AV406" s="13" t="s">
        <v>82</v>
      </c>
      <c r="AW406" s="13" t="s">
        <v>35</v>
      </c>
      <c r="AX406" s="13" t="s">
        <v>73</v>
      </c>
      <c r="AY406" s="231" t="s">
        <v>125</v>
      </c>
    </row>
    <row r="407" s="14" customFormat="1">
      <c r="A407" s="14"/>
      <c r="B407" s="232"/>
      <c r="C407" s="233"/>
      <c r="D407" s="222" t="s">
        <v>137</v>
      </c>
      <c r="E407" s="234" t="s">
        <v>19</v>
      </c>
      <c r="F407" s="235" t="s">
        <v>139</v>
      </c>
      <c r="G407" s="233"/>
      <c r="H407" s="236">
        <v>37.042000000000002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2" t="s">
        <v>137</v>
      </c>
      <c r="AU407" s="242" t="s">
        <v>82</v>
      </c>
      <c r="AV407" s="14" t="s">
        <v>133</v>
      </c>
      <c r="AW407" s="14" t="s">
        <v>35</v>
      </c>
      <c r="AX407" s="14" t="s">
        <v>80</v>
      </c>
      <c r="AY407" s="242" t="s">
        <v>125</v>
      </c>
    </row>
    <row r="408" s="13" customFormat="1">
      <c r="A408" s="13"/>
      <c r="B408" s="220"/>
      <c r="C408" s="221"/>
      <c r="D408" s="222" t="s">
        <v>137</v>
      </c>
      <c r="E408" s="221"/>
      <c r="F408" s="224" t="s">
        <v>583</v>
      </c>
      <c r="G408" s="221"/>
      <c r="H408" s="225">
        <v>38.893999999999998</v>
      </c>
      <c r="I408" s="226"/>
      <c r="J408" s="221"/>
      <c r="K408" s="221"/>
      <c r="L408" s="227"/>
      <c r="M408" s="228"/>
      <c r="N408" s="229"/>
      <c r="O408" s="229"/>
      <c r="P408" s="229"/>
      <c r="Q408" s="229"/>
      <c r="R408" s="229"/>
      <c r="S408" s="229"/>
      <c r="T408" s="23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1" t="s">
        <v>137</v>
      </c>
      <c r="AU408" s="231" t="s">
        <v>82</v>
      </c>
      <c r="AV408" s="13" t="s">
        <v>82</v>
      </c>
      <c r="AW408" s="13" t="s">
        <v>4</v>
      </c>
      <c r="AX408" s="13" t="s">
        <v>80</v>
      </c>
      <c r="AY408" s="231" t="s">
        <v>125</v>
      </c>
    </row>
    <row r="409" s="2" customFormat="1" ht="24.15" customHeight="1">
      <c r="A409" s="40"/>
      <c r="B409" s="41"/>
      <c r="C409" s="253" t="s">
        <v>584</v>
      </c>
      <c r="D409" s="253" t="s">
        <v>156</v>
      </c>
      <c r="E409" s="254" t="s">
        <v>585</v>
      </c>
      <c r="F409" s="255" t="s">
        <v>586</v>
      </c>
      <c r="G409" s="256" t="s">
        <v>131</v>
      </c>
      <c r="H409" s="257">
        <v>14.210000000000001</v>
      </c>
      <c r="I409" s="258"/>
      <c r="J409" s="259">
        <f>ROUND(I409*H409,2)</f>
        <v>0</v>
      </c>
      <c r="K409" s="255" t="s">
        <v>132</v>
      </c>
      <c r="L409" s="260"/>
      <c r="M409" s="261" t="s">
        <v>19</v>
      </c>
      <c r="N409" s="262" t="s">
        <v>44</v>
      </c>
      <c r="O409" s="86"/>
      <c r="P409" s="211">
        <f>O409*H409</f>
        <v>0</v>
      </c>
      <c r="Q409" s="211">
        <v>0.028000000000000001</v>
      </c>
      <c r="R409" s="211">
        <f>Q409*H409</f>
        <v>0.39788000000000001</v>
      </c>
      <c r="S409" s="211">
        <v>0</v>
      </c>
      <c r="T409" s="212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3" t="s">
        <v>315</v>
      </c>
      <c r="AT409" s="213" t="s">
        <v>156</v>
      </c>
      <c r="AU409" s="213" t="s">
        <v>82</v>
      </c>
      <c r="AY409" s="19" t="s">
        <v>125</v>
      </c>
      <c r="BE409" s="214">
        <f>IF(N409="základní",J409,0)</f>
        <v>0</v>
      </c>
      <c r="BF409" s="214">
        <f>IF(N409="snížená",J409,0)</f>
        <v>0</v>
      </c>
      <c r="BG409" s="214">
        <f>IF(N409="zákl. přenesená",J409,0)</f>
        <v>0</v>
      </c>
      <c r="BH409" s="214">
        <f>IF(N409="sníž. přenesená",J409,0)</f>
        <v>0</v>
      </c>
      <c r="BI409" s="214">
        <f>IF(N409="nulová",J409,0)</f>
        <v>0</v>
      </c>
      <c r="BJ409" s="19" t="s">
        <v>80</v>
      </c>
      <c r="BK409" s="214">
        <f>ROUND(I409*H409,2)</f>
        <v>0</v>
      </c>
      <c r="BL409" s="19" t="s">
        <v>218</v>
      </c>
      <c r="BM409" s="213" t="s">
        <v>587</v>
      </c>
    </row>
    <row r="410" s="15" customFormat="1">
      <c r="A410" s="15"/>
      <c r="B410" s="243"/>
      <c r="C410" s="244"/>
      <c r="D410" s="222" t="s">
        <v>137</v>
      </c>
      <c r="E410" s="245" t="s">
        <v>19</v>
      </c>
      <c r="F410" s="246" t="s">
        <v>574</v>
      </c>
      <c r="G410" s="244"/>
      <c r="H410" s="245" t="s">
        <v>19</v>
      </c>
      <c r="I410" s="247"/>
      <c r="J410" s="244"/>
      <c r="K410" s="244"/>
      <c r="L410" s="248"/>
      <c r="M410" s="249"/>
      <c r="N410" s="250"/>
      <c r="O410" s="250"/>
      <c r="P410" s="250"/>
      <c r="Q410" s="250"/>
      <c r="R410" s="250"/>
      <c r="S410" s="250"/>
      <c r="T410" s="251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2" t="s">
        <v>137</v>
      </c>
      <c r="AU410" s="252" t="s">
        <v>82</v>
      </c>
      <c r="AV410" s="15" t="s">
        <v>80</v>
      </c>
      <c r="AW410" s="15" t="s">
        <v>35</v>
      </c>
      <c r="AX410" s="15" t="s">
        <v>73</v>
      </c>
      <c r="AY410" s="252" t="s">
        <v>125</v>
      </c>
    </row>
    <row r="411" s="13" customFormat="1">
      <c r="A411" s="13"/>
      <c r="B411" s="220"/>
      <c r="C411" s="221"/>
      <c r="D411" s="222" t="s">
        <v>137</v>
      </c>
      <c r="E411" s="223" t="s">
        <v>19</v>
      </c>
      <c r="F411" s="224" t="s">
        <v>575</v>
      </c>
      <c r="G411" s="221"/>
      <c r="H411" s="225">
        <v>13.533</v>
      </c>
      <c r="I411" s="226"/>
      <c r="J411" s="221"/>
      <c r="K411" s="221"/>
      <c r="L411" s="227"/>
      <c r="M411" s="228"/>
      <c r="N411" s="229"/>
      <c r="O411" s="229"/>
      <c r="P411" s="229"/>
      <c r="Q411" s="229"/>
      <c r="R411" s="229"/>
      <c r="S411" s="229"/>
      <c r="T411" s="23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1" t="s">
        <v>137</v>
      </c>
      <c r="AU411" s="231" t="s">
        <v>82</v>
      </c>
      <c r="AV411" s="13" t="s">
        <v>82</v>
      </c>
      <c r="AW411" s="13" t="s">
        <v>35</v>
      </c>
      <c r="AX411" s="13" t="s">
        <v>73</v>
      </c>
      <c r="AY411" s="231" t="s">
        <v>125</v>
      </c>
    </row>
    <row r="412" s="14" customFormat="1">
      <c r="A412" s="14"/>
      <c r="B412" s="232"/>
      <c r="C412" s="233"/>
      <c r="D412" s="222" t="s">
        <v>137</v>
      </c>
      <c r="E412" s="234" t="s">
        <v>19</v>
      </c>
      <c r="F412" s="235" t="s">
        <v>139</v>
      </c>
      <c r="G412" s="233"/>
      <c r="H412" s="236">
        <v>13.533</v>
      </c>
      <c r="I412" s="237"/>
      <c r="J412" s="233"/>
      <c r="K412" s="233"/>
      <c r="L412" s="238"/>
      <c r="M412" s="239"/>
      <c r="N412" s="240"/>
      <c r="O412" s="240"/>
      <c r="P412" s="240"/>
      <c r="Q412" s="240"/>
      <c r="R412" s="240"/>
      <c r="S412" s="240"/>
      <c r="T412" s="24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2" t="s">
        <v>137</v>
      </c>
      <c r="AU412" s="242" t="s">
        <v>82</v>
      </c>
      <c r="AV412" s="14" t="s">
        <v>133</v>
      </c>
      <c r="AW412" s="14" t="s">
        <v>35</v>
      </c>
      <c r="AX412" s="14" t="s">
        <v>80</v>
      </c>
      <c r="AY412" s="242" t="s">
        <v>125</v>
      </c>
    </row>
    <row r="413" s="13" customFormat="1">
      <c r="A413" s="13"/>
      <c r="B413" s="220"/>
      <c r="C413" s="221"/>
      <c r="D413" s="222" t="s">
        <v>137</v>
      </c>
      <c r="E413" s="221"/>
      <c r="F413" s="224" t="s">
        <v>588</v>
      </c>
      <c r="G413" s="221"/>
      <c r="H413" s="225">
        <v>14.210000000000001</v>
      </c>
      <c r="I413" s="226"/>
      <c r="J413" s="221"/>
      <c r="K413" s="221"/>
      <c r="L413" s="227"/>
      <c r="M413" s="228"/>
      <c r="N413" s="229"/>
      <c r="O413" s="229"/>
      <c r="P413" s="229"/>
      <c r="Q413" s="229"/>
      <c r="R413" s="229"/>
      <c r="S413" s="229"/>
      <c r="T413" s="23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1" t="s">
        <v>137</v>
      </c>
      <c r="AU413" s="231" t="s">
        <v>82</v>
      </c>
      <c r="AV413" s="13" t="s">
        <v>82</v>
      </c>
      <c r="AW413" s="13" t="s">
        <v>4</v>
      </c>
      <c r="AX413" s="13" t="s">
        <v>80</v>
      </c>
      <c r="AY413" s="231" t="s">
        <v>125</v>
      </c>
    </row>
    <row r="414" s="2" customFormat="1" ht="24.15" customHeight="1">
      <c r="A414" s="40"/>
      <c r="B414" s="41"/>
      <c r="C414" s="253" t="s">
        <v>589</v>
      </c>
      <c r="D414" s="253" t="s">
        <v>156</v>
      </c>
      <c r="E414" s="254" t="s">
        <v>590</v>
      </c>
      <c r="F414" s="255" t="s">
        <v>591</v>
      </c>
      <c r="G414" s="256" t="s">
        <v>131</v>
      </c>
      <c r="H414" s="257">
        <v>7.8659999999999997</v>
      </c>
      <c r="I414" s="258"/>
      <c r="J414" s="259">
        <f>ROUND(I414*H414,2)</f>
        <v>0</v>
      </c>
      <c r="K414" s="255" t="s">
        <v>132</v>
      </c>
      <c r="L414" s="260"/>
      <c r="M414" s="261" t="s">
        <v>19</v>
      </c>
      <c r="N414" s="262" t="s">
        <v>44</v>
      </c>
      <c r="O414" s="86"/>
      <c r="P414" s="211">
        <f>O414*H414</f>
        <v>0</v>
      </c>
      <c r="Q414" s="211">
        <v>0.035999999999999997</v>
      </c>
      <c r="R414" s="211">
        <f>Q414*H414</f>
        <v>0.28317599999999998</v>
      </c>
      <c r="S414" s="211">
        <v>0</v>
      </c>
      <c r="T414" s="212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3" t="s">
        <v>315</v>
      </c>
      <c r="AT414" s="213" t="s">
        <v>156</v>
      </c>
      <c r="AU414" s="213" t="s">
        <v>82</v>
      </c>
      <c r="AY414" s="19" t="s">
        <v>125</v>
      </c>
      <c r="BE414" s="214">
        <f>IF(N414="základní",J414,0)</f>
        <v>0</v>
      </c>
      <c r="BF414" s="214">
        <f>IF(N414="snížená",J414,0)</f>
        <v>0</v>
      </c>
      <c r="BG414" s="214">
        <f>IF(N414="zákl. přenesená",J414,0)</f>
        <v>0</v>
      </c>
      <c r="BH414" s="214">
        <f>IF(N414="sníž. přenesená",J414,0)</f>
        <v>0</v>
      </c>
      <c r="BI414" s="214">
        <f>IF(N414="nulová",J414,0)</f>
        <v>0</v>
      </c>
      <c r="BJ414" s="19" t="s">
        <v>80</v>
      </c>
      <c r="BK414" s="214">
        <f>ROUND(I414*H414,2)</f>
        <v>0</v>
      </c>
      <c r="BL414" s="19" t="s">
        <v>218</v>
      </c>
      <c r="BM414" s="213" t="s">
        <v>592</v>
      </c>
    </row>
    <row r="415" s="15" customFormat="1">
      <c r="A415" s="15"/>
      <c r="B415" s="243"/>
      <c r="C415" s="244"/>
      <c r="D415" s="222" t="s">
        <v>137</v>
      </c>
      <c r="E415" s="245" t="s">
        <v>19</v>
      </c>
      <c r="F415" s="246" t="s">
        <v>593</v>
      </c>
      <c r="G415" s="244"/>
      <c r="H415" s="245" t="s">
        <v>19</v>
      </c>
      <c r="I415" s="247"/>
      <c r="J415" s="244"/>
      <c r="K415" s="244"/>
      <c r="L415" s="248"/>
      <c r="M415" s="249"/>
      <c r="N415" s="250"/>
      <c r="O415" s="250"/>
      <c r="P415" s="250"/>
      <c r="Q415" s="250"/>
      <c r="R415" s="250"/>
      <c r="S415" s="250"/>
      <c r="T415" s="251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2" t="s">
        <v>137</v>
      </c>
      <c r="AU415" s="252" t="s">
        <v>82</v>
      </c>
      <c r="AV415" s="15" t="s">
        <v>80</v>
      </c>
      <c r="AW415" s="15" t="s">
        <v>35</v>
      </c>
      <c r="AX415" s="15" t="s">
        <v>73</v>
      </c>
      <c r="AY415" s="252" t="s">
        <v>125</v>
      </c>
    </row>
    <row r="416" s="13" customFormat="1">
      <c r="A416" s="13"/>
      <c r="B416" s="220"/>
      <c r="C416" s="221"/>
      <c r="D416" s="222" t="s">
        <v>137</v>
      </c>
      <c r="E416" s="223" t="s">
        <v>19</v>
      </c>
      <c r="F416" s="224" t="s">
        <v>577</v>
      </c>
      <c r="G416" s="221"/>
      <c r="H416" s="225">
        <v>7.8659999999999997</v>
      </c>
      <c r="I416" s="226"/>
      <c r="J416" s="221"/>
      <c r="K416" s="221"/>
      <c r="L416" s="227"/>
      <c r="M416" s="228"/>
      <c r="N416" s="229"/>
      <c r="O416" s="229"/>
      <c r="P416" s="229"/>
      <c r="Q416" s="229"/>
      <c r="R416" s="229"/>
      <c r="S416" s="229"/>
      <c r="T416" s="23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1" t="s">
        <v>137</v>
      </c>
      <c r="AU416" s="231" t="s">
        <v>82</v>
      </c>
      <c r="AV416" s="13" t="s">
        <v>82</v>
      </c>
      <c r="AW416" s="13" t="s">
        <v>35</v>
      </c>
      <c r="AX416" s="13" t="s">
        <v>73</v>
      </c>
      <c r="AY416" s="231" t="s">
        <v>125</v>
      </c>
    </row>
    <row r="417" s="14" customFormat="1">
      <c r="A417" s="14"/>
      <c r="B417" s="232"/>
      <c r="C417" s="233"/>
      <c r="D417" s="222" t="s">
        <v>137</v>
      </c>
      <c r="E417" s="234" t="s">
        <v>19</v>
      </c>
      <c r="F417" s="235" t="s">
        <v>139</v>
      </c>
      <c r="G417" s="233"/>
      <c r="H417" s="236">
        <v>7.8659999999999997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2" t="s">
        <v>137</v>
      </c>
      <c r="AU417" s="242" t="s">
        <v>82</v>
      </c>
      <c r="AV417" s="14" t="s">
        <v>133</v>
      </c>
      <c r="AW417" s="14" t="s">
        <v>35</v>
      </c>
      <c r="AX417" s="14" t="s">
        <v>80</v>
      </c>
      <c r="AY417" s="242" t="s">
        <v>125</v>
      </c>
    </row>
    <row r="418" s="2" customFormat="1" ht="55.5" customHeight="1">
      <c r="A418" s="40"/>
      <c r="B418" s="41"/>
      <c r="C418" s="202" t="s">
        <v>594</v>
      </c>
      <c r="D418" s="202" t="s">
        <v>128</v>
      </c>
      <c r="E418" s="203" t="s">
        <v>595</v>
      </c>
      <c r="F418" s="204" t="s">
        <v>596</v>
      </c>
      <c r="G418" s="205" t="s">
        <v>131</v>
      </c>
      <c r="H418" s="206">
        <v>504.65899999999999</v>
      </c>
      <c r="I418" s="207"/>
      <c r="J418" s="208">
        <f>ROUND(I418*H418,2)</f>
        <v>0</v>
      </c>
      <c r="K418" s="204" t="s">
        <v>132</v>
      </c>
      <c r="L418" s="46"/>
      <c r="M418" s="209" t="s">
        <v>19</v>
      </c>
      <c r="N418" s="210" t="s">
        <v>44</v>
      </c>
      <c r="O418" s="86"/>
      <c r="P418" s="211">
        <f>O418*H418</f>
        <v>0</v>
      </c>
      <c r="Q418" s="211">
        <v>0</v>
      </c>
      <c r="R418" s="211">
        <f>Q418*H418</f>
        <v>0</v>
      </c>
      <c r="S418" s="211">
        <v>0.043499999999999997</v>
      </c>
      <c r="T418" s="212">
        <f>S418*H418</f>
        <v>21.952666499999999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3" t="s">
        <v>218</v>
      </c>
      <c r="AT418" s="213" t="s">
        <v>128</v>
      </c>
      <c r="AU418" s="213" t="s">
        <v>82</v>
      </c>
      <c r="AY418" s="19" t="s">
        <v>125</v>
      </c>
      <c r="BE418" s="214">
        <f>IF(N418="základní",J418,0)</f>
        <v>0</v>
      </c>
      <c r="BF418" s="214">
        <f>IF(N418="snížená",J418,0)</f>
        <v>0</v>
      </c>
      <c r="BG418" s="214">
        <f>IF(N418="zákl. přenesená",J418,0)</f>
        <v>0</v>
      </c>
      <c r="BH418" s="214">
        <f>IF(N418="sníž. přenesená",J418,0)</f>
        <v>0</v>
      </c>
      <c r="BI418" s="214">
        <f>IF(N418="nulová",J418,0)</f>
        <v>0</v>
      </c>
      <c r="BJ418" s="19" t="s">
        <v>80</v>
      </c>
      <c r="BK418" s="214">
        <f>ROUND(I418*H418,2)</f>
        <v>0</v>
      </c>
      <c r="BL418" s="19" t="s">
        <v>218</v>
      </c>
      <c r="BM418" s="213" t="s">
        <v>597</v>
      </c>
    </row>
    <row r="419" s="2" customFormat="1">
      <c r="A419" s="40"/>
      <c r="B419" s="41"/>
      <c r="C419" s="42"/>
      <c r="D419" s="215" t="s">
        <v>135</v>
      </c>
      <c r="E419" s="42"/>
      <c r="F419" s="216" t="s">
        <v>598</v>
      </c>
      <c r="G419" s="42"/>
      <c r="H419" s="42"/>
      <c r="I419" s="217"/>
      <c r="J419" s="42"/>
      <c r="K419" s="42"/>
      <c r="L419" s="46"/>
      <c r="M419" s="218"/>
      <c r="N419" s="219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135</v>
      </c>
      <c r="AU419" s="19" t="s">
        <v>82</v>
      </c>
    </row>
    <row r="420" s="13" customFormat="1">
      <c r="A420" s="13"/>
      <c r="B420" s="220"/>
      <c r="C420" s="221"/>
      <c r="D420" s="222" t="s">
        <v>137</v>
      </c>
      <c r="E420" s="223" t="s">
        <v>19</v>
      </c>
      <c r="F420" s="224" t="s">
        <v>312</v>
      </c>
      <c r="G420" s="221"/>
      <c r="H420" s="225">
        <v>487.04399999999998</v>
      </c>
      <c r="I420" s="226"/>
      <c r="J420" s="221"/>
      <c r="K420" s="221"/>
      <c r="L420" s="227"/>
      <c r="M420" s="228"/>
      <c r="N420" s="229"/>
      <c r="O420" s="229"/>
      <c r="P420" s="229"/>
      <c r="Q420" s="229"/>
      <c r="R420" s="229"/>
      <c r="S420" s="229"/>
      <c r="T420" s="23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1" t="s">
        <v>137</v>
      </c>
      <c r="AU420" s="231" t="s">
        <v>82</v>
      </c>
      <c r="AV420" s="13" t="s">
        <v>82</v>
      </c>
      <c r="AW420" s="13" t="s">
        <v>35</v>
      </c>
      <c r="AX420" s="13" t="s">
        <v>73</v>
      </c>
      <c r="AY420" s="231" t="s">
        <v>125</v>
      </c>
    </row>
    <row r="421" s="13" customFormat="1">
      <c r="A421" s="13"/>
      <c r="B421" s="220"/>
      <c r="C421" s="221"/>
      <c r="D421" s="222" t="s">
        <v>137</v>
      </c>
      <c r="E421" s="223" t="s">
        <v>19</v>
      </c>
      <c r="F421" s="224" t="s">
        <v>599</v>
      </c>
      <c r="G421" s="221"/>
      <c r="H421" s="225">
        <v>30.48</v>
      </c>
      <c r="I421" s="226"/>
      <c r="J421" s="221"/>
      <c r="K421" s="221"/>
      <c r="L421" s="227"/>
      <c r="M421" s="228"/>
      <c r="N421" s="229"/>
      <c r="O421" s="229"/>
      <c r="P421" s="229"/>
      <c r="Q421" s="229"/>
      <c r="R421" s="229"/>
      <c r="S421" s="229"/>
      <c r="T421" s="23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1" t="s">
        <v>137</v>
      </c>
      <c r="AU421" s="231" t="s">
        <v>82</v>
      </c>
      <c r="AV421" s="13" t="s">
        <v>82</v>
      </c>
      <c r="AW421" s="13" t="s">
        <v>35</v>
      </c>
      <c r="AX421" s="13" t="s">
        <v>73</v>
      </c>
      <c r="AY421" s="231" t="s">
        <v>125</v>
      </c>
    </row>
    <row r="422" s="13" customFormat="1">
      <c r="A422" s="13"/>
      <c r="B422" s="220"/>
      <c r="C422" s="221"/>
      <c r="D422" s="222" t="s">
        <v>137</v>
      </c>
      <c r="E422" s="223" t="s">
        <v>19</v>
      </c>
      <c r="F422" s="224" t="s">
        <v>314</v>
      </c>
      <c r="G422" s="221"/>
      <c r="H422" s="225">
        <v>-12.865</v>
      </c>
      <c r="I422" s="226"/>
      <c r="J422" s="221"/>
      <c r="K422" s="221"/>
      <c r="L422" s="227"/>
      <c r="M422" s="228"/>
      <c r="N422" s="229"/>
      <c r="O422" s="229"/>
      <c r="P422" s="229"/>
      <c r="Q422" s="229"/>
      <c r="R422" s="229"/>
      <c r="S422" s="229"/>
      <c r="T422" s="23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1" t="s">
        <v>137</v>
      </c>
      <c r="AU422" s="231" t="s">
        <v>82</v>
      </c>
      <c r="AV422" s="13" t="s">
        <v>82</v>
      </c>
      <c r="AW422" s="13" t="s">
        <v>35</v>
      </c>
      <c r="AX422" s="13" t="s">
        <v>73</v>
      </c>
      <c r="AY422" s="231" t="s">
        <v>125</v>
      </c>
    </row>
    <row r="423" s="14" customFormat="1">
      <c r="A423" s="14"/>
      <c r="B423" s="232"/>
      <c r="C423" s="233"/>
      <c r="D423" s="222" t="s">
        <v>137</v>
      </c>
      <c r="E423" s="234" t="s">
        <v>19</v>
      </c>
      <c r="F423" s="235" t="s">
        <v>139</v>
      </c>
      <c r="G423" s="233"/>
      <c r="H423" s="236">
        <v>504.65899999999999</v>
      </c>
      <c r="I423" s="237"/>
      <c r="J423" s="233"/>
      <c r="K423" s="233"/>
      <c r="L423" s="238"/>
      <c r="M423" s="239"/>
      <c r="N423" s="240"/>
      <c r="O423" s="240"/>
      <c r="P423" s="240"/>
      <c r="Q423" s="240"/>
      <c r="R423" s="240"/>
      <c r="S423" s="240"/>
      <c r="T423" s="241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2" t="s">
        <v>137</v>
      </c>
      <c r="AU423" s="242" t="s">
        <v>82</v>
      </c>
      <c r="AV423" s="14" t="s">
        <v>133</v>
      </c>
      <c r="AW423" s="14" t="s">
        <v>35</v>
      </c>
      <c r="AX423" s="14" t="s">
        <v>80</v>
      </c>
      <c r="AY423" s="242" t="s">
        <v>125</v>
      </c>
    </row>
    <row r="424" s="2" customFormat="1" ht="49.05" customHeight="1">
      <c r="A424" s="40"/>
      <c r="B424" s="41"/>
      <c r="C424" s="202" t="s">
        <v>600</v>
      </c>
      <c r="D424" s="202" t="s">
        <v>128</v>
      </c>
      <c r="E424" s="203" t="s">
        <v>601</v>
      </c>
      <c r="F424" s="204" t="s">
        <v>602</v>
      </c>
      <c r="G424" s="205" t="s">
        <v>131</v>
      </c>
      <c r="H424" s="206">
        <v>626.77999999999997</v>
      </c>
      <c r="I424" s="207"/>
      <c r="J424" s="208">
        <f>ROUND(I424*H424,2)</f>
        <v>0</v>
      </c>
      <c r="K424" s="204" t="s">
        <v>132</v>
      </c>
      <c r="L424" s="46"/>
      <c r="M424" s="209" t="s">
        <v>19</v>
      </c>
      <c r="N424" s="210" t="s">
        <v>44</v>
      </c>
      <c r="O424" s="86"/>
      <c r="P424" s="211">
        <f>O424*H424</f>
        <v>0</v>
      </c>
      <c r="Q424" s="211">
        <v>0.00012</v>
      </c>
      <c r="R424" s="211">
        <f>Q424*H424</f>
        <v>0.075213600000000005</v>
      </c>
      <c r="S424" s="211">
        <v>0</v>
      </c>
      <c r="T424" s="212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3" t="s">
        <v>218</v>
      </c>
      <c r="AT424" s="213" t="s">
        <v>128</v>
      </c>
      <c r="AU424" s="213" t="s">
        <v>82</v>
      </c>
      <c r="AY424" s="19" t="s">
        <v>125</v>
      </c>
      <c r="BE424" s="214">
        <f>IF(N424="základní",J424,0)</f>
        <v>0</v>
      </c>
      <c r="BF424" s="214">
        <f>IF(N424="snížená",J424,0)</f>
        <v>0</v>
      </c>
      <c r="BG424" s="214">
        <f>IF(N424="zákl. přenesená",J424,0)</f>
        <v>0</v>
      </c>
      <c r="BH424" s="214">
        <f>IF(N424="sníž. přenesená",J424,0)</f>
        <v>0</v>
      </c>
      <c r="BI424" s="214">
        <f>IF(N424="nulová",J424,0)</f>
        <v>0</v>
      </c>
      <c r="BJ424" s="19" t="s">
        <v>80</v>
      </c>
      <c r="BK424" s="214">
        <f>ROUND(I424*H424,2)</f>
        <v>0</v>
      </c>
      <c r="BL424" s="19" t="s">
        <v>218</v>
      </c>
      <c r="BM424" s="213" t="s">
        <v>603</v>
      </c>
    </row>
    <row r="425" s="2" customFormat="1">
      <c r="A425" s="40"/>
      <c r="B425" s="41"/>
      <c r="C425" s="42"/>
      <c r="D425" s="215" t="s">
        <v>135</v>
      </c>
      <c r="E425" s="42"/>
      <c r="F425" s="216" t="s">
        <v>604</v>
      </c>
      <c r="G425" s="42"/>
      <c r="H425" s="42"/>
      <c r="I425" s="217"/>
      <c r="J425" s="42"/>
      <c r="K425" s="42"/>
      <c r="L425" s="46"/>
      <c r="M425" s="218"/>
      <c r="N425" s="219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135</v>
      </c>
      <c r="AU425" s="19" t="s">
        <v>82</v>
      </c>
    </row>
    <row r="426" s="13" customFormat="1">
      <c r="A426" s="13"/>
      <c r="B426" s="220"/>
      <c r="C426" s="221"/>
      <c r="D426" s="222" t="s">
        <v>137</v>
      </c>
      <c r="E426" s="223" t="s">
        <v>19</v>
      </c>
      <c r="F426" s="224" t="s">
        <v>605</v>
      </c>
      <c r="G426" s="221"/>
      <c r="H426" s="225">
        <v>405.43200000000002</v>
      </c>
      <c r="I426" s="226"/>
      <c r="J426" s="221"/>
      <c r="K426" s="221"/>
      <c r="L426" s="227"/>
      <c r="M426" s="228"/>
      <c r="N426" s="229"/>
      <c r="O426" s="229"/>
      <c r="P426" s="229"/>
      <c r="Q426" s="229"/>
      <c r="R426" s="229"/>
      <c r="S426" s="229"/>
      <c r="T426" s="23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1" t="s">
        <v>137</v>
      </c>
      <c r="AU426" s="231" t="s">
        <v>82</v>
      </c>
      <c r="AV426" s="13" t="s">
        <v>82</v>
      </c>
      <c r="AW426" s="13" t="s">
        <v>35</v>
      </c>
      <c r="AX426" s="13" t="s">
        <v>73</v>
      </c>
      <c r="AY426" s="231" t="s">
        <v>125</v>
      </c>
    </row>
    <row r="427" s="15" customFormat="1">
      <c r="A427" s="15"/>
      <c r="B427" s="243"/>
      <c r="C427" s="244"/>
      <c r="D427" s="222" t="s">
        <v>137</v>
      </c>
      <c r="E427" s="245" t="s">
        <v>19</v>
      </c>
      <c r="F427" s="246" t="s">
        <v>606</v>
      </c>
      <c r="G427" s="244"/>
      <c r="H427" s="245" t="s">
        <v>19</v>
      </c>
      <c r="I427" s="247"/>
      <c r="J427" s="244"/>
      <c r="K427" s="244"/>
      <c r="L427" s="248"/>
      <c r="M427" s="249"/>
      <c r="N427" s="250"/>
      <c r="O427" s="250"/>
      <c r="P427" s="250"/>
      <c r="Q427" s="250"/>
      <c r="R427" s="250"/>
      <c r="S427" s="250"/>
      <c r="T427" s="251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2" t="s">
        <v>137</v>
      </c>
      <c r="AU427" s="252" t="s">
        <v>82</v>
      </c>
      <c r="AV427" s="15" t="s">
        <v>80</v>
      </c>
      <c r="AW427" s="15" t="s">
        <v>35</v>
      </c>
      <c r="AX427" s="15" t="s">
        <v>73</v>
      </c>
      <c r="AY427" s="252" t="s">
        <v>125</v>
      </c>
    </row>
    <row r="428" s="13" customFormat="1">
      <c r="A428" s="13"/>
      <c r="B428" s="220"/>
      <c r="C428" s="221"/>
      <c r="D428" s="222" t="s">
        <v>137</v>
      </c>
      <c r="E428" s="223" t="s">
        <v>19</v>
      </c>
      <c r="F428" s="224" t="s">
        <v>607</v>
      </c>
      <c r="G428" s="221"/>
      <c r="H428" s="225">
        <v>24.684000000000001</v>
      </c>
      <c r="I428" s="226"/>
      <c r="J428" s="221"/>
      <c r="K428" s="221"/>
      <c r="L428" s="227"/>
      <c r="M428" s="228"/>
      <c r="N428" s="229"/>
      <c r="O428" s="229"/>
      <c r="P428" s="229"/>
      <c r="Q428" s="229"/>
      <c r="R428" s="229"/>
      <c r="S428" s="229"/>
      <c r="T428" s="23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1" t="s">
        <v>137</v>
      </c>
      <c r="AU428" s="231" t="s">
        <v>82</v>
      </c>
      <c r="AV428" s="13" t="s">
        <v>82</v>
      </c>
      <c r="AW428" s="13" t="s">
        <v>35</v>
      </c>
      <c r="AX428" s="13" t="s">
        <v>73</v>
      </c>
      <c r="AY428" s="231" t="s">
        <v>125</v>
      </c>
    </row>
    <row r="429" s="15" customFormat="1">
      <c r="A429" s="15"/>
      <c r="B429" s="243"/>
      <c r="C429" s="244"/>
      <c r="D429" s="222" t="s">
        <v>137</v>
      </c>
      <c r="E429" s="245" t="s">
        <v>19</v>
      </c>
      <c r="F429" s="246" t="s">
        <v>608</v>
      </c>
      <c r="G429" s="244"/>
      <c r="H429" s="245" t="s">
        <v>19</v>
      </c>
      <c r="I429" s="247"/>
      <c r="J429" s="244"/>
      <c r="K429" s="244"/>
      <c r="L429" s="248"/>
      <c r="M429" s="249"/>
      <c r="N429" s="250"/>
      <c r="O429" s="250"/>
      <c r="P429" s="250"/>
      <c r="Q429" s="250"/>
      <c r="R429" s="250"/>
      <c r="S429" s="250"/>
      <c r="T429" s="251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2" t="s">
        <v>137</v>
      </c>
      <c r="AU429" s="252" t="s">
        <v>82</v>
      </c>
      <c r="AV429" s="15" t="s">
        <v>80</v>
      </c>
      <c r="AW429" s="15" t="s">
        <v>35</v>
      </c>
      <c r="AX429" s="15" t="s">
        <v>73</v>
      </c>
      <c r="AY429" s="252" t="s">
        <v>125</v>
      </c>
    </row>
    <row r="430" s="15" customFormat="1">
      <c r="A430" s="15"/>
      <c r="B430" s="243"/>
      <c r="C430" s="244"/>
      <c r="D430" s="222" t="s">
        <v>137</v>
      </c>
      <c r="E430" s="245" t="s">
        <v>19</v>
      </c>
      <c r="F430" s="246" t="s">
        <v>609</v>
      </c>
      <c r="G430" s="244"/>
      <c r="H430" s="245" t="s">
        <v>19</v>
      </c>
      <c r="I430" s="247"/>
      <c r="J430" s="244"/>
      <c r="K430" s="244"/>
      <c r="L430" s="248"/>
      <c r="M430" s="249"/>
      <c r="N430" s="250"/>
      <c r="O430" s="250"/>
      <c r="P430" s="250"/>
      <c r="Q430" s="250"/>
      <c r="R430" s="250"/>
      <c r="S430" s="250"/>
      <c r="T430" s="251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2" t="s">
        <v>137</v>
      </c>
      <c r="AU430" s="252" t="s">
        <v>82</v>
      </c>
      <c r="AV430" s="15" t="s">
        <v>80</v>
      </c>
      <c r="AW430" s="15" t="s">
        <v>35</v>
      </c>
      <c r="AX430" s="15" t="s">
        <v>73</v>
      </c>
      <c r="AY430" s="252" t="s">
        <v>125</v>
      </c>
    </row>
    <row r="431" s="13" customFormat="1">
      <c r="A431" s="13"/>
      <c r="B431" s="220"/>
      <c r="C431" s="221"/>
      <c r="D431" s="222" t="s">
        <v>137</v>
      </c>
      <c r="E431" s="223" t="s">
        <v>19</v>
      </c>
      <c r="F431" s="224" t="s">
        <v>610</v>
      </c>
      <c r="G431" s="221"/>
      <c r="H431" s="225">
        <v>98.331999999999994</v>
      </c>
      <c r="I431" s="226"/>
      <c r="J431" s="221"/>
      <c r="K431" s="221"/>
      <c r="L431" s="227"/>
      <c r="M431" s="228"/>
      <c r="N431" s="229"/>
      <c r="O431" s="229"/>
      <c r="P431" s="229"/>
      <c r="Q431" s="229"/>
      <c r="R431" s="229"/>
      <c r="S431" s="229"/>
      <c r="T431" s="23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1" t="s">
        <v>137</v>
      </c>
      <c r="AU431" s="231" t="s">
        <v>82</v>
      </c>
      <c r="AV431" s="13" t="s">
        <v>82</v>
      </c>
      <c r="AW431" s="13" t="s">
        <v>35</v>
      </c>
      <c r="AX431" s="13" t="s">
        <v>73</v>
      </c>
      <c r="AY431" s="231" t="s">
        <v>125</v>
      </c>
    </row>
    <row r="432" s="15" customFormat="1">
      <c r="A432" s="15"/>
      <c r="B432" s="243"/>
      <c r="C432" s="244"/>
      <c r="D432" s="222" t="s">
        <v>137</v>
      </c>
      <c r="E432" s="245" t="s">
        <v>19</v>
      </c>
      <c r="F432" s="246" t="s">
        <v>611</v>
      </c>
      <c r="G432" s="244"/>
      <c r="H432" s="245" t="s">
        <v>19</v>
      </c>
      <c r="I432" s="247"/>
      <c r="J432" s="244"/>
      <c r="K432" s="244"/>
      <c r="L432" s="248"/>
      <c r="M432" s="249"/>
      <c r="N432" s="250"/>
      <c r="O432" s="250"/>
      <c r="P432" s="250"/>
      <c r="Q432" s="250"/>
      <c r="R432" s="250"/>
      <c r="S432" s="250"/>
      <c r="T432" s="251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2" t="s">
        <v>137</v>
      </c>
      <c r="AU432" s="252" t="s">
        <v>82</v>
      </c>
      <c r="AV432" s="15" t="s">
        <v>80</v>
      </c>
      <c r="AW432" s="15" t="s">
        <v>35</v>
      </c>
      <c r="AX432" s="15" t="s">
        <v>73</v>
      </c>
      <c r="AY432" s="252" t="s">
        <v>125</v>
      </c>
    </row>
    <row r="433" s="15" customFormat="1">
      <c r="A433" s="15"/>
      <c r="B433" s="243"/>
      <c r="C433" s="244"/>
      <c r="D433" s="222" t="s">
        <v>137</v>
      </c>
      <c r="E433" s="245" t="s">
        <v>19</v>
      </c>
      <c r="F433" s="246" t="s">
        <v>609</v>
      </c>
      <c r="G433" s="244"/>
      <c r="H433" s="245" t="s">
        <v>19</v>
      </c>
      <c r="I433" s="247"/>
      <c r="J433" s="244"/>
      <c r="K433" s="244"/>
      <c r="L433" s="248"/>
      <c r="M433" s="249"/>
      <c r="N433" s="250"/>
      <c r="O433" s="250"/>
      <c r="P433" s="250"/>
      <c r="Q433" s="250"/>
      <c r="R433" s="250"/>
      <c r="S433" s="250"/>
      <c r="T433" s="251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2" t="s">
        <v>137</v>
      </c>
      <c r="AU433" s="252" t="s">
        <v>82</v>
      </c>
      <c r="AV433" s="15" t="s">
        <v>80</v>
      </c>
      <c r="AW433" s="15" t="s">
        <v>35</v>
      </c>
      <c r="AX433" s="15" t="s">
        <v>73</v>
      </c>
      <c r="AY433" s="252" t="s">
        <v>125</v>
      </c>
    </row>
    <row r="434" s="13" customFormat="1">
      <c r="A434" s="13"/>
      <c r="B434" s="220"/>
      <c r="C434" s="221"/>
      <c r="D434" s="222" t="s">
        <v>137</v>
      </c>
      <c r="E434" s="223" t="s">
        <v>19</v>
      </c>
      <c r="F434" s="224" t="s">
        <v>610</v>
      </c>
      <c r="G434" s="221"/>
      <c r="H434" s="225">
        <v>98.331999999999994</v>
      </c>
      <c r="I434" s="226"/>
      <c r="J434" s="221"/>
      <c r="K434" s="221"/>
      <c r="L434" s="227"/>
      <c r="M434" s="228"/>
      <c r="N434" s="229"/>
      <c r="O434" s="229"/>
      <c r="P434" s="229"/>
      <c r="Q434" s="229"/>
      <c r="R434" s="229"/>
      <c r="S434" s="229"/>
      <c r="T434" s="23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1" t="s">
        <v>137</v>
      </c>
      <c r="AU434" s="231" t="s">
        <v>82</v>
      </c>
      <c r="AV434" s="13" t="s">
        <v>82</v>
      </c>
      <c r="AW434" s="13" t="s">
        <v>35</v>
      </c>
      <c r="AX434" s="13" t="s">
        <v>73</v>
      </c>
      <c r="AY434" s="231" t="s">
        <v>125</v>
      </c>
    </row>
    <row r="435" s="14" customFormat="1">
      <c r="A435" s="14"/>
      <c r="B435" s="232"/>
      <c r="C435" s="233"/>
      <c r="D435" s="222" t="s">
        <v>137</v>
      </c>
      <c r="E435" s="234" t="s">
        <v>19</v>
      </c>
      <c r="F435" s="235" t="s">
        <v>139</v>
      </c>
      <c r="G435" s="233"/>
      <c r="H435" s="236">
        <v>626.78000000000009</v>
      </c>
      <c r="I435" s="237"/>
      <c r="J435" s="233"/>
      <c r="K435" s="233"/>
      <c r="L435" s="238"/>
      <c r="M435" s="239"/>
      <c r="N435" s="240"/>
      <c r="O435" s="240"/>
      <c r="P435" s="240"/>
      <c r="Q435" s="240"/>
      <c r="R435" s="240"/>
      <c r="S435" s="240"/>
      <c r="T435" s="24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2" t="s">
        <v>137</v>
      </c>
      <c r="AU435" s="242" t="s">
        <v>82</v>
      </c>
      <c r="AV435" s="14" t="s">
        <v>133</v>
      </c>
      <c r="AW435" s="14" t="s">
        <v>35</v>
      </c>
      <c r="AX435" s="14" t="s">
        <v>80</v>
      </c>
      <c r="AY435" s="242" t="s">
        <v>125</v>
      </c>
    </row>
    <row r="436" s="2" customFormat="1" ht="24.15" customHeight="1">
      <c r="A436" s="40"/>
      <c r="B436" s="41"/>
      <c r="C436" s="253" t="s">
        <v>612</v>
      </c>
      <c r="D436" s="253" t="s">
        <v>156</v>
      </c>
      <c r="E436" s="254" t="s">
        <v>613</v>
      </c>
      <c r="F436" s="255" t="s">
        <v>614</v>
      </c>
      <c r="G436" s="256" t="s">
        <v>131</v>
      </c>
      <c r="H436" s="257">
        <v>425.70400000000001</v>
      </c>
      <c r="I436" s="258"/>
      <c r="J436" s="259">
        <f>ROUND(I436*H436,2)</f>
        <v>0</v>
      </c>
      <c r="K436" s="255" t="s">
        <v>132</v>
      </c>
      <c r="L436" s="260"/>
      <c r="M436" s="261" t="s">
        <v>19</v>
      </c>
      <c r="N436" s="262" t="s">
        <v>44</v>
      </c>
      <c r="O436" s="86"/>
      <c r="P436" s="211">
        <f>O436*H436</f>
        <v>0</v>
      </c>
      <c r="Q436" s="211">
        <v>0.0044999999999999997</v>
      </c>
      <c r="R436" s="211">
        <f>Q436*H436</f>
        <v>1.9156679999999999</v>
      </c>
      <c r="S436" s="211">
        <v>0</v>
      </c>
      <c r="T436" s="212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3" t="s">
        <v>315</v>
      </c>
      <c r="AT436" s="213" t="s">
        <v>156</v>
      </c>
      <c r="AU436" s="213" t="s">
        <v>82</v>
      </c>
      <c r="AY436" s="19" t="s">
        <v>125</v>
      </c>
      <c r="BE436" s="214">
        <f>IF(N436="základní",J436,0)</f>
        <v>0</v>
      </c>
      <c r="BF436" s="214">
        <f>IF(N436="snížená",J436,0)</f>
        <v>0</v>
      </c>
      <c r="BG436" s="214">
        <f>IF(N436="zákl. přenesená",J436,0)</f>
        <v>0</v>
      </c>
      <c r="BH436" s="214">
        <f>IF(N436="sníž. přenesená",J436,0)</f>
        <v>0</v>
      </c>
      <c r="BI436" s="214">
        <f>IF(N436="nulová",J436,0)</f>
        <v>0</v>
      </c>
      <c r="BJ436" s="19" t="s">
        <v>80</v>
      </c>
      <c r="BK436" s="214">
        <f>ROUND(I436*H436,2)</f>
        <v>0</v>
      </c>
      <c r="BL436" s="19" t="s">
        <v>218</v>
      </c>
      <c r="BM436" s="213" t="s">
        <v>615</v>
      </c>
    </row>
    <row r="437" s="13" customFormat="1">
      <c r="A437" s="13"/>
      <c r="B437" s="220"/>
      <c r="C437" s="221"/>
      <c r="D437" s="222" t="s">
        <v>137</v>
      </c>
      <c r="E437" s="223" t="s">
        <v>19</v>
      </c>
      <c r="F437" s="224" t="s">
        <v>616</v>
      </c>
      <c r="G437" s="221"/>
      <c r="H437" s="225">
        <v>405.43200000000002</v>
      </c>
      <c r="I437" s="226"/>
      <c r="J437" s="221"/>
      <c r="K437" s="221"/>
      <c r="L437" s="227"/>
      <c r="M437" s="228"/>
      <c r="N437" s="229"/>
      <c r="O437" s="229"/>
      <c r="P437" s="229"/>
      <c r="Q437" s="229"/>
      <c r="R437" s="229"/>
      <c r="S437" s="229"/>
      <c r="T437" s="23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1" t="s">
        <v>137</v>
      </c>
      <c r="AU437" s="231" t="s">
        <v>82</v>
      </c>
      <c r="AV437" s="13" t="s">
        <v>82</v>
      </c>
      <c r="AW437" s="13" t="s">
        <v>35</v>
      </c>
      <c r="AX437" s="13" t="s">
        <v>73</v>
      </c>
      <c r="AY437" s="231" t="s">
        <v>125</v>
      </c>
    </row>
    <row r="438" s="14" customFormat="1">
      <c r="A438" s="14"/>
      <c r="B438" s="232"/>
      <c r="C438" s="233"/>
      <c r="D438" s="222" t="s">
        <v>137</v>
      </c>
      <c r="E438" s="234" t="s">
        <v>19</v>
      </c>
      <c r="F438" s="235" t="s">
        <v>139</v>
      </c>
      <c r="G438" s="233"/>
      <c r="H438" s="236">
        <v>405.43200000000002</v>
      </c>
      <c r="I438" s="237"/>
      <c r="J438" s="233"/>
      <c r="K438" s="233"/>
      <c r="L438" s="238"/>
      <c r="M438" s="239"/>
      <c r="N438" s="240"/>
      <c r="O438" s="240"/>
      <c r="P438" s="240"/>
      <c r="Q438" s="240"/>
      <c r="R438" s="240"/>
      <c r="S438" s="240"/>
      <c r="T438" s="24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2" t="s">
        <v>137</v>
      </c>
      <c r="AU438" s="242" t="s">
        <v>82</v>
      </c>
      <c r="AV438" s="14" t="s">
        <v>133</v>
      </c>
      <c r="AW438" s="14" t="s">
        <v>35</v>
      </c>
      <c r="AX438" s="14" t="s">
        <v>80</v>
      </c>
      <c r="AY438" s="242" t="s">
        <v>125</v>
      </c>
    </row>
    <row r="439" s="13" customFormat="1">
      <c r="A439" s="13"/>
      <c r="B439" s="220"/>
      <c r="C439" s="221"/>
      <c r="D439" s="222" t="s">
        <v>137</v>
      </c>
      <c r="E439" s="221"/>
      <c r="F439" s="224" t="s">
        <v>617</v>
      </c>
      <c r="G439" s="221"/>
      <c r="H439" s="225">
        <v>425.70400000000001</v>
      </c>
      <c r="I439" s="226"/>
      <c r="J439" s="221"/>
      <c r="K439" s="221"/>
      <c r="L439" s="227"/>
      <c r="M439" s="228"/>
      <c r="N439" s="229"/>
      <c r="O439" s="229"/>
      <c r="P439" s="229"/>
      <c r="Q439" s="229"/>
      <c r="R439" s="229"/>
      <c r="S439" s="229"/>
      <c r="T439" s="23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1" t="s">
        <v>137</v>
      </c>
      <c r="AU439" s="231" t="s">
        <v>82</v>
      </c>
      <c r="AV439" s="13" t="s">
        <v>82</v>
      </c>
      <c r="AW439" s="13" t="s">
        <v>4</v>
      </c>
      <c r="AX439" s="13" t="s">
        <v>80</v>
      </c>
      <c r="AY439" s="231" t="s">
        <v>125</v>
      </c>
    </row>
    <row r="440" s="2" customFormat="1" ht="24.15" customHeight="1">
      <c r="A440" s="40"/>
      <c r="B440" s="41"/>
      <c r="C440" s="253" t="s">
        <v>618</v>
      </c>
      <c r="D440" s="253" t="s">
        <v>156</v>
      </c>
      <c r="E440" s="254" t="s">
        <v>619</v>
      </c>
      <c r="F440" s="255" t="s">
        <v>620</v>
      </c>
      <c r="G440" s="256" t="s">
        <v>131</v>
      </c>
      <c r="H440" s="257">
        <v>25.917999999999999</v>
      </c>
      <c r="I440" s="258"/>
      <c r="J440" s="259">
        <f>ROUND(I440*H440,2)</f>
        <v>0</v>
      </c>
      <c r="K440" s="255" t="s">
        <v>132</v>
      </c>
      <c r="L440" s="260"/>
      <c r="M440" s="261" t="s">
        <v>19</v>
      </c>
      <c r="N440" s="262" t="s">
        <v>44</v>
      </c>
      <c r="O440" s="86"/>
      <c r="P440" s="211">
        <f>O440*H440</f>
        <v>0</v>
      </c>
      <c r="Q440" s="211">
        <v>0.0011999999999999999</v>
      </c>
      <c r="R440" s="211">
        <f>Q440*H440</f>
        <v>0.031101599999999997</v>
      </c>
      <c r="S440" s="211">
        <v>0</v>
      </c>
      <c r="T440" s="212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3" t="s">
        <v>315</v>
      </c>
      <c r="AT440" s="213" t="s">
        <v>156</v>
      </c>
      <c r="AU440" s="213" t="s">
        <v>82</v>
      </c>
      <c r="AY440" s="19" t="s">
        <v>125</v>
      </c>
      <c r="BE440" s="214">
        <f>IF(N440="základní",J440,0)</f>
        <v>0</v>
      </c>
      <c r="BF440" s="214">
        <f>IF(N440="snížená",J440,0)</f>
        <v>0</v>
      </c>
      <c r="BG440" s="214">
        <f>IF(N440="zákl. přenesená",J440,0)</f>
        <v>0</v>
      </c>
      <c r="BH440" s="214">
        <f>IF(N440="sníž. přenesená",J440,0)</f>
        <v>0</v>
      </c>
      <c r="BI440" s="214">
        <f>IF(N440="nulová",J440,0)</f>
        <v>0</v>
      </c>
      <c r="BJ440" s="19" t="s">
        <v>80</v>
      </c>
      <c r="BK440" s="214">
        <f>ROUND(I440*H440,2)</f>
        <v>0</v>
      </c>
      <c r="BL440" s="19" t="s">
        <v>218</v>
      </c>
      <c r="BM440" s="213" t="s">
        <v>621</v>
      </c>
    </row>
    <row r="441" s="15" customFormat="1">
      <c r="A441" s="15"/>
      <c r="B441" s="243"/>
      <c r="C441" s="244"/>
      <c r="D441" s="222" t="s">
        <v>137</v>
      </c>
      <c r="E441" s="245" t="s">
        <v>19</v>
      </c>
      <c r="F441" s="246" t="s">
        <v>622</v>
      </c>
      <c r="G441" s="244"/>
      <c r="H441" s="245" t="s">
        <v>19</v>
      </c>
      <c r="I441" s="247"/>
      <c r="J441" s="244"/>
      <c r="K441" s="244"/>
      <c r="L441" s="248"/>
      <c r="M441" s="249"/>
      <c r="N441" s="250"/>
      <c r="O441" s="250"/>
      <c r="P441" s="250"/>
      <c r="Q441" s="250"/>
      <c r="R441" s="250"/>
      <c r="S441" s="250"/>
      <c r="T441" s="251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2" t="s">
        <v>137</v>
      </c>
      <c r="AU441" s="252" t="s">
        <v>82</v>
      </c>
      <c r="AV441" s="15" t="s">
        <v>80</v>
      </c>
      <c r="AW441" s="15" t="s">
        <v>35</v>
      </c>
      <c r="AX441" s="15" t="s">
        <v>73</v>
      </c>
      <c r="AY441" s="252" t="s">
        <v>125</v>
      </c>
    </row>
    <row r="442" s="13" customFormat="1">
      <c r="A442" s="13"/>
      <c r="B442" s="220"/>
      <c r="C442" s="221"/>
      <c r="D442" s="222" t="s">
        <v>137</v>
      </c>
      <c r="E442" s="223" t="s">
        <v>19</v>
      </c>
      <c r="F442" s="224" t="s">
        <v>607</v>
      </c>
      <c r="G442" s="221"/>
      <c r="H442" s="225">
        <v>24.684000000000001</v>
      </c>
      <c r="I442" s="226"/>
      <c r="J442" s="221"/>
      <c r="K442" s="221"/>
      <c r="L442" s="227"/>
      <c r="M442" s="228"/>
      <c r="N442" s="229"/>
      <c r="O442" s="229"/>
      <c r="P442" s="229"/>
      <c r="Q442" s="229"/>
      <c r="R442" s="229"/>
      <c r="S442" s="229"/>
      <c r="T442" s="23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1" t="s">
        <v>137</v>
      </c>
      <c r="AU442" s="231" t="s">
        <v>82</v>
      </c>
      <c r="AV442" s="13" t="s">
        <v>82</v>
      </c>
      <c r="AW442" s="13" t="s">
        <v>35</v>
      </c>
      <c r="AX442" s="13" t="s">
        <v>73</v>
      </c>
      <c r="AY442" s="231" t="s">
        <v>125</v>
      </c>
    </row>
    <row r="443" s="14" customFormat="1">
      <c r="A443" s="14"/>
      <c r="B443" s="232"/>
      <c r="C443" s="233"/>
      <c r="D443" s="222" t="s">
        <v>137</v>
      </c>
      <c r="E443" s="234" t="s">
        <v>19</v>
      </c>
      <c r="F443" s="235" t="s">
        <v>139</v>
      </c>
      <c r="G443" s="233"/>
      <c r="H443" s="236">
        <v>24.684000000000001</v>
      </c>
      <c r="I443" s="237"/>
      <c r="J443" s="233"/>
      <c r="K443" s="233"/>
      <c r="L443" s="238"/>
      <c r="M443" s="239"/>
      <c r="N443" s="240"/>
      <c r="O443" s="240"/>
      <c r="P443" s="240"/>
      <c r="Q443" s="240"/>
      <c r="R443" s="240"/>
      <c r="S443" s="240"/>
      <c r="T443" s="241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2" t="s">
        <v>137</v>
      </c>
      <c r="AU443" s="242" t="s">
        <v>82</v>
      </c>
      <c r="AV443" s="14" t="s">
        <v>133</v>
      </c>
      <c r="AW443" s="14" t="s">
        <v>35</v>
      </c>
      <c r="AX443" s="14" t="s">
        <v>80</v>
      </c>
      <c r="AY443" s="242" t="s">
        <v>125</v>
      </c>
    </row>
    <row r="444" s="13" customFormat="1">
      <c r="A444" s="13"/>
      <c r="B444" s="220"/>
      <c r="C444" s="221"/>
      <c r="D444" s="222" t="s">
        <v>137</v>
      </c>
      <c r="E444" s="221"/>
      <c r="F444" s="224" t="s">
        <v>623</v>
      </c>
      <c r="G444" s="221"/>
      <c r="H444" s="225">
        <v>25.917999999999999</v>
      </c>
      <c r="I444" s="226"/>
      <c r="J444" s="221"/>
      <c r="K444" s="221"/>
      <c r="L444" s="227"/>
      <c r="M444" s="228"/>
      <c r="N444" s="229"/>
      <c r="O444" s="229"/>
      <c r="P444" s="229"/>
      <c r="Q444" s="229"/>
      <c r="R444" s="229"/>
      <c r="S444" s="229"/>
      <c r="T444" s="23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1" t="s">
        <v>137</v>
      </c>
      <c r="AU444" s="231" t="s">
        <v>82</v>
      </c>
      <c r="AV444" s="13" t="s">
        <v>82</v>
      </c>
      <c r="AW444" s="13" t="s">
        <v>4</v>
      </c>
      <c r="AX444" s="13" t="s">
        <v>80</v>
      </c>
      <c r="AY444" s="231" t="s">
        <v>125</v>
      </c>
    </row>
    <row r="445" s="2" customFormat="1" ht="24.15" customHeight="1">
      <c r="A445" s="40"/>
      <c r="B445" s="41"/>
      <c r="C445" s="253" t="s">
        <v>624</v>
      </c>
      <c r="D445" s="253" t="s">
        <v>156</v>
      </c>
      <c r="E445" s="254" t="s">
        <v>625</v>
      </c>
      <c r="F445" s="255" t="s">
        <v>626</v>
      </c>
      <c r="G445" s="256" t="s">
        <v>131</v>
      </c>
      <c r="H445" s="257">
        <v>103.232</v>
      </c>
      <c r="I445" s="258"/>
      <c r="J445" s="259">
        <f>ROUND(I445*H445,2)</f>
        <v>0</v>
      </c>
      <c r="K445" s="255" t="s">
        <v>132</v>
      </c>
      <c r="L445" s="260"/>
      <c r="M445" s="261" t="s">
        <v>19</v>
      </c>
      <c r="N445" s="262" t="s">
        <v>44</v>
      </c>
      <c r="O445" s="86"/>
      <c r="P445" s="211">
        <f>O445*H445</f>
        <v>0</v>
      </c>
      <c r="Q445" s="211">
        <v>0.02</v>
      </c>
      <c r="R445" s="211">
        <f>Q445*H445</f>
        <v>2.0646399999999998</v>
      </c>
      <c r="S445" s="211">
        <v>0</v>
      </c>
      <c r="T445" s="212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3" t="s">
        <v>315</v>
      </c>
      <c r="AT445" s="213" t="s">
        <v>156</v>
      </c>
      <c r="AU445" s="213" t="s">
        <v>82</v>
      </c>
      <c r="AY445" s="19" t="s">
        <v>125</v>
      </c>
      <c r="BE445" s="214">
        <f>IF(N445="základní",J445,0)</f>
        <v>0</v>
      </c>
      <c r="BF445" s="214">
        <f>IF(N445="snížená",J445,0)</f>
        <v>0</v>
      </c>
      <c r="BG445" s="214">
        <f>IF(N445="zákl. přenesená",J445,0)</f>
        <v>0</v>
      </c>
      <c r="BH445" s="214">
        <f>IF(N445="sníž. přenesená",J445,0)</f>
        <v>0</v>
      </c>
      <c r="BI445" s="214">
        <f>IF(N445="nulová",J445,0)</f>
        <v>0</v>
      </c>
      <c r="BJ445" s="19" t="s">
        <v>80</v>
      </c>
      <c r="BK445" s="214">
        <f>ROUND(I445*H445,2)</f>
        <v>0</v>
      </c>
      <c r="BL445" s="19" t="s">
        <v>218</v>
      </c>
      <c r="BM445" s="213" t="s">
        <v>627</v>
      </c>
    </row>
    <row r="446" s="13" customFormat="1">
      <c r="A446" s="13"/>
      <c r="B446" s="220"/>
      <c r="C446" s="221"/>
      <c r="D446" s="222" t="s">
        <v>137</v>
      </c>
      <c r="E446" s="223" t="s">
        <v>19</v>
      </c>
      <c r="F446" s="224" t="s">
        <v>628</v>
      </c>
      <c r="G446" s="221"/>
      <c r="H446" s="225">
        <v>98.316000000000002</v>
      </c>
      <c r="I446" s="226"/>
      <c r="J446" s="221"/>
      <c r="K446" s="221"/>
      <c r="L446" s="227"/>
      <c r="M446" s="228"/>
      <c r="N446" s="229"/>
      <c r="O446" s="229"/>
      <c r="P446" s="229"/>
      <c r="Q446" s="229"/>
      <c r="R446" s="229"/>
      <c r="S446" s="229"/>
      <c r="T446" s="23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1" t="s">
        <v>137</v>
      </c>
      <c r="AU446" s="231" t="s">
        <v>82</v>
      </c>
      <c r="AV446" s="13" t="s">
        <v>82</v>
      </c>
      <c r="AW446" s="13" t="s">
        <v>35</v>
      </c>
      <c r="AX446" s="13" t="s">
        <v>73</v>
      </c>
      <c r="AY446" s="231" t="s">
        <v>125</v>
      </c>
    </row>
    <row r="447" s="14" customFormat="1">
      <c r="A447" s="14"/>
      <c r="B447" s="232"/>
      <c r="C447" s="233"/>
      <c r="D447" s="222" t="s">
        <v>137</v>
      </c>
      <c r="E447" s="234" t="s">
        <v>19</v>
      </c>
      <c r="F447" s="235" t="s">
        <v>139</v>
      </c>
      <c r="G447" s="233"/>
      <c r="H447" s="236">
        <v>98.316000000000002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2" t="s">
        <v>137</v>
      </c>
      <c r="AU447" s="242" t="s">
        <v>82</v>
      </c>
      <c r="AV447" s="14" t="s">
        <v>133</v>
      </c>
      <c r="AW447" s="14" t="s">
        <v>35</v>
      </c>
      <c r="AX447" s="14" t="s">
        <v>80</v>
      </c>
      <c r="AY447" s="242" t="s">
        <v>125</v>
      </c>
    </row>
    <row r="448" s="13" customFormat="1">
      <c r="A448" s="13"/>
      <c r="B448" s="220"/>
      <c r="C448" s="221"/>
      <c r="D448" s="222" t="s">
        <v>137</v>
      </c>
      <c r="E448" s="221"/>
      <c r="F448" s="224" t="s">
        <v>629</v>
      </c>
      <c r="G448" s="221"/>
      <c r="H448" s="225">
        <v>103.232</v>
      </c>
      <c r="I448" s="226"/>
      <c r="J448" s="221"/>
      <c r="K448" s="221"/>
      <c r="L448" s="227"/>
      <c r="M448" s="228"/>
      <c r="N448" s="229"/>
      <c r="O448" s="229"/>
      <c r="P448" s="229"/>
      <c r="Q448" s="229"/>
      <c r="R448" s="229"/>
      <c r="S448" s="229"/>
      <c r="T448" s="23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1" t="s">
        <v>137</v>
      </c>
      <c r="AU448" s="231" t="s">
        <v>82</v>
      </c>
      <c r="AV448" s="13" t="s">
        <v>82</v>
      </c>
      <c r="AW448" s="13" t="s">
        <v>4</v>
      </c>
      <c r="AX448" s="13" t="s">
        <v>80</v>
      </c>
      <c r="AY448" s="231" t="s">
        <v>125</v>
      </c>
    </row>
    <row r="449" s="2" customFormat="1" ht="24.15" customHeight="1">
      <c r="A449" s="40"/>
      <c r="B449" s="41"/>
      <c r="C449" s="253" t="s">
        <v>630</v>
      </c>
      <c r="D449" s="253" t="s">
        <v>156</v>
      </c>
      <c r="E449" s="254" t="s">
        <v>631</v>
      </c>
      <c r="F449" s="255" t="s">
        <v>632</v>
      </c>
      <c r="G449" s="256" t="s">
        <v>131</v>
      </c>
      <c r="H449" s="257">
        <v>103.232</v>
      </c>
      <c r="I449" s="258"/>
      <c r="J449" s="259">
        <f>ROUND(I449*H449,2)</f>
        <v>0</v>
      </c>
      <c r="K449" s="255" t="s">
        <v>19</v>
      </c>
      <c r="L449" s="260"/>
      <c r="M449" s="261" t="s">
        <v>19</v>
      </c>
      <c r="N449" s="262" t="s">
        <v>44</v>
      </c>
      <c r="O449" s="86"/>
      <c r="P449" s="211">
        <f>O449*H449</f>
        <v>0</v>
      </c>
      <c r="Q449" s="211">
        <v>0.016</v>
      </c>
      <c r="R449" s="211">
        <f>Q449*H449</f>
        <v>1.6517120000000001</v>
      </c>
      <c r="S449" s="211">
        <v>0</v>
      </c>
      <c r="T449" s="212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3" t="s">
        <v>315</v>
      </c>
      <c r="AT449" s="213" t="s">
        <v>156</v>
      </c>
      <c r="AU449" s="213" t="s">
        <v>82</v>
      </c>
      <c r="AY449" s="19" t="s">
        <v>125</v>
      </c>
      <c r="BE449" s="214">
        <f>IF(N449="základní",J449,0)</f>
        <v>0</v>
      </c>
      <c r="BF449" s="214">
        <f>IF(N449="snížená",J449,0)</f>
        <v>0</v>
      </c>
      <c r="BG449" s="214">
        <f>IF(N449="zákl. přenesená",J449,0)</f>
        <v>0</v>
      </c>
      <c r="BH449" s="214">
        <f>IF(N449="sníž. přenesená",J449,0)</f>
        <v>0</v>
      </c>
      <c r="BI449" s="214">
        <f>IF(N449="nulová",J449,0)</f>
        <v>0</v>
      </c>
      <c r="BJ449" s="19" t="s">
        <v>80</v>
      </c>
      <c r="BK449" s="214">
        <f>ROUND(I449*H449,2)</f>
        <v>0</v>
      </c>
      <c r="BL449" s="19" t="s">
        <v>218</v>
      </c>
      <c r="BM449" s="213" t="s">
        <v>633</v>
      </c>
    </row>
    <row r="450" s="15" customFormat="1">
      <c r="A450" s="15"/>
      <c r="B450" s="243"/>
      <c r="C450" s="244"/>
      <c r="D450" s="222" t="s">
        <v>137</v>
      </c>
      <c r="E450" s="245" t="s">
        <v>19</v>
      </c>
      <c r="F450" s="246" t="s">
        <v>634</v>
      </c>
      <c r="G450" s="244"/>
      <c r="H450" s="245" t="s">
        <v>19</v>
      </c>
      <c r="I450" s="247"/>
      <c r="J450" s="244"/>
      <c r="K450" s="244"/>
      <c r="L450" s="248"/>
      <c r="M450" s="249"/>
      <c r="N450" s="250"/>
      <c r="O450" s="250"/>
      <c r="P450" s="250"/>
      <c r="Q450" s="250"/>
      <c r="R450" s="250"/>
      <c r="S450" s="250"/>
      <c r="T450" s="251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2" t="s">
        <v>137</v>
      </c>
      <c r="AU450" s="252" t="s">
        <v>82</v>
      </c>
      <c r="AV450" s="15" t="s">
        <v>80</v>
      </c>
      <c r="AW450" s="15" t="s">
        <v>35</v>
      </c>
      <c r="AX450" s="15" t="s">
        <v>73</v>
      </c>
      <c r="AY450" s="252" t="s">
        <v>125</v>
      </c>
    </row>
    <row r="451" s="13" customFormat="1">
      <c r="A451" s="13"/>
      <c r="B451" s="220"/>
      <c r="C451" s="221"/>
      <c r="D451" s="222" t="s">
        <v>137</v>
      </c>
      <c r="E451" s="223" t="s">
        <v>19</v>
      </c>
      <c r="F451" s="224" t="s">
        <v>628</v>
      </c>
      <c r="G451" s="221"/>
      <c r="H451" s="225">
        <v>98.316000000000002</v>
      </c>
      <c r="I451" s="226"/>
      <c r="J451" s="221"/>
      <c r="K451" s="221"/>
      <c r="L451" s="227"/>
      <c r="M451" s="228"/>
      <c r="N451" s="229"/>
      <c r="O451" s="229"/>
      <c r="P451" s="229"/>
      <c r="Q451" s="229"/>
      <c r="R451" s="229"/>
      <c r="S451" s="229"/>
      <c r="T451" s="23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1" t="s">
        <v>137</v>
      </c>
      <c r="AU451" s="231" t="s">
        <v>82</v>
      </c>
      <c r="AV451" s="13" t="s">
        <v>82</v>
      </c>
      <c r="AW451" s="13" t="s">
        <v>35</v>
      </c>
      <c r="AX451" s="13" t="s">
        <v>73</v>
      </c>
      <c r="AY451" s="231" t="s">
        <v>125</v>
      </c>
    </row>
    <row r="452" s="14" customFormat="1">
      <c r="A452" s="14"/>
      <c r="B452" s="232"/>
      <c r="C452" s="233"/>
      <c r="D452" s="222" t="s">
        <v>137</v>
      </c>
      <c r="E452" s="234" t="s">
        <v>19</v>
      </c>
      <c r="F452" s="235" t="s">
        <v>139</v>
      </c>
      <c r="G452" s="233"/>
      <c r="H452" s="236">
        <v>98.316000000000002</v>
      </c>
      <c r="I452" s="237"/>
      <c r="J452" s="233"/>
      <c r="K452" s="233"/>
      <c r="L452" s="238"/>
      <c r="M452" s="239"/>
      <c r="N452" s="240"/>
      <c r="O452" s="240"/>
      <c r="P452" s="240"/>
      <c r="Q452" s="240"/>
      <c r="R452" s="240"/>
      <c r="S452" s="240"/>
      <c r="T452" s="24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2" t="s">
        <v>137</v>
      </c>
      <c r="AU452" s="242" t="s">
        <v>82</v>
      </c>
      <c r="AV452" s="14" t="s">
        <v>133</v>
      </c>
      <c r="AW452" s="14" t="s">
        <v>35</v>
      </c>
      <c r="AX452" s="14" t="s">
        <v>80</v>
      </c>
      <c r="AY452" s="242" t="s">
        <v>125</v>
      </c>
    </row>
    <row r="453" s="13" customFormat="1">
      <c r="A453" s="13"/>
      <c r="B453" s="220"/>
      <c r="C453" s="221"/>
      <c r="D453" s="222" t="s">
        <v>137</v>
      </c>
      <c r="E453" s="221"/>
      <c r="F453" s="224" t="s">
        <v>629</v>
      </c>
      <c r="G453" s="221"/>
      <c r="H453" s="225">
        <v>103.232</v>
      </c>
      <c r="I453" s="226"/>
      <c r="J453" s="221"/>
      <c r="K453" s="221"/>
      <c r="L453" s="227"/>
      <c r="M453" s="228"/>
      <c r="N453" s="229"/>
      <c r="O453" s="229"/>
      <c r="P453" s="229"/>
      <c r="Q453" s="229"/>
      <c r="R453" s="229"/>
      <c r="S453" s="229"/>
      <c r="T453" s="230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1" t="s">
        <v>137</v>
      </c>
      <c r="AU453" s="231" t="s">
        <v>82</v>
      </c>
      <c r="AV453" s="13" t="s">
        <v>82</v>
      </c>
      <c r="AW453" s="13" t="s">
        <v>4</v>
      </c>
      <c r="AX453" s="13" t="s">
        <v>80</v>
      </c>
      <c r="AY453" s="231" t="s">
        <v>125</v>
      </c>
    </row>
    <row r="454" s="2" customFormat="1" ht="49.05" customHeight="1">
      <c r="A454" s="40"/>
      <c r="B454" s="41"/>
      <c r="C454" s="202" t="s">
        <v>635</v>
      </c>
      <c r="D454" s="202" t="s">
        <v>128</v>
      </c>
      <c r="E454" s="203" t="s">
        <v>636</v>
      </c>
      <c r="F454" s="204" t="s">
        <v>637</v>
      </c>
      <c r="G454" s="205" t="s">
        <v>333</v>
      </c>
      <c r="H454" s="206">
        <v>6.9059999999999997</v>
      </c>
      <c r="I454" s="207"/>
      <c r="J454" s="208">
        <f>ROUND(I454*H454,2)</f>
        <v>0</v>
      </c>
      <c r="K454" s="204" t="s">
        <v>132</v>
      </c>
      <c r="L454" s="46"/>
      <c r="M454" s="209" t="s">
        <v>19</v>
      </c>
      <c r="N454" s="210" t="s">
        <v>44</v>
      </c>
      <c r="O454" s="86"/>
      <c r="P454" s="211">
        <f>O454*H454</f>
        <v>0</v>
      </c>
      <c r="Q454" s="211">
        <v>0</v>
      </c>
      <c r="R454" s="211">
        <f>Q454*H454</f>
        <v>0</v>
      </c>
      <c r="S454" s="211">
        <v>0</v>
      </c>
      <c r="T454" s="212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3" t="s">
        <v>218</v>
      </c>
      <c r="AT454" s="213" t="s">
        <v>128</v>
      </c>
      <c r="AU454" s="213" t="s">
        <v>82</v>
      </c>
      <c r="AY454" s="19" t="s">
        <v>125</v>
      </c>
      <c r="BE454" s="214">
        <f>IF(N454="základní",J454,0)</f>
        <v>0</v>
      </c>
      <c r="BF454" s="214">
        <f>IF(N454="snížená",J454,0)</f>
        <v>0</v>
      </c>
      <c r="BG454" s="214">
        <f>IF(N454="zákl. přenesená",J454,0)</f>
        <v>0</v>
      </c>
      <c r="BH454" s="214">
        <f>IF(N454="sníž. přenesená",J454,0)</f>
        <v>0</v>
      </c>
      <c r="BI454" s="214">
        <f>IF(N454="nulová",J454,0)</f>
        <v>0</v>
      </c>
      <c r="BJ454" s="19" t="s">
        <v>80</v>
      </c>
      <c r="BK454" s="214">
        <f>ROUND(I454*H454,2)</f>
        <v>0</v>
      </c>
      <c r="BL454" s="19" t="s">
        <v>218</v>
      </c>
      <c r="BM454" s="213" t="s">
        <v>638</v>
      </c>
    </row>
    <row r="455" s="2" customFormat="1">
      <c r="A455" s="40"/>
      <c r="B455" s="41"/>
      <c r="C455" s="42"/>
      <c r="D455" s="215" t="s">
        <v>135</v>
      </c>
      <c r="E455" s="42"/>
      <c r="F455" s="216" t="s">
        <v>639</v>
      </c>
      <c r="G455" s="42"/>
      <c r="H455" s="42"/>
      <c r="I455" s="217"/>
      <c r="J455" s="42"/>
      <c r="K455" s="42"/>
      <c r="L455" s="46"/>
      <c r="M455" s="218"/>
      <c r="N455" s="219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135</v>
      </c>
      <c r="AU455" s="19" t="s">
        <v>82</v>
      </c>
    </row>
    <row r="456" s="2" customFormat="1" ht="66.75" customHeight="1">
      <c r="A456" s="40"/>
      <c r="B456" s="41"/>
      <c r="C456" s="202" t="s">
        <v>640</v>
      </c>
      <c r="D456" s="202" t="s">
        <v>128</v>
      </c>
      <c r="E456" s="203" t="s">
        <v>641</v>
      </c>
      <c r="F456" s="204" t="s">
        <v>642</v>
      </c>
      <c r="G456" s="205" t="s">
        <v>333</v>
      </c>
      <c r="H456" s="206">
        <v>6.9059999999999997</v>
      </c>
      <c r="I456" s="207"/>
      <c r="J456" s="208">
        <f>ROUND(I456*H456,2)</f>
        <v>0</v>
      </c>
      <c r="K456" s="204" t="s">
        <v>132</v>
      </c>
      <c r="L456" s="46"/>
      <c r="M456" s="209" t="s">
        <v>19</v>
      </c>
      <c r="N456" s="210" t="s">
        <v>44</v>
      </c>
      <c r="O456" s="86"/>
      <c r="P456" s="211">
        <f>O456*H456</f>
        <v>0</v>
      </c>
      <c r="Q456" s="211">
        <v>0</v>
      </c>
      <c r="R456" s="211">
        <f>Q456*H456</f>
        <v>0</v>
      </c>
      <c r="S456" s="211">
        <v>0</v>
      </c>
      <c r="T456" s="212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3" t="s">
        <v>218</v>
      </c>
      <c r="AT456" s="213" t="s">
        <v>128</v>
      </c>
      <c r="AU456" s="213" t="s">
        <v>82</v>
      </c>
      <c r="AY456" s="19" t="s">
        <v>125</v>
      </c>
      <c r="BE456" s="214">
        <f>IF(N456="základní",J456,0)</f>
        <v>0</v>
      </c>
      <c r="BF456" s="214">
        <f>IF(N456="snížená",J456,0)</f>
        <v>0</v>
      </c>
      <c r="BG456" s="214">
        <f>IF(N456="zákl. přenesená",J456,0)</f>
        <v>0</v>
      </c>
      <c r="BH456" s="214">
        <f>IF(N456="sníž. přenesená",J456,0)</f>
        <v>0</v>
      </c>
      <c r="BI456" s="214">
        <f>IF(N456="nulová",J456,0)</f>
        <v>0</v>
      </c>
      <c r="BJ456" s="19" t="s">
        <v>80</v>
      </c>
      <c r="BK456" s="214">
        <f>ROUND(I456*H456,2)</f>
        <v>0</v>
      </c>
      <c r="BL456" s="19" t="s">
        <v>218</v>
      </c>
      <c r="BM456" s="213" t="s">
        <v>643</v>
      </c>
    </row>
    <row r="457" s="2" customFormat="1">
      <c r="A457" s="40"/>
      <c r="B457" s="41"/>
      <c r="C457" s="42"/>
      <c r="D457" s="215" t="s">
        <v>135</v>
      </c>
      <c r="E457" s="42"/>
      <c r="F457" s="216" t="s">
        <v>644</v>
      </c>
      <c r="G457" s="42"/>
      <c r="H457" s="42"/>
      <c r="I457" s="217"/>
      <c r="J457" s="42"/>
      <c r="K457" s="42"/>
      <c r="L457" s="46"/>
      <c r="M457" s="218"/>
      <c r="N457" s="219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135</v>
      </c>
      <c r="AU457" s="19" t="s">
        <v>82</v>
      </c>
    </row>
    <row r="458" s="12" customFormat="1" ht="22.8" customHeight="1">
      <c r="A458" s="12"/>
      <c r="B458" s="186"/>
      <c r="C458" s="187"/>
      <c r="D458" s="188" t="s">
        <v>72</v>
      </c>
      <c r="E458" s="200" t="s">
        <v>645</v>
      </c>
      <c r="F458" s="200" t="s">
        <v>646</v>
      </c>
      <c r="G458" s="187"/>
      <c r="H458" s="187"/>
      <c r="I458" s="190"/>
      <c r="J458" s="201">
        <f>BK458</f>
        <v>0</v>
      </c>
      <c r="K458" s="187"/>
      <c r="L458" s="192"/>
      <c r="M458" s="193"/>
      <c r="N458" s="194"/>
      <c r="O458" s="194"/>
      <c r="P458" s="195">
        <f>SUM(P459:P474)</f>
        <v>0</v>
      </c>
      <c r="Q458" s="194"/>
      <c r="R458" s="195">
        <f>SUM(R459:R474)</f>
        <v>0.031329999999999997</v>
      </c>
      <c r="S458" s="194"/>
      <c r="T458" s="196">
        <f>SUM(T459:T474)</f>
        <v>0.12065999999999999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197" t="s">
        <v>82</v>
      </c>
      <c r="AT458" s="198" t="s">
        <v>72</v>
      </c>
      <c r="AU458" s="198" t="s">
        <v>80</v>
      </c>
      <c r="AY458" s="197" t="s">
        <v>125</v>
      </c>
      <c r="BK458" s="199">
        <f>SUM(BK459:BK474)</f>
        <v>0</v>
      </c>
    </row>
    <row r="459" s="2" customFormat="1" ht="24.15" customHeight="1">
      <c r="A459" s="40"/>
      <c r="B459" s="41"/>
      <c r="C459" s="202" t="s">
        <v>647</v>
      </c>
      <c r="D459" s="202" t="s">
        <v>128</v>
      </c>
      <c r="E459" s="203" t="s">
        <v>648</v>
      </c>
      <c r="F459" s="204" t="s">
        <v>649</v>
      </c>
      <c r="G459" s="205" t="s">
        <v>256</v>
      </c>
      <c r="H459" s="206">
        <v>6</v>
      </c>
      <c r="I459" s="207"/>
      <c r="J459" s="208">
        <f>ROUND(I459*H459,2)</f>
        <v>0</v>
      </c>
      <c r="K459" s="204" t="s">
        <v>132</v>
      </c>
      <c r="L459" s="46"/>
      <c r="M459" s="209" t="s">
        <v>19</v>
      </c>
      <c r="N459" s="210" t="s">
        <v>44</v>
      </c>
      <c r="O459" s="86"/>
      <c r="P459" s="211">
        <f>O459*H459</f>
        <v>0</v>
      </c>
      <c r="Q459" s="211">
        <v>0</v>
      </c>
      <c r="R459" s="211">
        <f>Q459*H459</f>
        <v>0</v>
      </c>
      <c r="S459" s="211">
        <v>0.020109999999999999</v>
      </c>
      <c r="T459" s="212">
        <f>S459*H459</f>
        <v>0.12065999999999999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3" t="s">
        <v>218</v>
      </c>
      <c r="AT459" s="213" t="s">
        <v>128</v>
      </c>
      <c r="AU459" s="213" t="s">
        <v>82</v>
      </c>
      <c r="AY459" s="19" t="s">
        <v>125</v>
      </c>
      <c r="BE459" s="214">
        <f>IF(N459="základní",J459,0)</f>
        <v>0</v>
      </c>
      <c r="BF459" s="214">
        <f>IF(N459="snížená",J459,0)</f>
        <v>0</v>
      </c>
      <c r="BG459" s="214">
        <f>IF(N459="zákl. přenesená",J459,0)</f>
        <v>0</v>
      </c>
      <c r="BH459" s="214">
        <f>IF(N459="sníž. přenesená",J459,0)</f>
        <v>0</v>
      </c>
      <c r="BI459" s="214">
        <f>IF(N459="nulová",J459,0)</f>
        <v>0</v>
      </c>
      <c r="BJ459" s="19" t="s">
        <v>80</v>
      </c>
      <c r="BK459" s="214">
        <f>ROUND(I459*H459,2)</f>
        <v>0</v>
      </c>
      <c r="BL459" s="19" t="s">
        <v>218</v>
      </c>
      <c r="BM459" s="213" t="s">
        <v>650</v>
      </c>
    </row>
    <row r="460" s="2" customFormat="1">
      <c r="A460" s="40"/>
      <c r="B460" s="41"/>
      <c r="C460" s="42"/>
      <c r="D460" s="215" t="s">
        <v>135</v>
      </c>
      <c r="E460" s="42"/>
      <c r="F460" s="216" t="s">
        <v>651</v>
      </c>
      <c r="G460" s="42"/>
      <c r="H460" s="42"/>
      <c r="I460" s="217"/>
      <c r="J460" s="42"/>
      <c r="K460" s="42"/>
      <c r="L460" s="46"/>
      <c r="M460" s="218"/>
      <c r="N460" s="219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135</v>
      </c>
      <c r="AU460" s="19" t="s">
        <v>82</v>
      </c>
    </row>
    <row r="461" s="2" customFormat="1" ht="24.15" customHeight="1">
      <c r="A461" s="40"/>
      <c r="B461" s="41"/>
      <c r="C461" s="202" t="s">
        <v>652</v>
      </c>
      <c r="D461" s="202" t="s">
        <v>128</v>
      </c>
      <c r="E461" s="203" t="s">
        <v>653</v>
      </c>
      <c r="F461" s="204" t="s">
        <v>654</v>
      </c>
      <c r="G461" s="205" t="s">
        <v>256</v>
      </c>
      <c r="H461" s="206">
        <v>6</v>
      </c>
      <c r="I461" s="207"/>
      <c r="J461" s="208">
        <f>ROUND(I461*H461,2)</f>
        <v>0</v>
      </c>
      <c r="K461" s="204" t="s">
        <v>132</v>
      </c>
      <c r="L461" s="46"/>
      <c r="M461" s="209" t="s">
        <v>19</v>
      </c>
      <c r="N461" s="210" t="s">
        <v>44</v>
      </c>
      <c r="O461" s="86"/>
      <c r="P461" s="211">
        <f>O461*H461</f>
        <v>0</v>
      </c>
      <c r="Q461" s="211">
        <v>0.00115</v>
      </c>
      <c r="R461" s="211">
        <f>Q461*H461</f>
        <v>0.0068999999999999999</v>
      </c>
      <c r="S461" s="211">
        <v>0</v>
      </c>
      <c r="T461" s="212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3" t="s">
        <v>218</v>
      </c>
      <c r="AT461" s="213" t="s">
        <v>128</v>
      </c>
      <c r="AU461" s="213" t="s">
        <v>82</v>
      </c>
      <c r="AY461" s="19" t="s">
        <v>125</v>
      </c>
      <c r="BE461" s="214">
        <f>IF(N461="základní",J461,0)</f>
        <v>0</v>
      </c>
      <c r="BF461" s="214">
        <f>IF(N461="snížená",J461,0)</f>
        <v>0</v>
      </c>
      <c r="BG461" s="214">
        <f>IF(N461="zákl. přenesená",J461,0)</f>
        <v>0</v>
      </c>
      <c r="BH461" s="214">
        <f>IF(N461="sníž. přenesená",J461,0)</f>
        <v>0</v>
      </c>
      <c r="BI461" s="214">
        <f>IF(N461="nulová",J461,0)</f>
        <v>0</v>
      </c>
      <c r="BJ461" s="19" t="s">
        <v>80</v>
      </c>
      <c r="BK461" s="214">
        <f>ROUND(I461*H461,2)</f>
        <v>0</v>
      </c>
      <c r="BL461" s="19" t="s">
        <v>218</v>
      </c>
      <c r="BM461" s="213" t="s">
        <v>655</v>
      </c>
    </row>
    <row r="462" s="2" customFormat="1">
      <c r="A462" s="40"/>
      <c r="B462" s="41"/>
      <c r="C462" s="42"/>
      <c r="D462" s="215" t="s">
        <v>135</v>
      </c>
      <c r="E462" s="42"/>
      <c r="F462" s="216" t="s">
        <v>656</v>
      </c>
      <c r="G462" s="42"/>
      <c r="H462" s="42"/>
      <c r="I462" s="217"/>
      <c r="J462" s="42"/>
      <c r="K462" s="42"/>
      <c r="L462" s="46"/>
      <c r="M462" s="218"/>
      <c r="N462" s="219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135</v>
      </c>
      <c r="AU462" s="19" t="s">
        <v>82</v>
      </c>
    </row>
    <row r="463" s="2" customFormat="1" ht="24.15" customHeight="1">
      <c r="A463" s="40"/>
      <c r="B463" s="41"/>
      <c r="C463" s="253" t="s">
        <v>657</v>
      </c>
      <c r="D463" s="253" t="s">
        <v>156</v>
      </c>
      <c r="E463" s="254" t="s">
        <v>658</v>
      </c>
      <c r="F463" s="255" t="s">
        <v>659</v>
      </c>
      <c r="G463" s="256" t="s">
        <v>256</v>
      </c>
      <c r="H463" s="257">
        <v>6</v>
      </c>
      <c r="I463" s="258"/>
      <c r="J463" s="259">
        <f>ROUND(I463*H463,2)</f>
        <v>0</v>
      </c>
      <c r="K463" s="255" t="s">
        <v>132</v>
      </c>
      <c r="L463" s="260"/>
      <c r="M463" s="261" t="s">
        <v>19</v>
      </c>
      <c r="N463" s="262" t="s">
        <v>44</v>
      </c>
      <c r="O463" s="86"/>
      <c r="P463" s="211">
        <f>O463*H463</f>
        <v>0</v>
      </c>
      <c r="Q463" s="211">
        <v>0.0017799999999999999</v>
      </c>
      <c r="R463" s="211">
        <f>Q463*H463</f>
        <v>0.010679999999999999</v>
      </c>
      <c r="S463" s="211">
        <v>0</v>
      </c>
      <c r="T463" s="212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3" t="s">
        <v>315</v>
      </c>
      <c r="AT463" s="213" t="s">
        <v>156</v>
      </c>
      <c r="AU463" s="213" t="s">
        <v>82</v>
      </c>
      <c r="AY463" s="19" t="s">
        <v>125</v>
      </c>
      <c r="BE463" s="214">
        <f>IF(N463="základní",J463,0)</f>
        <v>0</v>
      </c>
      <c r="BF463" s="214">
        <f>IF(N463="snížená",J463,0)</f>
        <v>0</v>
      </c>
      <c r="BG463" s="214">
        <f>IF(N463="zákl. přenesená",J463,0)</f>
        <v>0</v>
      </c>
      <c r="BH463" s="214">
        <f>IF(N463="sníž. přenesená",J463,0)</f>
        <v>0</v>
      </c>
      <c r="BI463" s="214">
        <f>IF(N463="nulová",J463,0)</f>
        <v>0</v>
      </c>
      <c r="BJ463" s="19" t="s">
        <v>80</v>
      </c>
      <c r="BK463" s="214">
        <f>ROUND(I463*H463,2)</f>
        <v>0</v>
      </c>
      <c r="BL463" s="19" t="s">
        <v>218</v>
      </c>
      <c r="BM463" s="213" t="s">
        <v>660</v>
      </c>
    </row>
    <row r="464" s="2" customFormat="1" ht="24.15" customHeight="1">
      <c r="A464" s="40"/>
      <c r="B464" s="41"/>
      <c r="C464" s="253" t="s">
        <v>661</v>
      </c>
      <c r="D464" s="253" t="s">
        <v>156</v>
      </c>
      <c r="E464" s="254" t="s">
        <v>662</v>
      </c>
      <c r="F464" s="255" t="s">
        <v>663</v>
      </c>
      <c r="G464" s="256" t="s">
        <v>256</v>
      </c>
      <c r="H464" s="257">
        <v>6</v>
      </c>
      <c r="I464" s="258"/>
      <c r="J464" s="259">
        <f>ROUND(I464*H464,2)</f>
        <v>0</v>
      </c>
      <c r="K464" s="255" t="s">
        <v>132</v>
      </c>
      <c r="L464" s="260"/>
      <c r="M464" s="261" t="s">
        <v>19</v>
      </c>
      <c r="N464" s="262" t="s">
        <v>44</v>
      </c>
      <c r="O464" s="86"/>
      <c r="P464" s="211">
        <f>O464*H464</f>
        <v>0</v>
      </c>
      <c r="Q464" s="211">
        <v>0.0018799999999999999</v>
      </c>
      <c r="R464" s="211">
        <f>Q464*H464</f>
        <v>0.01128</v>
      </c>
      <c r="S464" s="211">
        <v>0</v>
      </c>
      <c r="T464" s="212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3" t="s">
        <v>315</v>
      </c>
      <c r="AT464" s="213" t="s">
        <v>156</v>
      </c>
      <c r="AU464" s="213" t="s">
        <v>82</v>
      </c>
      <c r="AY464" s="19" t="s">
        <v>125</v>
      </c>
      <c r="BE464" s="214">
        <f>IF(N464="základní",J464,0)</f>
        <v>0</v>
      </c>
      <c r="BF464" s="214">
        <f>IF(N464="snížená",J464,0)</f>
        <v>0</v>
      </c>
      <c r="BG464" s="214">
        <f>IF(N464="zákl. přenesená",J464,0)</f>
        <v>0</v>
      </c>
      <c r="BH464" s="214">
        <f>IF(N464="sníž. přenesená",J464,0)</f>
        <v>0</v>
      </c>
      <c r="BI464" s="214">
        <f>IF(N464="nulová",J464,0)</f>
        <v>0</v>
      </c>
      <c r="BJ464" s="19" t="s">
        <v>80</v>
      </c>
      <c r="BK464" s="214">
        <f>ROUND(I464*H464,2)</f>
        <v>0</v>
      </c>
      <c r="BL464" s="19" t="s">
        <v>218</v>
      </c>
      <c r="BM464" s="213" t="s">
        <v>664</v>
      </c>
    </row>
    <row r="465" s="2" customFormat="1" ht="24.15" customHeight="1">
      <c r="A465" s="40"/>
      <c r="B465" s="41"/>
      <c r="C465" s="202" t="s">
        <v>665</v>
      </c>
      <c r="D465" s="202" t="s">
        <v>128</v>
      </c>
      <c r="E465" s="203" t="s">
        <v>666</v>
      </c>
      <c r="F465" s="204" t="s">
        <v>667</v>
      </c>
      <c r="G465" s="205" t="s">
        <v>256</v>
      </c>
      <c r="H465" s="206">
        <v>10</v>
      </c>
      <c r="I465" s="207"/>
      <c r="J465" s="208">
        <f>ROUND(I465*H465,2)</f>
        <v>0</v>
      </c>
      <c r="K465" s="204" t="s">
        <v>132</v>
      </c>
      <c r="L465" s="46"/>
      <c r="M465" s="209" t="s">
        <v>19</v>
      </c>
      <c r="N465" s="210" t="s">
        <v>44</v>
      </c>
      <c r="O465" s="86"/>
      <c r="P465" s="211">
        <f>O465*H465</f>
        <v>0</v>
      </c>
      <c r="Q465" s="211">
        <v>2.0000000000000002E-05</v>
      </c>
      <c r="R465" s="211">
        <f>Q465*H465</f>
        <v>0.00020000000000000001</v>
      </c>
      <c r="S465" s="211">
        <v>0</v>
      </c>
      <c r="T465" s="212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3" t="s">
        <v>218</v>
      </c>
      <c r="AT465" s="213" t="s">
        <v>128</v>
      </c>
      <c r="AU465" s="213" t="s">
        <v>82</v>
      </c>
      <c r="AY465" s="19" t="s">
        <v>125</v>
      </c>
      <c r="BE465" s="214">
        <f>IF(N465="základní",J465,0)</f>
        <v>0</v>
      </c>
      <c r="BF465" s="214">
        <f>IF(N465="snížená",J465,0)</f>
        <v>0</v>
      </c>
      <c r="BG465" s="214">
        <f>IF(N465="zákl. přenesená",J465,0)</f>
        <v>0</v>
      </c>
      <c r="BH465" s="214">
        <f>IF(N465="sníž. přenesená",J465,0)</f>
        <v>0</v>
      </c>
      <c r="BI465" s="214">
        <f>IF(N465="nulová",J465,0)</f>
        <v>0</v>
      </c>
      <c r="BJ465" s="19" t="s">
        <v>80</v>
      </c>
      <c r="BK465" s="214">
        <f>ROUND(I465*H465,2)</f>
        <v>0</v>
      </c>
      <c r="BL465" s="19" t="s">
        <v>218</v>
      </c>
      <c r="BM465" s="213" t="s">
        <v>668</v>
      </c>
    </row>
    <row r="466" s="2" customFormat="1">
      <c r="A466" s="40"/>
      <c r="B466" s="41"/>
      <c r="C466" s="42"/>
      <c r="D466" s="215" t="s">
        <v>135</v>
      </c>
      <c r="E466" s="42"/>
      <c r="F466" s="216" t="s">
        <v>669</v>
      </c>
      <c r="G466" s="42"/>
      <c r="H466" s="42"/>
      <c r="I466" s="217"/>
      <c r="J466" s="42"/>
      <c r="K466" s="42"/>
      <c r="L466" s="46"/>
      <c r="M466" s="218"/>
      <c r="N466" s="219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135</v>
      </c>
      <c r="AU466" s="19" t="s">
        <v>82</v>
      </c>
    </row>
    <row r="467" s="2" customFormat="1" ht="24.15" customHeight="1">
      <c r="A467" s="40"/>
      <c r="B467" s="41"/>
      <c r="C467" s="253" t="s">
        <v>670</v>
      </c>
      <c r="D467" s="253" t="s">
        <v>156</v>
      </c>
      <c r="E467" s="254" t="s">
        <v>671</v>
      </c>
      <c r="F467" s="255" t="s">
        <v>672</v>
      </c>
      <c r="G467" s="256" t="s">
        <v>256</v>
      </c>
      <c r="H467" s="257">
        <v>10</v>
      </c>
      <c r="I467" s="258"/>
      <c r="J467" s="259">
        <f>ROUND(I467*H467,2)</f>
        <v>0</v>
      </c>
      <c r="K467" s="255" t="s">
        <v>132</v>
      </c>
      <c r="L467" s="260"/>
      <c r="M467" s="261" t="s">
        <v>19</v>
      </c>
      <c r="N467" s="262" t="s">
        <v>44</v>
      </c>
      <c r="O467" s="86"/>
      <c r="P467" s="211">
        <f>O467*H467</f>
        <v>0</v>
      </c>
      <c r="Q467" s="211">
        <v>0.00013999999999999999</v>
      </c>
      <c r="R467" s="211">
        <f>Q467*H467</f>
        <v>0.0013999999999999998</v>
      </c>
      <c r="S467" s="211">
        <v>0</v>
      </c>
      <c r="T467" s="212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3" t="s">
        <v>315</v>
      </c>
      <c r="AT467" s="213" t="s">
        <v>156</v>
      </c>
      <c r="AU467" s="213" t="s">
        <v>82</v>
      </c>
      <c r="AY467" s="19" t="s">
        <v>125</v>
      </c>
      <c r="BE467" s="214">
        <f>IF(N467="základní",J467,0)</f>
        <v>0</v>
      </c>
      <c r="BF467" s="214">
        <f>IF(N467="snížená",J467,0)</f>
        <v>0</v>
      </c>
      <c r="BG467" s="214">
        <f>IF(N467="zákl. přenesená",J467,0)</f>
        <v>0</v>
      </c>
      <c r="BH467" s="214">
        <f>IF(N467="sníž. přenesená",J467,0)</f>
        <v>0</v>
      </c>
      <c r="BI467" s="214">
        <f>IF(N467="nulová",J467,0)</f>
        <v>0</v>
      </c>
      <c r="BJ467" s="19" t="s">
        <v>80</v>
      </c>
      <c r="BK467" s="214">
        <f>ROUND(I467*H467,2)</f>
        <v>0</v>
      </c>
      <c r="BL467" s="19" t="s">
        <v>218</v>
      </c>
      <c r="BM467" s="213" t="s">
        <v>673</v>
      </c>
    </row>
    <row r="468" s="2" customFormat="1" ht="24.15" customHeight="1">
      <c r="A468" s="40"/>
      <c r="B468" s="41"/>
      <c r="C468" s="202" t="s">
        <v>674</v>
      </c>
      <c r="D468" s="202" t="s">
        <v>128</v>
      </c>
      <c r="E468" s="203" t="s">
        <v>675</v>
      </c>
      <c r="F468" s="204" t="s">
        <v>676</v>
      </c>
      <c r="G468" s="205" t="s">
        <v>256</v>
      </c>
      <c r="H468" s="206">
        <v>3</v>
      </c>
      <c r="I468" s="207"/>
      <c r="J468" s="208">
        <f>ROUND(I468*H468,2)</f>
        <v>0</v>
      </c>
      <c r="K468" s="204" t="s">
        <v>132</v>
      </c>
      <c r="L468" s="46"/>
      <c r="M468" s="209" t="s">
        <v>19</v>
      </c>
      <c r="N468" s="210" t="s">
        <v>44</v>
      </c>
      <c r="O468" s="86"/>
      <c r="P468" s="211">
        <f>O468*H468</f>
        <v>0</v>
      </c>
      <c r="Q468" s="211">
        <v>3.0000000000000001E-05</v>
      </c>
      <c r="R468" s="211">
        <f>Q468*H468</f>
        <v>9.0000000000000006E-05</v>
      </c>
      <c r="S468" s="211">
        <v>0</v>
      </c>
      <c r="T468" s="212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3" t="s">
        <v>218</v>
      </c>
      <c r="AT468" s="213" t="s">
        <v>128</v>
      </c>
      <c r="AU468" s="213" t="s">
        <v>82</v>
      </c>
      <c r="AY468" s="19" t="s">
        <v>125</v>
      </c>
      <c r="BE468" s="214">
        <f>IF(N468="základní",J468,0)</f>
        <v>0</v>
      </c>
      <c r="BF468" s="214">
        <f>IF(N468="snížená",J468,0)</f>
        <v>0</v>
      </c>
      <c r="BG468" s="214">
        <f>IF(N468="zákl. přenesená",J468,0)</f>
        <v>0</v>
      </c>
      <c r="BH468" s="214">
        <f>IF(N468="sníž. přenesená",J468,0)</f>
        <v>0</v>
      </c>
      <c r="BI468" s="214">
        <f>IF(N468="nulová",J468,0)</f>
        <v>0</v>
      </c>
      <c r="BJ468" s="19" t="s">
        <v>80</v>
      </c>
      <c r="BK468" s="214">
        <f>ROUND(I468*H468,2)</f>
        <v>0</v>
      </c>
      <c r="BL468" s="19" t="s">
        <v>218</v>
      </c>
      <c r="BM468" s="213" t="s">
        <v>677</v>
      </c>
    </row>
    <row r="469" s="2" customFormat="1">
      <c r="A469" s="40"/>
      <c r="B469" s="41"/>
      <c r="C469" s="42"/>
      <c r="D469" s="215" t="s">
        <v>135</v>
      </c>
      <c r="E469" s="42"/>
      <c r="F469" s="216" t="s">
        <v>678</v>
      </c>
      <c r="G469" s="42"/>
      <c r="H469" s="42"/>
      <c r="I469" s="217"/>
      <c r="J469" s="42"/>
      <c r="K469" s="42"/>
      <c r="L469" s="46"/>
      <c r="M469" s="218"/>
      <c r="N469" s="219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135</v>
      </c>
      <c r="AU469" s="19" t="s">
        <v>82</v>
      </c>
    </row>
    <row r="470" s="2" customFormat="1" ht="24.15" customHeight="1">
      <c r="A470" s="40"/>
      <c r="B470" s="41"/>
      <c r="C470" s="253" t="s">
        <v>679</v>
      </c>
      <c r="D470" s="253" t="s">
        <v>156</v>
      </c>
      <c r="E470" s="254" t="s">
        <v>680</v>
      </c>
      <c r="F470" s="255" t="s">
        <v>681</v>
      </c>
      <c r="G470" s="256" t="s">
        <v>256</v>
      </c>
      <c r="H470" s="257">
        <v>3</v>
      </c>
      <c r="I470" s="258"/>
      <c r="J470" s="259">
        <f>ROUND(I470*H470,2)</f>
        <v>0</v>
      </c>
      <c r="K470" s="255" t="s">
        <v>132</v>
      </c>
      <c r="L470" s="260"/>
      <c r="M470" s="261" t="s">
        <v>19</v>
      </c>
      <c r="N470" s="262" t="s">
        <v>44</v>
      </c>
      <c r="O470" s="86"/>
      <c r="P470" s="211">
        <f>O470*H470</f>
        <v>0</v>
      </c>
      <c r="Q470" s="211">
        <v>0.00025999999999999998</v>
      </c>
      <c r="R470" s="211">
        <f>Q470*H470</f>
        <v>0.00077999999999999988</v>
      </c>
      <c r="S470" s="211">
        <v>0</v>
      </c>
      <c r="T470" s="212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3" t="s">
        <v>315</v>
      </c>
      <c r="AT470" s="213" t="s">
        <v>156</v>
      </c>
      <c r="AU470" s="213" t="s">
        <v>82</v>
      </c>
      <c r="AY470" s="19" t="s">
        <v>125</v>
      </c>
      <c r="BE470" s="214">
        <f>IF(N470="základní",J470,0)</f>
        <v>0</v>
      </c>
      <c r="BF470" s="214">
        <f>IF(N470="snížená",J470,0)</f>
        <v>0</v>
      </c>
      <c r="BG470" s="214">
        <f>IF(N470="zákl. přenesená",J470,0)</f>
        <v>0</v>
      </c>
      <c r="BH470" s="214">
        <f>IF(N470="sníž. přenesená",J470,0)</f>
        <v>0</v>
      </c>
      <c r="BI470" s="214">
        <f>IF(N470="nulová",J470,0)</f>
        <v>0</v>
      </c>
      <c r="BJ470" s="19" t="s">
        <v>80</v>
      </c>
      <c r="BK470" s="214">
        <f>ROUND(I470*H470,2)</f>
        <v>0</v>
      </c>
      <c r="BL470" s="19" t="s">
        <v>218</v>
      </c>
      <c r="BM470" s="213" t="s">
        <v>682</v>
      </c>
    </row>
    <row r="471" s="2" customFormat="1" ht="49.05" customHeight="1">
      <c r="A471" s="40"/>
      <c r="B471" s="41"/>
      <c r="C471" s="202" t="s">
        <v>683</v>
      </c>
      <c r="D471" s="202" t="s">
        <v>128</v>
      </c>
      <c r="E471" s="203" t="s">
        <v>684</v>
      </c>
      <c r="F471" s="204" t="s">
        <v>685</v>
      </c>
      <c r="G471" s="205" t="s">
        <v>686</v>
      </c>
      <c r="H471" s="263"/>
      <c r="I471" s="207"/>
      <c r="J471" s="208">
        <f>ROUND(I471*H471,2)</f>
        <v>0</v>
      </c>
      <c r="K471" s="204" t="s">
        <v>132</v>
      </c>
      <c r="L471" s="46"/>
      <c r="M471" s="209" t="s">
        <v>19</v>
      </c>
      <c r="N471" s="210" t="s">
        <v>44</v>
      </c>
      <c r="O471" s="86"/>
      <c r="P471" s="211">
        <f>O471*H471</f>
        <v>0</v>
      </c>
      <c r="Q471" s="211">
        <v>0</v>
      </c>
      <c r="R471" s="211">
        <f>Q471*H471</f>
        <v>0</v>
      </c>
      <c r="S471" s="211">
        <v>0</v>
      </c>
      <c r="T471" s="212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3" t="s">
        <v>218</v>
      </c>
      <c r="AT471" s="213" t="s">
        <v>128</v>
      </c>
      <c r="AU471" s="213" t="s">
        <v>82</v>
      </c>
      <c r="AY471" s="19" t="s">
        <v>125</v>
      </c>
      <c r="BE471" s="214">
        <f>IF(N471="základní",J471,0)</f>
        <v>0</v>
      </c>
      <c r="BF471" s="214">
        <f>IF(N471="snížená",J471,0)</f>
        <v>0</v>
      </c>
      <c r="BG471" s="214">
        <f>IF(N471="zákl. přenesená",J471,0)</f>
        <v>0</v>
      </c>
      <c r="BH471" s="214">
        <f>IF(N471="sníž. přenesená",J471,0)</f>
        <v>0</v>
      </c>
      <c r="BI471" s="214">
        <f>IF(N471="nulová",J471,0)</f>
        <v>0</v>
      </c>
      <c r="BJ471" s="19" t="s">
        <v>80</v>
      </c>
      <c r="BK471" s="214">
        <f>ROUND(I471*H471,2)</f>
        <v>0</v>
      </c>
      <c r="BL471" s="19" t="s">
        <v>218</v>
      </c>
      <c r="BM471" s="213" t="s">
        <v>687</v>
      </c>
    </row>
    <row r="472" s="2" customFormat="1">
      <c r="A472" s="40"/>
      <c r="B472" s="41"/>
      <c r="C472" s="42"/>
      <c r="D472" s="215" t="s">
        <v>135</v>
      </c>
      <c r="E472" s="42"/>
      <c r="F472" s="216" t="s">
        <v>688</v>
      </c>
      <c r="G472" s="42"/>
      <c r="H472" s="42"/>
      <c r="I472" s="217"/>
      <c r="J472" s="42"/>
      <c r="K472" s="42"/>
      <c r="L472" s="46"/>
      <c r="M472" s="218"/>
      <c r="N472" s="219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135</v>
      </c>
      <c r="AU472" s="19" t="s">
        <v>82</v>
      </c>
    </row>
    <row r="473" s="2" customFormat="1" ht="66.75" customHeight="1">
      <c r="A473" s="40"/>
      <c r="B473" s="41"/>
      <c r="C473" s="202" t="s">
        <v>689</v>
      </c>
      <c r="D473" s="202" t="s">
        <v>128</v>
      </c>
      <c r="E473" s="203" t="s">
        <v>690</v>
      </c>
      <c r="F473" s="204" t="s">
        <v>691</v>
      </c>
      <c r="G473" s="205" t="s">
        <v>686</v>
      </c>
      <c r="H473" s="263"/>
      <c r="I473" s="207"/>
      <c r="J473" s="208">
        <f>ROUND(I473*H473,2)</f>
        <v>0</v>
      </c>
      <c r="K473" s="204" t="s">
        <v>132</v>
      </c>
      <c r="L473" s="46"/>
      <c r="M473" s="209" t="s">
        <v>19</v>
      </c>
      <c r="N473" s="210" t="s">
        <v>44</v>
      </c>
      <c r="O473" s="86"/>
      <c r="P473" s="211">
        <f>O473*H473</f>
        <v>0</v>
      </c>
      <c r="Q473" s="211">
        <v>0</v>
      </c>
      <c r="R473" s="211">
        <f>Q473*H473</f>
        <v>0</v>
      </c>
      <c r="S473" s="211">
        <v>0</v>
      </c>
      <c r="T473" s="212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3" t="s">
        <v>218</v>
      </c>
      <c r="AT473" s="213" t="s">
        <v>128</v>
      </c>
      <c r="AU473" s="213" t="s">
        <v>82</v>
      </c>
      <c r="AY473" s="19" t="s">
        <v>125</v>
      </c>
      <c r="BE473" s="214">
        <f>IF(N473="základní",J473,0)</f>
        <v>0</v>
      </c>
      <c r="BF473" s="214">
        <f>IF(N473="snížená",J473,0)</f>
        <v>0</v>
      </c>
      <c r="BG473" s="214">
        <f>IF(N473="zákl. přenesená",J473,0)</f>
        <v>0</v>
      </c>
      <c r="BH473" s="214">
        <f>IF(N473="sníž. přenesená",J473,0)</f>
        <v>0</v>
      </c>
      <c r="BI473" s="214">
        <f>IF(N473="nulová",J473,0)</f>
        <v>0</v>
      </c>
      <c r="BJ473" s="19" t="s">
        <v>80</v>
      </c>
      <c r="BK473" s="214">
        <f>ROUND(I473*H473,2)</f>
        <v>0</v>
      </c>
      <c r="BL473" s="19" t="s">
        <v>218</v>
      </c>
      <c r="BM473" s="213" t="s">
        <v>692</v>
      </c>
    </row>
    <row r="474" s="2" customFormat="1">
      <c r="A474" s="40"/>
      <c r="B474" s="41"/>
      <c r="C474" s="42"/>
      <c r="D474" s="215" t="s">
        <v>135</v>
      </c>
      <c r="E474" s="42"/>
      <c r="F474" s="216" t="s">
        <v>693</v>
      </c>
      <c r="G474" s="42"/>
      <c r="H474" s="42"/>
      <c r="I474" s="217"/>
      <c r="J474" s="42"/>
      <c r="K474" s="42"/>
      <c r="L474" s="46"/>
      <c r="M474" s="218"/>
      <c r="N474" s="219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135</v>
      </c>
      <c r="AU474" s="19" t="s">
        <v>82</v>
      </c>
    </row>
    <row r="475" s="12" customFormat="1" ht="22.8" customHeight="1">
      <c r="A475" s="12"/>
      <c r="B475" s="186"/>
      <c r="C475" s="187"/>
      <c r="D475" s="188" t="s">
        <v>72</v>
      </c>
      <c r="E475" s="200" t="s">
        <v>694</v>
      </c>
      <c r="F475" s="200" t="s">
        <v>695</v>
      </c>
      <c r="G475" s="187"/>
      <c r="H475" s="187"/>
      <c r="I475" s="190"/>
      <c r="J475" s="201">
        <f>BK475</f>
        <v>0</v>
      </c>
      <c r="K475" s="187"/>
      <c r="L475" s="192"/>
      <c r="M475" s="193"/>
      <c r="N475" s="194"/>
      <c r="O475" s="194"/>
      <c r="P475" s="195">
        <f>SUM(P476:P514)</f>
        <v>0</v>
      </c>
      <c r="Q475" s="194"/>
      <c r="R475" s="195">
        <f>SUM(R476:R514)</f>
        <v>0.23824000000000004</v>
      </c>
      <c r="S475" s="194"/>
      <c r="T475" s="196">
        <f>SUM(T476:T514)</f>
        <v>0.15360599999999999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197" t="s">
        <v>82</v>
      </c>
      <c r="AT475" s="198" t="s">
        <v>72</v>
      </c>
      <c r="AU475" s="198" t="s">
        <v>80</v>
      </c>
      <c r="AY475" s="197" t="s">
        <v>125</v>
      </c>
      <c r="BK475" s="199">
        <f>SUM(BK476:BK514)</f>
        <v>0</v>
      </c>
    </row>
    <row r="476" s="2" customFormat="1" ht="24.15" customHeight="1">
      <c r="A476" s="40"/>
      <c r="B476" s="41"/>
      <c r="C476" s="202" t="s">
        <v>696</v>
      </c>
      <c r="D476" s="202" t="s">
        <v>128</v>
      </c>
      <c r="E476" s="203" t="s">
        <v>697</v>
      </c>
      <c r="F476" s="204" t="s">
        <v>698</v>
      </c>
      <c r="G476" s="205" t="s">
        <v>173</v>
      </c>
      <c r="H476" s="206">
        <v>221.30000000000001</v>
      </c>
      <c r="I476" s="207"/>
      <c r="J476" s="208">
        <f>ROUND(I476*H476,2)</f>
        <v>0</v>
      </c>
      <c r="K476" s="204" t="s">
        <v>132</v>
      </c>
      <c r="L476" s="46"/>
      <c r="M476" s="209" t="s">
        <v>19</v>
      </c>
      <c r="N476" s="210" t="s">
        <v>44</v>
      </c>
      <c r="O476" s="86"/>
      <c r="P476" s="211">
        <f>O476*H476</f>
        <v>0</v>
      </c>
      <c r="Q476" s="211">
        <v>0</v>
      </c>
      <c r="R476" s="211">
        <f>Q476*H476</f>
        <v>0</v>
      </c>
      <c r="S476" s="211">
        <v>0</v>
      </c>
      <c r="T476" s="212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3" t="s">
        <v>218</v>
      </c>
      <c r="AT476" s="213" t="s">
        <v>128</v>
      </c>
      <c r="AU476" s="213" t="s">
        <v>82</v>
      </c>
      <c r="AY476" s="19" t="s">
        <v>125</v>
      </c>
      <c r="BE476" s="214">
        <f>IF(N476="základní",J476,0)</f>
        <v>0</v>
      </c>
      <c r="BF476" s="214">
        <f>IF(N476="snížená",J476,0)</f>
        <v>0</v>
      </c>
      <c r="BG476" s="214">
        <f>IF(N476="zákl. přenesená",J476,0)</f>
        <v>0</v>
      </c>
      <c r="BH476" s="214">
        <f>IF(N476="sníž. přenesená",J476,0)</f>
        <v>0</v>
      </c>
      <c r="BI476" s="214">
        <f>IF(N476="nulová",J476,0)</f>
        <v>0</v>
      </c>
      <c r="BJ476" s="19" t="s">
        <v>80</v>
      </c>
      <c r="BK476" s="214">
        <f>ROUND(I476*H476,2)</f>
        <v>0</v>
      </c>
      <c r="BL476" s="19" t="s">
        <v>218</v>
      </c>
      <c r="BM476" s="213" t="s">
        <v>699</v>
      </c>
    </row>
    <row r="477" s="2" customFormat="1">
      <c r="A477" s="40"/>
      <c r="B477" s="41"/>
      <c r="C477" s="42"/>
      <c r="D477" s="215" t="s">
        <v>135</v>
      </c>
      <c r="E477" s="42"/>
      <c r="F477" s="216" t="s">
        <v>700</v>
      </c>
      <c r="G477" s="42"/>
      <c r="H477" s="42"/>
      <c r="I477" s="217"/>
      <c r="J477" s="42"/>
      <c r="K477" s="42"/>
      <c r="L477" s="46"/>
      <c r="M477" s="218"/>
      <c r="N477" s="219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135</v>
      </c>
      <c r="AU477" s="19" t="s">
        <v>82</v>
      </c>
    </row>
    <row r="478" s="13" customFormat="1">
      <c r="A478" s="13"/>
      <c r="B478" s="220"/>
      <c r="C478" s="221"/>
      <c r="D478" s="222" t="s">
        <v>137</v>
      </c>
      <c r="E478" s="223" t="s">
        <v>19</v>
      </c>
      <c r="F478" s="224" t="s">
        <v>701</v>
      </c>
      <c r="G478" s="221"/>
      <c r="H478" s="225">
        <v>221.30000000000001</v>
      </c>
      <c r="I478" s="226"/>
      <c r="J478" s="221"/>
      <c r="K478" s="221"/>
      <c r="L478" s="227"/>
      <c r="M478" s="228"/>
      <c r="N478" s="229"/>
      <c r="O478" s="229"/>
      <c r="P478" s="229"/>
      <c r="Q478" s="229"/>
      <c r="R478" s="229"/>
      <c r="S478" s="229"/>
      <c r="T478" s="23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1" t="s">
        <v>137</v>
      </c>
      <c r="AU478" s="231" t="s">
        <v>82</v>
      </c>
      <c r="AV478" s="13" t="s">
        <v>82</v>
      </c>
      <c r="AW478" s="13" t="s">
        <v>35</v>
      </c>
      <c r="AX478" s="13" t="s">
        <v>73</v>
      </c>
      <c r="AY478" s="231" t="s">
        <v>125</v>
      </c>
    </row>
    <row r="479" s="14" customFormat="1">
      <c r="A479" s="14"/>
      <c r="B479" s="232"/>
      <c r="C479" s="233"/>
      <c r="D479" s="222" t="s">
        <v>137</v>
      </c>
      <c r="E479" s="234" t="s">
        <v>19</v>
      </c>
      <c r="F479" s="235" t="s">
        <v>139</v>
      </c>
      <c r="G479" s="233"/>
      <c r="H479" s="236">
        <v>221.30000000000001</v>
      </c>
      <c r="I479" s="237"/>
      <c r="J479" s="233"/>
      <c r="K479" s="233"/>
      <c r="L479" s="238"/>
      <c r="M479" s="239"/>
      <c r="N479" s="240"/>
      <c r="O479" s="240"/>
      <c r="P479" s="240"/>
      <c r="Q479" s="240"/>
      <c r="R479" s="240"/>
      <c r="S479" s="240"/>
      <c r="T479" s="241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2" t="s">
        <v>137</v>
      </c>
      <c r="AU479" s="242" t="s">
        <v>82</v>
      </c>
      <c r="AV479" s="14" t="s">
        <v>133</v>
      </c>
      <c r="AW479" s="14" t="s">
        <v>35</v>
      </c>
      <c r="AX479" s="14" t="s">
        <v>80</v>
      </c>
      <c r="AY479" s="242" t="s">
        <v>125</v>
      </c>
    </row>
    <row r="480" s="2" customFormat="1" ht="16.5" customHeight="1">
      <c r="A480" s="40"/>
      <c r="B480" s="41"/>
      <c r="C480" s="253" t="s">
        <v>702</v>
      </c>
      <c r="D480" s="253" t="s">
        <v>156</v>
      </c>
      <c r="E480" s="254" t="s">
        <v>703</v>
      </c>
      <c r="F480" s="255" t="s">
        <v>704</v>
      </c>
      <c r="G480" s="256" t="s">
        <v>705</v>
      </c>
      <c r="H480" s="257">
        <v>221.30000000000001</v>
      </c>
      <c r="I480" s="258"/>
      <c r="J480" s="259">
        <f>ROUND(I480*H480,2)</f>
        <v>0</v>
      </c>
      <c r="K480" s="255" t="s">
        <v>132</v>
      </c>
      <c r="L480" s="260"/>
      <c r="M480" s="261" t="s">
        <v>19</v>
      </c>
      <c r="N480" s="262" t="s">
        <v>44</v>
      </c>
      <c r="O480" s="86"/>
      <c r="P480" s="211">
        <f>O480*H480</f>
        <v>0</v>
      </c>
      <c r="Q480" s="211">
        <v>0.001</v>
      </c>
      <c r="R480" s="211">
        <f>Q480*H480</f>
        <v>0.22130000000000002</v>
      </c>
      <c r="S480" s="211">
        <v>0</v>
      </c>
      <c r="T480" s="212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3" t="s">
        <v>315</v>
      </c>
      <c r="AT480" s="213" t="s">
        <v>156</v>
      </c>
      <c r="AU480" s="213" t="s">
        <v>82</v>
      </c>
      <c r="AY480" s="19" t="s">
        <v>125</v>
      </c>
      <c r="BE480" s="214">
        <f>IF(N480="základní",J480,0)</f>
        <v>0</v>
      </c>
      <c r="BF480" s="214">
        <f>IF(N480="snížená",J480,0)</f>
        <v>0</v>
      </c>
      <c r="BG480" s="214">
        <f>IF(N480="zákl. přenesená",J480,0)</f>
        <v>0</v>
      </c>
      <c r="BH480" s="214">
        <f>IF(N480="sníž. přenesená",J480,0)</f>
        <v>0</v>
      </c>
      <c r="BI480" s="214">
        <f>IF(N480="nulová",J480,0)</f>
        <v>0</v>
      </c>
      <c r="BJ480" s="19" t="s">
        <v>80</v>
      </c>
      <c r="BK480" s="214">
        <f>ROUND(I480*H480,2)</f>
        <v>0</v>
      </c>
      <c r="BL480" s="19" t="s">
        <v>218</v>
      </c>
      <c r="BM480" s="213" t="s">
        <v>706</v>
      </c>
    </row>
    <row r="481" s="2" customFormat="1" ht="21.75" customHeight="1">
      <c r="A481" s="40"/>
      <c r="B481" s="41"/>
      <c r="C481" s="202" t="s">
        <v>707</v>
      </c>
      <c r="D481" s="202" t="s">
        <v>128</v>
      </c>
      <c r="E481" s="203" t="s">
        <v>708</v>
      </c>
      <c r="F481" s="204" t="s">
        <v>709</v>
      </c>
      <c r="G481" s="205" t="s">
        <v>256</v>
      </c>
      <c r="H481" s="206">
        <v>10</v>
      </c>
      <c r="I481" s="207"/>
      <c r="J481" s="208">
        <f>ROUND(I481*H481,2)</f>
        <v>0</v>
      </c>
      <c r="K481" s="204" t="s">
        <v>132</v>
      </c>
      <c r="L481" s="46"/>
      <c r="M481" s="209" t="s">
        <v>19</v>
      </c>
      <c r="N481" s="210" t="s">
        <v>44</v>
      </c>
      <c r="O481" s="86"/>
      <c r="P481" s="211">
        <f>O481*H481</f>
        <v>0</v>
      </c>
      <c r="Q481" s="211">
        <v>0</v>
      </c>
      <c r="R481" s="211">
        <f>Q481*H481</f>
        <v>0</v>
      </c>
      <c r="S481" s="211">
        <v>0</v>
      </c>
      <c r="T481" s="212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3" t="s">
        <v>218</v>
      </c>
      <c r="AT481" s="213" t="s">
        <v>128</v>
      </c>
      <c r="AU481" s="213" t="s">
        <v>82</v>
      </c>
      <c r="AY481" s="19" t="s">
        <v>125</v>
      </c>
      <c r="BE481" s="214">
        <f>IF(N481="základní",J481,0)</f>
        <v>0</v>
      </c>
      <c r="BF481" s="214">
        <f>IF(N481="snížená",J481,0)</f>
        <v>0</v>
      </c>
      <c r="BG481" s="214">
        <f>IF(N481="zákl. přenesená",J481,0)</f>
        <v>0</v>
      </c>
      <c r="BH481" s="214">
        <f>IF(N481="sníž. přenesená",J481,0)</f>
        <v>0</v>
      </c>
      <c r="BI481" s="214">
        <f>IF(N481="nulová",J481,0)</f>
        <v>0</v>
      </c>
      <c r="BJ481" s="19" t="s">
        <v>80</v>
      </c>
      <c r="BK481" s="214">
        <f>ROUND(I481*H481,2)</f>
        <v>0</v>
      </c>
      <c r="BL481" s="19" t="s">
        <v>218</v>
      </c>
      <c r="BM481" s="213" t="s">
        <v>710</v>
      </c>
    </row>
    <row r="482" s="2" customFormat="1">
      <c r="A482" s="40"/>
      <c r="B482" s="41"/>
      <c r="C482" s="42"/>
      <c r="D482" s="215" t="s">
        <v>135</v>
      </c>
      <c r="E482" s="42"/>
      <c r="F482" s="216" t="s">
        <v>711</v>
      </c>
      <c r="G482" s="42"/>
      <c r="H482" s="42"/>
      <c r="I482" s="217"/>
      <c r="J482" s="42"/>
      <c r="K482" s="42"/>
      <c r="L482" s="46"/>
      <c r="M482" s="218"/>
      <c r="N482" s="219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135</v>
      </c>
      <c r="AU482" s="19" t="s">
        <v>82</v>
      </c>
    </row>
    <row r="483" s="2" customFormat="1" ht="16.5" customHeight="1">
      <c r="A483" s="40"/>
      <c r="B483" s="41"/>
      <c r="C483" s="253" t="s">
        <v>712</v>
      </c>
      <c r="D483" s="253" t="s">
        <v>156</v>
      </c>
      <c r="E483" s="254" t="s">
        <v>713</v>
      </c>
      <c r="F483" s="255" t="s">
        <v>714</v>
      </c>
      <c r="G483" s="256" t="s">
        <v>256</v>
      </c>
      <c r="H483" s="257">
        <v>10</v>
      </c>
      <c r="I483" s="258"/>
      <c r="J483" s="259">
        <f>ROUND(I483*H483,2)</f>
        <v>0</v>
      </c>
      <c r="K483" s="255" t="s">
        <v>132</v>
      </c>
      <c r="L483" s="260"/>
      <c r="M483" s="261" t="s">
        <v>19</v>
      </c>
      <c r="N483" s="262" t="s">
        <v>44</v>
      </c>
      <c r="O483" s="86"/>
      <c r="P483" s="211">
        <f>O483*H483</f>
        <v>0</v>
      </c>
      <c r="Q483" s="211">
        <v>0.00023000000000000001</v>
      </c>
      <c r="R483" s="211">
        <f>Q483*H483</f>
        <v>0.0023</v>
      </c>
      <c r="S483" s="211">
        <v>0</v>
      </c>
      <c r="T483" s="212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3" t="s">
        <v>315</v>
      </c>
      <c r="AT483" s="213" t="s">
        <v>156</v>
      </c>
      <c r="AU483" s="213" t="s">
        <v>82</v>
      </c>
      <c r="AY483" s="19" t="s">
        <v>125</v>
      </c>
      <c r="BE483" s="214">
        <f>IF(N483="základní",J483,0)</f>
        <v>0</v>
      </c>
      <c r="BF483" s="214">
        <f>IF(N483="snížená",J483,0)</f>
        <v>0</v>
      </c>
      <c r="BG483" s="214">
        <f>IF(N483="zákl. přenesená",J483,0)</f>
        <v>0</v>
      </c>
      <c r="BH483" s="214">
        <f>IF(N483="sníž. přenesená",J483,0)</f>
        <v>0</v>
      </c>
      <c r="BI483" s="214">
        <f>IF(N483="nulová",J483,0)</f>
        <v>0</v>
      </c>
      <c r="BJ483" s="19" t="s">
        <v>80</v>
      </c>
      <c r="BK483" s="214">
        <f>ROUND(I483*H483,2)</f>
        <v>0</v>
      </c>
      <c r="BL483" s="19" t="s">
        <v>218</v>
      </c>
      <c r="BM483" s="213" t="s">
        <v>715</v>
      </c>
    </row>
    <row r="484" s="2" customFormat="1" ht="24.15" customHeight="1">
      <c r="A484" s="40"/>
      <c r="B484" s="41"/>
      <c r="C484" s="202" t="s">
        <v>716</v>
      </c>
      <c r="D484" s="202" t="s">
        <v>128</v>
      </c>
      <c r="E484" s="203" t="s">
        <v>717</v>
      </c>
      <c r="F484" s="204" t="s">
        <v>718</v>
      </c>
      <c r="G484" s="205" t="s">
        <v>256</v>
      </c>
      <c r="H484" s="206">
        <v>40</v>
      </c>
      <c r="I484" s="207"/>
      <c r="J484" s="208">
        <f>ROUND(I484*H484,2)</f>
        <v>0</v>
      </c>
      <c r="K484" s="204" t="s">
        <v>132</v>
      </c>
      <c r="L484" s="46"/>
      <c r="M484" s="209" t="s">
        <v>19</v>
      </c>
      <c r="N484" s="210" t="s">
        <v>44</v>
      </c>
      <c r="O484" s="86"/>
      <c r="P484" s="211">
        <f>O484*H484</f>
        <v>0</v>
      </c>
      <c r="Q484" s="211">
        <v>0</v>
      </c>
      <c r="R484" s="211">
        <f>Q484*H484</f>
        <v>0</v>
      </c>
      <c r="S484" s="211">
        <v>0</v>
      </c>
      <c r="T484" s="212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3" t="s">
        <v>218</v>
      </c>
      <c r="AT484" s="213" t="s">
        <v>128</v>
      </c>
      <c r="AU484" s="213" t="s">
        <v>82</v>
      </c>
      <c r="AY484" s="19" t="s">
        <v>125</v>
      </c>
      <c r="BE484" s="214">
        <f>IF(N484="základní",J484,0)</f>
        <v>0</v>
      </c>
      <c r="BF484" s="214">
        <f>IF(N484="snížená",J484,0)</f>
        <v>0</v>
      </c>
      <c r="BG484" s="214">
        <f>IF(N484="zákl. přenesená",J484,0)</f>
        <v>0</v>
      </c>
      <c r="BH484" s="214">
        <f>IF(N484="sníž. přenesená",J484,0)</f>
        <v>0</v>
      </c>
      <c r="BI484" s="214">
        <f>IF(N484="nulová",J484,0)</f>
        <v>0</v>
      </c>
      <c r="BJ484" s="19" t="s">
        <v>80</v>
      </c>
      <c r="BK484" s="214">
        <f>ROUND(I484*H484,2)</f>
        <v>0</v>
      </c>
      <c r="BL484" s="19" t="s">
        <v>218</v>
      </c>
      <c r="BM484" s="213" t="s">
        <v>719</v>
      </c>
    </row>
    <row r="485" s="2" customFormat="1">
      <c r="A485" s="40"/>
      <c r="B485" s="41"/>
      <c r="C485" s="42"/>
      <c r="D485" s="215" t="s">
        <v>135</v>
      </c>
      <c r="E485" s="42"/>
      <c r="F485" s="216" t="s">
        <v>720</v>
      </c>
      <c r="G485" s="42"/>
      <c r="H485" s="42"/>
      <c r="I485" s="217"/>
      <c r="J485" s="42"/>
      <c r="K485" s="42"/>
      <c r="L485" s="46"/>
      <c r="M485" s="218"/>
      <c r="N485" s="219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135</v>
      </c>
      <c r="AU485" s="19" t="s">
        <v>82</v>
      </c>
    </row>
    <row r="486" s="2" customFormat="1" ht="16.5" customHeight="1">
      <c r="A486" s="40"/>
      <c r="B486" s="41"/>
      <c r="C486" s="253" t="s">
        <v>721</v>
      </c>
      <c r="D486" s="253" t="s">
        <v>156</v>
      </c>
      <c r="E486" s="254" t="s">
        <v>722</v>
      </c>
      <c r="F486" s="255" t="s">
        <v>723</v>
      </c>
      <c r="G486" s="256" t="s">
        <v>256</v>
      </c>
      <c r="H486" s="257">
        <v>40</v>
      </c>
      <c r="I486" s="258"/>
      <c r="J486" s="259">
        <f>ROUND(I486*H486,2)</f>
        <v>0</v>
      </c>
      <c r="K486" s="255" t="s">
        <v>132</v>
      </c>
      <c r="L486" s="260"/>
      <c r="M486" s="261" t="s">
        <v>19</v>
      </c>
      <c r="N486" s="262" t="s">
        <v>44</v>
      </c>
      <c r="O486" s="86"/>
      <c r="P486" s="211">
        <f>O486*H486</f>
        <v>0</v>
      </c>
      <c r="Q486" s="211">
        <v>0.00020000000000000001</v>
      </c>
      <c r="R486" s="211">
        <f>Q486*H486</f>
        <v>0.0080000000000000002</v>
      </c>
      <c r="S486" s="211">
        <v>0</v>
      </c>
      <c r="T486" s="212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3" t="s">
        <v>315</v>
      </c>
      <c r="AT486" s="213" t="s">
        <v>156</v>
      </c>
      <c r="AU486" s="213" t="s">
        <v>82</v>
      </c>
      <c r="AY486" s="19" t="s">
        <v>125</v>
      </c>
      <c r="BE486" s="214">
        <f>IF(N486="základní",J486,0)</f>
        <v>0</v>
      </c>
      <c r="BF486" s="214">
        <f>IF(N486="snížená",J486,0)</f>
        <v>0</v>
      </c>
      <c r="BG486" s="214">
        <f>IF(N486="zákl. přenesená",J486,0)</f>
        <v>0</v>
      </c>
      <c r="BH486" s="214">
        <f>IF(N486="sníž. přenesená",J486,0)</f>
        <v>0</v>
      </c>
      <c r="BI486" s="214">
        <f>IF(N486="nulová",J486,0)</f>
        <v>0</v>
      </c>
      <c r="BJ486" s="19" t="s">
        <v>80</v>
      </c>
      <c r="BK486" s="214">
        <f>ROUND(I486*H486,2)</f>
        <v>0</v>
      </c>
      <c r="BL486" s="19" t="s">
        <v>218</v>
      </c>
      <c r="BM486" s="213" t="s">
        <v>724</v>
      </c>
    </row>
    <row r="487" s="2" customFormat="1" ht="21.75" customHeight="1">
      <c r="A487" s="40"/>
      <c r="B487" s="41"/>
      <c r="C487" s="202" t="s">
        <v>725</v>
      </c>
      <c r="D487" s="202" t="s">
        <v>128</v>
      </c>
      <c r="E487" s="203" t="s">
        <v>726</v>
      </c>
      <c r="F487" s="204" t="s">
        <v>727</v>
      </c>
      <c r="G487" s="205" t="s">
        <v>256</v>
      </c>
      <c r="H487" s="206">
        <v>3</v>
      </c>
      <c r="I487" s="207"/>
      <c r="J487" s="208">
        <f>ROUND(I487*H487,2)</f>
        <v>0</v>
      </c>
      <c r="K487" s="204" t="s">
        <v>132</v>
      </c>
      <c r="L487" s="46"/>
      <c r="M487" s="209" t="s">
        <v>19</v>
      </c>
      <c r="N487" s="210" t="s">
        <v>44</v>
      </c>
      <c r="O487" s="86"/>
      <c r="P487" s="211">
        <f>O487*H487</f>
        <v>0</v>
      </c>
      <c r="Q487" s="211">
        <v>0</v>
      </c>
      <c r="R487" s="211">
        <f>Q487*H487</f>
        <v>0</v>
      </c>
      <c r="S487" s="211">
        <v>0</v>
      </c>
      <c r="T487" s="212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3" t="s">
        <v>218</v>
      </c>
      <c r="AT487" s="213" t="s">
        <v>128</v>
      </c>
      <c r="AU487" s="213" t="s">
        <v>82</v>
      </c>
      <c r="AY487" s="19" t="s">
        <v>125</v>
      </c>
      <c r="BE487" s="214">
        <f>IF(N487="základní",J487,0)</f>
        <v>0</v>
      </c>
      <c r="BF487" s="214">
        <f>IF(N487="snížená",J487,0)</f>
        <v>0</v>
      </c>
      <c r="BG487" s="214">
        <f>IF(N487="zákl. přenesená",J487,0)</f>
        <v>0</v>
      </c>
      <c r="BH487" s="214">
        <f>IF(N487="sníž. přenesená",J487,0)</f>
        <v>0</v>
      </c>
      <c r="BI487" s="214">
        <f>IF(N487="nulová",J487,0)</f>
        <v>0</v>
      </c>
      <c r="BJ487" s="19" t="s">
        <v>80</v>
      </c>
      <c r="BK487" s="214">
        <f>ROUND(I487*H487,2)</f>
        <v>0</v>
      </c>
      <c r="BL487" s="19" t="s">
        <v>218</v>
      </c>
      <c r="BM487" s="213" t="s">
        <v>728</v>
      </c>
    </row>
    <row r="488" s="2" customFormat="1">
      <c r="A488" s="40"/>
      <c r="B488" s="41"/>
      <c r="C488" s="42"/>
      <c r="D488" s="215" t="s">
        <v>135</v>
      </c>
      <c r="E488" s="42"/>
      <c r="F488" s="216" t="s">
        <v>729</v>
      </c>
      <c r="G488" s="42"/>
      <c r="H488" s="42"/>
      <c r="I488" s="217"/>
      <c r="J488" s="42"/>
      <c r="K488" s="42"/>
      <c r="L488" s="46"/>
      <c r="M488" s="218"/>
      <c r="N488" s="219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135</v>
      </c>
      <c r="AU488" s="19" t="s">
        <v>82</v>
      </c>
    </row>
    <row r="489" s="2" customFormat="1" ht="16.5" customHeight="1">
      <c r="A489" s="40"/>
      <c r="B489" s="41"/>
      <c r="C489" s="253" t="s">
        <v>730</v>
      </c>
      <c r="D489" s="253" t="s">
        <v>156</v>
      </c>
      <c r="E489" s="254" t="s">
        <v>731</v>
      </c>
      <c r="F489" s="255" t="s">
        <v>732</v>
      </c>
      <c r="G489" s="256" t="s">
        <v>256</v>
      </c>
      <c r="H489" s="257">
        <v>3</v>
      </c>
      <c r="I489" s="258"/>
      <c r="J489" s="259">
        <f>ROUND(I489*H489,2)</f>
        <v>0</v>
      </c>
      <c r="K489" s="255" t="s">
        <v>132</v>
      </c>
      <c r="L489" s="260"/>
      <c r="M489" s="261" t="s">
        <v>19</v>
      </c>
      <c r="N489" s="262" t="s">
        <v>44</v>
      </c>
      <c r="O489" s="86"/>
      <c r="P489" s="211">
        <f>O489*H489</f>
        <v>0</v>
      </c>
      <c r="Q489" s="211">
        <v>0.00016000000000000001</v>
      </c>
      <c r="R489" s="211">
        <f>Q489*H489</f>
        <v>0.00048000000000000007</v>
      </c>
      <c r="S489" s="211">
        <v>0</v>
      </c>
      <c r="T489" s="212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3" t="s">
        <v>315</v>
      </c>
      <c r="AT489" s="213" t="s">
        <v>156</v>
      </c>
      <c r="AU489" s="213" t="s">
        <v>82</v>
      </c>
      <c r="AY489" s="19" t="s">
        <v>125</v>
      </c>
      <c r="BE489" s="214">
        <f>IF(N489="základní",J489,0)</f>
        <v>0</v>
      </c>
      <c r="BF489" s="214">
        <f>IF(N489="snížená",J489,0)</f>
        <v>0</v>
      </c>
      <c r="BG489" s="214">
        <f>IF(N489="zákl. přenesená",J489,0)</f>
        <v>0</v>
      </c>
      <c r="BH489" s="214">
        <f>IF(N489="sníž. přenesená",J489,0)</f>
        <v>0</v>
      </c>
      <c r="BI489" s="214">
        <f>IF(N489="nulová",J489,0)</f>
        <v>0</v>
      </c>
      <c r="BJ489" s="19" t="s">
        <v>80</v>
      </c>
      <c r="BK489" s="214">
        <f>ROUND(I489*H489,2)</f>
        <v>0</v>
      </c>
      <c r="BL489" s="19" t="s">
        <v>218</v>
      </c>
      <c r="BM489" s="213" t="s">
        <v>733</v>
      </c>
    </row>
    <row r="490" s="2" customFormat="1" ht="24.15" customHeight="1">
      <c r="A490" s="40"/>
      <c r="B490" s="41"/>
      <c r="C490" s="202" t="s">
        <v>734</v>
      </c>
      <c r="D490" s="202" t="s">
        <v>128</v>
      </c>
      <c r="E490" s="203" t="s">
        <v>735</v>
      </c>
      <c r="F490" s="204" t="s">
        <v>736</v>
      </c>
      <c r="G490" s="205" t="s">
        <v>256</v>
      </c>
      <c r="H490" s="206">
        <v>2</v>
      </c>
      <c r="I490" s="207"/>
      <c r="J490" s="208">
        <f>ROUND(I490*H490,2)</f>
        <v>0</v>
      </c>
      <c r="K490" s="204" t="s">
        <v>132</v>
      </c>
      <c r="L490" s="46"/>
      <c r="M490" s="209" t="s">
        <v>19</v>
      </c>
      <c r="N490" s="210" t="s">
        <v>44</v>
      </c>
      <c r="O490" s="86"/>
      <c r="P490" s="211">
        <f>O490*H490</f>
        <v>0</v>
      </c>
      <c r="Q490" s="211">
        <v>0</v>
      </c>
      <c r="R490" s="211">
        <f>Q490*H490</f>
        <v>0</v>
      </c>
      <c r="S490" s="211">
        <v>0</v>
      </c>
      <c r="T490" s="212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3" t="s">
        <v>218</v>
      </c>
      <c r="AT490" s="213" t="s">
        <v>128</v>
      </c>
      <c r="AU490" s="213" t="s">
        <v>82</v>
      </c>
      <c r="AY490" s="19" t="s">
        <v>125</v>
      </c>
      <c r="BE490" s="214">
        <f>IF(N490="základní",J490,0)</f>
        <v>0</v>
      </c>
      <c r="BF490" s="214">
        <f>IF(N490="snížená",J490,0)</f>
        <v>0</v>
      </c>
      <c r="BG490" s="214">
        <f>IF(N490="zákl. přenesená",J490,0)</f>
        <v>0</v>
      </c>
      <c r="BH490" s="214">
        <f>IF(N490="sníž. přenesená",J490,0)</f>
        <v>0</v>
      </c>
      <c r="BI490" s="214">
        <f>IF(N490="nulová",J490,0)</f>
        <v>0</v>
      </c>
      <c r="BJ490" s="19" t="s">
        <v>80</v>
      </c>
      <c r="BK490" s="214">
        <f>ROUND(I490*H490,2)</f>
        <v>0</v>
      </c>
      <c r="BL490" s="19" t="s">
        <v>218</v>
      </c>
      <c r="BM490" s="213" t="s">
        <v>737</v>
      </c>
    </row>
    <row r="491" s="2" customFormat="1">
      <c r="A491" s="40"/>
      <c r="B491" s="41"/>
      <c r="C491" s="42"/>
      <c r="D491" s="215" t="s">
        <v>135</v>
      </c>
      <c r="E491" s="42"/>
      <c r="F491" s="216" t="s">
        <v>738</v>
      </c>
      <c r="G491" s="42"/>
      <c r="H491" s="42"/>
      <c r="I491" s="217"/>
      <c r="J491" s="42"/>
      <c r="K491" s="42"/>
      <c r="L491" s="46"/>
      <c r="M491" s="218"/>
      <c r="N491" s="219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135</v>
      </c>
      <c r="AU491" s="19" t="s">
        <v>82</v>
      </c>
    </row>
    <row r="492" s="2" customFormat="1" ht="16.5" customHeight="1">
      <c r="A492" s="40"/>
      <c r="B492" s="41"/>
      <c r="C492" s="253" t="s">
        <v>739</v>
      </c>
      <c r="D492" s="253" t="s">
        <v>156</v>
      </c>
      <c r="E492" s="254" t="s">
        <v>740</v>
      </c>
      <c r="F492" s="255" t="s">
        <v>741</v>
      </c>
      <c r="G492" s="256" t="s">
        <v>256</v>
      </c>
      <c r="H492" s="257">
        <v>2</v>
      </c>
      <c r="I492" s="258"/>
      <c r="J492" s="259">
        <f>ROUND(I492*H492,2)</f>
        <v>0</v>
      </c>
      <c r="K492" s="255" t="s">
        <v>132</v>
      </c>
      <c r="L492" s="260"/>
      <c r="M492" s="261" t="s">
        <v>19</v>
      </c>
      <c r="N492" s="262" t="s">
        <v>44</v>
      </c>
      <c r="O492" s="86"/>
      <c r="P492" s="211">
        <f>O492*H492</f>
        <v>0</v>
      </c>
      <c r="Q492" s="211">
        <v>8.0000000000000007E-05</v>
      </c>
      <c r="R492" s="211">
        <f>Q492*H492</f>
        <v>0.00016000000000000001</v>
      </c>
      <c r="S492" s="211">
        <v>0</v>
      </c>
      <c r="T492" s="212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3" t="s">
        <v>315</v>
      </c>
      <c r="AT492" s="213" t="s">
        <v>156</v>
      </c>
      <c r="AU492" s="213" t="s">
        <v>82</v>
      </c>
      <c r="AY492" s="19" t="s">
        <v>125</v>
      </c>
      <c r="BE492" s="214">
        <f>IF(N492="základní",J492,0)</f>
        <v>0</v>
      </c>
      <c r="BF492" s="214">
        <f>IF(N492="snížená",J492,0)</f>
        <v>0</v>
      </c>
      <c r="BG492" s="214">
        <f>IF(N492="zákl. přenesená",J492,0)</f>
        <v>0</v>
      </c>
      <c r="BH492" s="214">
        <f>IF(N492="sníž. přenesená",J492,0)</f>
        <v>0</v>
      </c>
      <c r="BI492" s="214">
        <f>IF(N492="nulová",J492,0)</f>
        <v>0</v>
      </c>
      <c r="BJ492" s="19" t="s">
        <v>80</v>
      </c>
      <c r="BK492" s="214">
        <f>ROUND(I492*H492,2)</f>
        <v>0</v>
      </c>
      <c r="BL492" s="19" t="s">
        <v>218</v>
      </c>
      <c r="BM492" s="213" t="s">
        <v>742</v>
      </c>
    </row>
    <row r="493" s="2" customFormat="1" ht="37.8" customHeight="1">
      <c r="A493" s="40"/>
      <c r="B493" s="41"/>
      <c r="C493" s="202" t="s">
        <v>743</v>
      </c>
      <c r="D493" s="202" t="s">
        <v>128</v>
      </c>
      <c r="E493" s="203" t="s">
        <v>744</v>
      </c>
      <c r="F493" s="204" t="s">
        <v>745</v>
      </c>
      <c r="G493" s="205" t="s">
        <v>173</v>
      </c>
      <c r="H493" s="206">
        <v>221.30000000000001</v>
      </c>
      <c r="I493" s="207"/>
      <c r="J493" s="208">
        <f>ROUND(I493*H493,2)</f>
        <v>0</v>
      </c>
      <c r="K493" s="204" t="s">
        <v>132</v>
      </c>
      <c r="L493" s="46"/>
      <c r="M493" s="209" t="s">
        <v>19</v>
      </c>
      <c r="N493" s="210" t="s">
        <v>44</v>
      </c>
      <c r="O493" s="86"/>
      <c r="P493" s="211">
        <f>O493*H493</f>
        <v>0</v>
      </c>
      <c r="Q493" s="211">
        <v>0</v>
      </c>
      <c r="R493" s="211">
        <f>Q493*H493</f>
        <v>0</v>
      </c>
      <c r="S493" s="211">
        <v>0.00062</v>
      </c>
      <c r="T493" s="212">
        <f>S493*H493</f>
        <v>0.137206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3" t="s">
        <v>218</v>
      </c>
      <c r="AT493" s="213" t="s">
        <v>128</v>
      </c>
      <c r="AU493" s="213" t="s">
        <v>82</v>
      </c>
      <c r="AY493" s="19" t="s">
        <v>125</v>
      </c>
      <c r="BE493" s="214">
        <f>IF(N493="základní",J493,0)</f>
        <v>0</v>
      </c>
      <c r="BF493" s="214">
        <f>IF(N493="snížená",J493,0)</f>
        <v>0</v>
      </c>
      <c r="BG493" s="214">
        <f>IF(N493="zákl. přenesená",J493,0)</f>
        <v>0</v>
      </c>
      <c r="BH493" s="214">
        <f>IF(N493="sníž. přenesená",J493,0)</f>
        <v>0</v>
      </c>
      <c r="BI493" s="214">
        <f>IF(N493="nulová",J493,0)</f>
        <v>0</v>
      </c>
      <c r="BJ493" s="19" t="s">
        <v>80</v>
      </c>
      <c r="BK493" s="214">
        <f>ROUND(I493*H493,2)</f>
        <v>0</v>
      </c>
      <c r="BL493" s="19" t="s">
        <v>218</v>
      </c>
      <c r="BM493" s="213" t="s">
        <v>746</v>
      </c>
    </row>
    <row r="494" s="2" customFormat="1">
      <c r="A494" s="40"/>
      <c r="B494" s="41"/>
      <c r="C494" s="42"/>
      <c r="D494" s="215" t="s">
        <v>135</v>
      </c>
      <c r="E494" s="42"/>
      <c r="F494" s="216" t="s">
        <v>747</v>
      </c>
      <c r="G494" s="42"/>
      <c r="H494" s="42"/>
      <c r="I494" s="217"/>
      <c r="J494" s="42"/>
      <c r="K494" s="42"/>
      <c r="L494" s="46"/>
      <c r="M494" s="218"/>
      <c r="N494" s="219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135</v>
      </c>
      <c r="AU494" s="19" t="s">
        <v>82</v>
      </c>
    </row>
    <row r="495" s="13" customFormat="1">
      <c r="A495" s="13"/>
      <c r="B495" s="220"/>
      <c r="C495" s="221"/>
      <c r="D495" s="222" t="s">
        <v>137</v>
      </c>
      <c r="E495" s="223" t="s">
        <v>19</v>
      </c>
      <c r="F495" s="224" t="s">
        <v>701</v>
      </c>
      <c r="G495" s="221"/>
      <c r="H495" s="225">
        <v>221.30000000000001</v>
      </c>
      <c r="I495" s="226"/>
      <c r="J495" s="221"/>
      <c r="K495" s="221"/>
      <c r="L495" s="227"/>
      <c r="M495" s="228"/>
      <c r="N495" s="229"/>
      <c r="O495" s="229"/>
      <c r="P495" s="229"/>
      <c r="Q495" s="229"/>
      <c r="R495" s="229"/>
      <c r="S495" s="229"/>
      <c r="T495" s="23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1" t="s">
        <v>137</v>
      </c>
      <c r="AU495" s="231" t="s">
        <v>82</v>
      </c>
      <c r="AV495" s="13" t="s">
        <v>82</v>
      </c>
      <c r="AW495" s="13" t="s">
        <v>35</v>
      </c>
      <c r="AX495" s="13" t="s">
        <v>73</v>
      </c>
      <c r="AY495" s="231" t="s">
        <v>125</v>
      </c>
    </row>
    <row r="496" s="14" customFormat="1">
      <c r="A496" s="14"/>
      <c r="B496" s="232"/>
      <c r="C496" s="233"/>
      <c r="D496" s="222" t="s">
        <v>137</v>
      </c>
      <c r="E496" s="234" t="s">
        <v>19</v>
      </c>
      <c r="F496" s="235" t="s">
        <v>139</v>
      </c>
      <c r="G496" s="233"/>
      <c r="H496" s="236">
        <v>221.30000000000001</v>
      </c>
      <c r="I496" s="237"/>
      <c r="J496" s="233"/>
      <c r="K496" s="233"/>
      <c r="L496" s="238"/>
      <c r="M496" s="239"/>
      <c r="N496" s="240"/>
      <c r="O496" s="240"/>
      <c r="P496" s="240"/>
      <c r="Q496" s="240"/>
      <c r="R496" s="240"/>
      <c r="S496" s="240"/>
      <c r="T496" s="241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2" t="s">
        <v>137</v>
      </c>
      <c r="AU496" s="242" t="s">
        <v>82</v>
      </c>
      <c r="AV496" s="14" t="s">
        <v>133</v>
      </c>
      <c r="AW496" s="14" t="s">
        <v>35</v>
      </c>
      <c r="AX496" s="14" t="s">
        <v>80</v>
      </c>
      <c r="AY496" s="242" t="s">
        <v>125</v>
      </c>
    </row>
    <row r="497" s="2" customFormat="1" ht="24.15" customHeight="1">
      <c r="A497" s="40"/>
      <c r="B497" s="41"/>
      <c r="C497" s="202" t="s">
        <v>748</v>
      </c>
      <c r="D497" s="202" t="s">
        <v>128</v>
      </c>
      <c r="E497" s="203" t="s">
        <v>749</v>
      </c>
      <c r="F497" s="204" t="s">
        <v>750</v>
      </c>
      <c r="G497" s="205" t="s">
        <v>256</v>
      </c>
      <c r="H497" s="206">
        <v>40</v>
      </c>
      <c r="I497" s="207"/>
      <c r="J497" s="208">
        <f>ROUND(I497*H497,2)</f>
        <v>0</v>
      </c>
      <c r="K497" s="204" t="s">
        <v>132</v>
      </c>
      <c r="L497" s="46"/>
      <c r="M497" s="209" t="s">
        <v>19</v>
      </c>
      <c r="N497" s="210" t="s">
        <v>44</v>
      </c>
      <c r="O497" s="86"/>
      <c r="P497" s="211">
        <f>O497*H497</f>
        <v>0</v>
      </c>
      <c r="Q497" s="211">
        <v>0</v>
      </c>
      <c r="R497" s="211">
        <f>Q497*H497</f>
        <v>0</v>
      </c>
      <c r="S497" s="211">
        <v>0.00027999999999999998</v>
      </c>
      <c r="T497" s="212">
        <f>S497*H497</f>
        <v>0.011199999999999998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3" t="s">
        <v>218</v>
      </c>
      <c r="AT497" s="213" t="s">
        <v>128</v>
      </c>
      <c r="AU497" s="213" t="s">
        <v>82</v>
      </c>
      <c r="AY497" s="19" t="s">
        <v>125</v>
      </c>
      <c r="BE497" s="214">
        <f>IF(N497="základní",J497,0)</f>
        <v>0</v>
      </c>
      <c r="BF497" s="214">
        <f>IF(N497="snížená",J497,0)</f>
        <v>0</v>
      </c>
      <c r="BG497" s="214">
        <f>IF(N497="zákl. přenesená",J497,0)</f>
        <v>0</v>
      </c>
      <c r="BH497" s="214">
        <f>IF(N497="sníž. přenesená",J497,0)</f>
        <v>0</v>
      </c>
      <c r="BI497" s="214">
        <f>IF(N497="nulová",J497,0)</f>
        <v>0</v>
      </c>
      <c r="BJ497" s="19" t="s">
        <v>80</v>
      </c>
      <c r="BK497" s="214">
        <f>ROUND(I497*H497,2)</f>
        <v>0</v>
      </c>
      <c r="BL497" s="19" t="s">
        <v>218</v>
      </c>
      <c r="BM497" s="213" t="s">
        <v>751</v>
      </c>
    </row>
    <row r="498" s="2" customFormat="1">
      <c r="A498" s="40"/>
      <c r="B498" s="41"/>
      <c r="C498" s="42"/>
      <c r="D498" s="215" t="s">
        <v>135</v>
      </c>
      <c r="E498" s="42"/>
      <c r="F498" s="216" t="s">
        <v>752</v>
      </c>
      <c r="G498" s="42"/>
      <c r="H498" s="42"/>
      <c r="I498" s="217"/>
      <c r="J498" s="42"/>
      <c r="K498" s="42"/>
      <c r="L498" s="46"/>
      <c r="M498" s="218"/>
      <c r="N498" s="219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135</v>
      </c>
      <c r="AU498" s="19" t="s">
        <v>82</v>
      </c>
    </row>
    <row r="499" s="13" customFormat="1">
      <c r="A499" s="13"/>
      <c r="B499" s="220"/>
      <c r="C499" s="221"/>
      <c r="D499" s="222" t="s">
        <v>137</v>
      </c>
      <c r="E499" s="223" t="s">
        <v>19</v>
      </c>
      <c r="F499" s="224" t="s">
        <v>368</v>
      </c>
      <c r="G499" s="221"/>
      <c r="H499" s="225">
        <v>40</v>
      </c>
      <c r="I499" s="226"/>
      <c r="J499" s="221"/>
      <c r="K499" s="221"/>
      <c r="L499" s="227"/>
      <c r="M499" s="228"/>
      <c r="N499" s="229"/>
      <c r="O499" s="229"/>
      <c r="P499" s="229"/>
      <c r="Q499" s="229"/>
      <c r="R499" s="229"/>
      <c r="S499" s="229"/>
      <c r="T499" s="23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1" t="s">
        <v>137</v>
      </c>
      <c r="AU499" s="231" t="s">
        <v>82</v>
      </c>
      <c r="AV499" s="13" t="s">
        <v>82</v>
      </c>
      <c r="AW499" s="13" t="s">
        <v>35</v>
      </c>
      <c r="AX499" s="13" t="s">
        <v>80</v>
      </c>
      <c r="AY499" s="231" t="s">
        <v>125</v>
      </c>
    </row>
    <row r="500" s="2" customFormat="1" ht="21.75" customHeight="1">
      <c r="A500" s="40"/>
      <c r="B500" s="41"/>
      <c r="C500" s="202" t="s">
        <v>753</v>
      </c>
      <c r="D500" s="202" t="s">
        <v>128</v>
      </c>
      <c r="E500" s="203" t="s">
        <v>754</v>
      </c>
      <c r="F500" s="204" t="s">
        <v>755</v>
      </c>
      <c r="G500" s="205" t="s">
        <v>256</v>
      </c>
      <c r="H500" s="206">
        <v>2</v>
      </c>
      <c r="I500" s="207"/>
      <c r="J500" s="208">
        <f>ROUND(I500*H500,2)</f>
        <v>0</v>
      </c>
      <c r="K500" s="204" t="s">
        <v>19</v>
      </c>
      <c r="L500" s="46"/>
      <c r="M500" s="209" t="s">
        <v>19</v>
      </c>
      <c r="N500" s="210" t="s">
        <v>44</v>
      </c>
      <c r="O500" s="86"/>
      <c r="P500" s="211">
        <f>O500*H500</f>
        <v>0</v>
      </c>
      <c r="Q500" s="211">
        <v>0</v>
      </c>
      <c r="R500" s="211">
        <f>Q500*H500</f>
        <v>0</v>
      </c>
      <c r="S500" s="211">
        <v>0.0025999999999999999</v>
      </c>
      <c r="T500" s="212">
        <f>S500*H500</f>
        <v>0.0051999999999999998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3" t="s">
        <v>218</v>
      </c>
      <c r="AT500" s="213" t="s">
        <v>128</v>
      </c>
      <c r="AU500" s="213" t="s">
        <v>82</v>
      </c>
      <c r="AY500" s="19" t="s">
        <v>125</v>
      </c>
      <c r="BE500" s="214">
        <f>IF(N500="základní",J500,0)</f>
        <v>0</v>
      </c>
      <c r="BF500" s="214">
        <f>IF(N500="snížená",J500,0)</f>
        <v>0</v>
      </c>
      <c r="BG500" s="214">
        <f>IF(N500="zákl. přenesená",J500,0)</f>
        <v>0</v>
      </c>
      <c r="BH500" s="214">
        <f>IF(N500="sníž. přenesená",J500,0)</f>
        <v>0</v>
      </c>
      <c r="BI500" s="214">
        <f>IF(N500="nulová",J500,0)</f>
        <v>0</v>
      </c>
      <c r="BJ500" s="19" t="s">
        <v>80</v>
      </c>
      <c r="BK500" s="214">
        <f>ROUND(I500*H500,2)</f>
        <v>0</v>
      </c>
      <c r="BL500" s="19" t="s">
        <v>218</v>
      </c>
      <c r="BM500" s="213" t="s">
        <v>756</v>
      </c>
    </row>
    <row r="501" s="2" customFormat="1" ht="24.15" customHeight="1">
      <c r="A501" s="40"/>
      <c r="B501" s="41"/>
      <c r="C501" s="202" t="s">
        <v>757</v>
      </c>
      <c r="D501" s="202" t="s">
        <v>128</v>
      </c>
      <c r="E501" s="203" t="s">
        <v>758</v>
      </c>
      <c r="F501" s="204" t="s">
        <v>759</v>
      </c>
      <c r="G501" s="205" t="s">
        <v>256</v>
      </c>
      <c r="H501" s="206">
        <v>3</v>
      </c>
      <c r="I501" s="207"/>
      <c r="J501" s="208">
        <f>ROUND(I501*H501,2)</f>
        <v>0</v>
      </c>
      <c r="K501" s="204" t="s">
        <v>132</v>
      </c>
      <c r="L501" s="46"/>
      <c r="M501" s="209" t="s">
        <v>19</v>
      </c>
      <c r="N501" s="210" t="s">
        <v>44</v>
      </c>
      <c r="O501" s="86"/>
      <c r="P501" s="211">
        <f>O501*H501</f>
        <v>0</v>
      </c>
      <c r="Q501" s="211">
        <v>0</v>
      </c>
      <c r="R501" s="211">
        <f>Q501*H501</f>
        <v>0</v>
      </c>
      <c r="S501" s="211">
        <v>0</v>
      </c>
      <c r="T501" s="212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3" t="s">
        <v>218</v>
      </c>
      <c r="AT501" s="213" t="s">
        <v>128</v>
      </c>
      <c r="AU501" s="213" t="s">
        <v>82</v>
      </c>
      <c r="AY501" s="19" t="s">
        <v>125</v>
      </c>
      <c r="BE501" s="214">
        <f>IF(N501="základní",J501,0)</f>
        <v>0</v>
      </c>
      <c r="BF501" s="214">
        <f>IF(N501="snížená",J501,0)</f>
        <v>0</v>
      </c>
      <c r="BG501" s="214">
        <f>IF(N501="zákl. přenesená",J501,0)</f>
        <v>0</v>
      </c>
      <c r="BH501" s="214">
        <f>IF(N501="sníž. přenesená",J501,0)</f>
        <v>0</v>
      </c>
      <c r="BI501" s="214">
        <f>IF(N501="nulová",J501,0)</f>
        <v>0</v>
      </c>
      <c r="BJ501" s="19" t="s">
        <v>80</v>
      </c>
      <c r="BK501" s="214">
        <f>ROUND(I501*H501,2)</f>
        <v>0</v>
      </c>
      <c r="BL501" s="19" t="s">
        <v>218</v>
      </c>
      <c r="BM501" s="213" t="s">
        <v>760</v>
      </c>
    </row>
    <row r="502" s="2" customFormat="1">
      <c r="A502" s="40"/>
      <c r="B502" s="41"/>
      <c r="C502" s="42"/>
      <c r="D502" s="215" t="s">
        <v>135</v>
      </c>
      <c r="E502" s="42"/>
      <c r="F502" s="216" t="s">
        <v>761</v>
      </c>
      <c r="G502" s="42"/>
      <c r="H502" s="42"/>
      <c r="I502" s="217"/>
      <c r="J502" s="42"/>
      <c r="K502" s="42"/>
      <c r="L502" s="46"/>
      <c r="M502" s="218"/>
      <c r="N502" s="219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135</v>
      </c>
      <c r="AU502" s="19" t="s">
        <v>82</v>
      </c>
    </row>
    <row r="503" s="13" customFormat="1">
      <c r="A503" s="13"/>
      <c r="B503" s="220"/>
      <c r="C503" s="221"/>
      <c r="D503" s="222" t="s">
        <v>137</v>
      </c>
      <c r="E503" s="223" t="s">
        <v>19</v>
      </c>
      <c r="F503" s="224" t="s">
        <v>144</v>
      </c>
      <c r="G503" s="221"/>
      <c r="H503" s="225">
        <v>3</v>
      </c>
      <c r="I503" s="226"/>
      <c r="J503" s="221"/>
      <c r="K503" s="221"/>
      <c r="L503" s="227"/>
      <c r="M503" s="228"/>
      <c r="N503" s="229"/>
      <c r="O503" s="229"/>
      <c r="P503" s="229"/>
      <c r="Q503" s="229"/>
      <c r="R503" s="229"/>
      <c r="S503" s="229"/>
      <c r="T503" s="23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1" t="s">
        <v>137</v>
      </c>
      <c r="AU503" s="231" t="s">
        <v>82</v>
      </c>
      <c r="AV503" s="13" t="s">
        <v>82</v>
      </c>
      <c r="AW503" s="13" t="s">
        <v>35</v>
      </c>
      <c r="AX503" s="13" t="s">
        <v>80</v>
      </c>
      <c r="AY503" s="231" t="s">
        <v>125</v>
      </c>
    </row>
    <row r="504" s="2" customFormat="1" ht="16.5" customHeight="1">
      <c r="A504" s="40"/>
      <c r="B504" s="41"/>
      <c r="C504" s="253" t="s">
        <v>762</v>
      </c>
      <c r="D504" s="253" t="s">
        <v>156</v>
      </c>
      <c r="E504" s="254" t="s">
        <v>763</v>
      </c>
      <c r="F504" s="255" t="s">
        <v>764</v>
      </c>
      <c r="G504" s="256" t="s">
        <v>256</v>
      </c>
      <c r="H504" s="257">
        <v>3</v>
      </c>
      <c r="I504" s="258"/>
      <c r="J504" s="259">
        <f>ROUND(I504*H504,2)</f>
        <v>0</v>
      </c>
      <c r="K504" s="255" t="s">
        <v>132</v>
      </c>
      <c r="L504" s="260"/>
      <c r="M504" s="261" t="s">
        <v>19</v>
      </c>
      <c r="N504" s="262" t="s">
        <v>44</v>
      </c>
      <c r="O504" s="86"/>
      <c r="P504" s="211">
        <f>O504*H504</f>
        <v>0</v>
      </c>
      <c r="Q504" s="211">
        <v>0.002</v>
      </c>
      <c r="R504" s="211">
        <f>Q504*H504</f>
        <v>0.0060000000000000001</v>
      </c>
      <c r="S504" s="211">
        <v>0</v>
      </c>
      <c r="T504" s="212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3" t="s">
        <v>315</v>
      </c>
      <c r="AT504" s="213" t="s">
        <v>156</v>
      </c>
      <c r="AU504" s="213" t="s">
        <v>82</v>
      </c>
      <c r="AY504" s="19" t="s">
        <v>125</v>
      </c>
      <c r="BE504" s="214">
        <f>IF(N504="základní",J504,0)</f>
        <v>0</v>
      </c>
      <c r="BF504" s="214">
        <f>IF(N504="snížená",J504,0)</f>
        <v>0</v>
      </c>
      <c r="BG504" s="214">
        <f>IF(N504="zákl. přenesená",J504,0)</f>
        <v>0</v>
      </c>
      <c r="BH504" s="214">
        <f>IF(N504="sníž. přenesená",J504,0)</f>
        <v>0</v>
      </c>
      <c r="BI504" s="214">
        <f>IF(N504="nulová",J504,0)</f>
        <v>0</v>
      </c>
      <c r="BJ504" s="19" t="s">
        <v>80</v>
      </c>
      <c r="BK504" s="214">
        <f>ROUND(I504*H504,2)</f>
        <v>0</v>
      </c>
      <c r="BL504" s="19" t="s">
        <v>218</v>
      </c>
      <c r="BM504" s="213" t="s">
        <v>765</v>
      </c>
    </row>
    <row r="505" s="2" customFormat="1" ht="16.5" customHeight="1">
      <c r="A505" s="40"/>
      <c r="B505" s="41"/>
      <c r="C505" s="202" t="s">
        <v>766</v>
      </c>
      <c r="D505" s="202" t="s">
        <v>128</v>
      </c>
      <c r="E505" s="203" t="s">
        <v>767</v>
      </c>
      <c r="F505" s="204" t="s">
        <v>768</v>
      </c>
      <c r="G505" s="205" t="s">
        <v>256</v>
      </c>
      <c r="H505" s="206">
        <v>2</v>
      </c>
      <c r="I505" s="207"/>
      <c r="J505" s="208">
        <f>ROUND(I505*H505,2)</f>
        <v>0</v>
      </c>
      <c r="K505" s="204" t="s">
        <v>19</v>
      </c>
      <c r="L505" s="46"/>
      <c r="M505" s="209" t="s">
        <v>19</v>
      </c>
      <c r="N505" s="210" t="s">
        <v>44</v>
      </c>
      <c r="O505" s="86"/>
      <c r="P505" s="211">
        <f>O505*H505</f>
        <v>0</v>
      </c>
      <c r="Q505" s="211">
        <v>0</v>
      </c>
      <c r="R505" s="211">
        <f>Q505*H505</f>
        <v>0</v>
      </c>
      <c r="S505" s="211">
        <v>0</v>
      </c>
      <c r="T505" s="212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3" t="s">
        <v>218</v>
      </c>
      <c r="AT505" s="213" t="s">
        <v>128</v>
      </c>
      <c r="AU505" s="213" t="s">
        <v>82</v>
      </c>
      <c r="AY505" s="19" t="s">
        <v>125</v>
      </c>
      <c r="BE505" s="214">
        <f>IF(N505="základní",J505,0)</f>
        <v>0</v>
      </c>
      <c r="BF505" s="214">
        <f>IF(N505="snížená",J505,0)</f>
        <v>0</v>
      </c>
      <c r="BG505" s="214">
        <f>IF(N505="zákl. přenesená",J505,0)</f>
        <v>0</v>
      </c>
      <c r="BH505" s="214">
        <f>IF(N505="sníž. přenesená",J505,0)</f>
        <v>0</v>
      </c>
      <c r="BI505" s="214">
        <f>IF(N505="nulová",J505,0)</f>
        <v>0</v>
      </c>
      <c r="BJ505" s="19" t="s">
        <v>80</v>
      </c>
      <c r="BK505" s="214">
        <f>ROUND(I505*H505,2)</f>
        <v>0</v>
      </c>
      <c r="BL505" s="19" t="s">
        <v>218</v>
      </c>
      <c r="BM505" s="213" t="s">
        <v>769</v>
      </c>
    </row>
    <row r="506" s="13" customFormat="1">
      <c r="A506" s="13"/>
      <c r="B506" s="220"/>
      <c r="C506" s="221"/>
      <c r="D506" s="222" t="s">
        <v>137</v>
      </c>
      <c r="E506" s="223" t="s">
        <v>19</v>
      </c>
      <c r="F506" s="224" t="s">
        <v>82</v>
      </c>
      <c r="G506" s="221"/>
      <c r="H506" s="225">
        <v>2</v>
      </c>
      <c r="I506" s="226"/>
      <c r="J506" s="221"/>
      <c r="K506" s="221"/>
      <c r="L506" s="227"/>
      <c r="M506" s="228"/>
      <c r="N506" s="229"/>
      <c r="O506" s="229"/>
      <c r="P506" s="229"/>
      <c r="Q506" s="229"/>
      <c r="R506" s="229"/>
      <c r="S506" s="229"/>
      <c r="T506" s="23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1" t="s">
        <v>137</v>
      </c>
      <c r="AU506" s="231" t="s">
        <v>82</v>
      </c>
      <c r="AV506" s="13" t="s">
        <v>82</v>
      </c>
      <c r="AW506" s="13" t="s">
        <v>35</v>
      </c>
      <c r="AX506" s="13" t="s">
        <v>80</v>
      </c>
      <c r="AY506" s="231" t="s">
        <v>125</v>
      </c>
    </row>
    <row r="507" s="2" customFormat="1" ht="44.25" customHeight="1">
      <c r="A507" s="40"/>
      <c r="B507" s="41"/>
      <c r="C507" s="202" t="s">
        <v>770</v>
      </c>
      <c r="D507" s="202" t="s">
        <v>128</v>
      </c>
      <c r="E507" s="203" t="s">
        <v>771</v>
      </c>
      <c r="F507" s="204" t="s">
        <v>772</v>
      </c>
      <c r="G507" s="205" t="s">
        <v>256</v>
      </c>
      <c r="H507" s="206">
        <v>1</v>
      </c>
      <c r="I507" s="207"/>
      <c r="J507" s="208">
        <f>ROUND(I507*H507,2)</f>
        <v>0</v>
      </c>
      <c r="K507" s="204" t="s">
        <v>132</v>
      </c>
      <c r="L507" s="46"/>
      <c r="M507" s="209" t="s">
        <v>19</v>
      </c>
      <c r="N507" s="210" t="s">
        <v>44</v>
      </c>
      <c r="O507" s="86"/>
      <c r="P507" s="211">
        <f>O507*H507</f>
        <v>0</v>
      </c>
      <c r="Q507" s="211">
        <v>0</v>
      </c>
      <c r="R507" s="211">
        <f>Q507*H507</f>
        <v>0</v>
      </c>
      <c r="S507" s="211">
        <v>0</v>
      </c>
      <c r="T507" s="212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3" t="s">
        <v>218</v>
      </c>
      <c r="AT507" s="213" t="s">
        <v>128</v>
      </c>
      <c r="AU507" s="213" t="s">
        <v>82</v>
      </c>
      <c r="AY507" s="19" t="s">
        <v>125</v>
      </c>
      <c r="BE507" s="214">
        <f>IF(N507="základní",J507,0)</f>
        <v>0</v>
      </c>
      <c r="BF507" s="214">
        <f>IF(N507="snížená",J507,0)</f>
        <v>0</v>
      </c>
      <c r="BG507" s="214">
        <f>IF(N507="zákl. přenesená",J507,0)</f>
        <v>0</v>
      </c>
      <c r="BH507" s="214">
        <f>IF(N507="sníž. přenesená",J507,0)</f>
        <v>0</v>
      </c>
      <c r="BI507" s="214">
        <f>IF(N507="nulová",J507,0)</f>
        <v>0</v>
      </c>
      <c r="BJ507" s="19" t="s">
        <v>80</v>
      </c>
      <c r="BK507" s="214">
        <f>ROUND(I507*H507,2)</f>
        <v>0</v>
      </c>
      <c r="BL507" s="19" t="s">
        <v>218</v>
      </c>
      <c r="BM507" s="213" t="s">
        <v>773</v>
      </c>
    </row>
    <row r="508" s="2" customFormat="1">
      <c r="A508" s="40"/>
      <c r="B508" s="41"/>
      <c r="C508" s="42"/>
      <c r="D508" s="215" t="s">
        <v>135</v>
      </c>
      <c r="E508" s="42"/>
      <c r="F508" s="216" t="s">
        <v>774</v>
      </c>
      <c r="G508" s="42"/>
      <c r="H508" s="42"/>
      <c r="I508" s="217"/>
      <c r="J508" s="42"/>
      <c r="K508" s="42"/>
      <c r="L508" s="46"/>
      <c r="M508" s="218"/>
      <c r="N508" s="219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135</v>
      </c>
      <c r="AU508" s="19" t="s">
        <v>82</v>
      </c>
    </row>
    <row r="509" s="2" customFormat="1" ht="16.5" customHeight="1">
      <c r="A509" s="40"/>
      <c r="B509" s="41"/>
      <c r="C509" s="202" t="s">
        <v>775</v>
      </c>
      <c r="D509" s="202" t="s">
        <v>128</v>
      </c>
      <c r="E509" s="203" t="s">
        <v>776</v>
      </c>
      <c r="F509" s="204" t="s">
        <v>777</v>
      </c>
      <c r="G509" s="205" t="s">
        <v>256</v>
      </c>
      <c r="H509" s="206">
        <v>3</v>
      </c>
      <c r="I509" s="207"/>
      <c r="J509" s="208">
        <f>ROUND(I509*H509,2)</f>
        <v>0</v>
      </c>
      <c r="K509" s="204" t="s">
        <v>132</v>
      </c>
      <c r="L509" s="46"/>
      <c r="M509" s="209" t="s">
        <v>19</v>
      </c>
      <c r="N509" s="210" t="s">
        <v>44</v>
      </c>
      <c r="O509" s="86"/>
      <c r="P509" s="211">
        <f>O509*H509</f>
        <v>0</v>
      </c>
      <c r="Q509" s="211">
        <v>0</v>
      </c>
      <c r="R509" s="211">
        <f>Q509*H509</f>
        <v>0</v>
      </c>
      <c r="S509" s="211">
        <v>0</v>
      </c>
      <c r="T509" s="212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3" t="s">
        <v>218</v>
      </c>
      <c r="AT509" s="213" t="s">
        <v>128</v>
      </c>
      <c r="AU509" s="213" t="s">
        <v>82</v>
      </c>
      <c r="AY509" s="19" t="s">
        <v>125</v>
      </c>
      <c r="BE509" s="214">
        <f>IF(N509="základní",J509,0)</f>
        <v>0</v>
      </c>
      <c r="BF509" s="214">
        <f>IF(N509="snížená",J509,0)</f>
        <v>0</v>
      </c>
      <c r="BG509" s="214">
        <f>IF(N509="zákl. přenesená",J509,0)</f>
        <v>0</v>
      </c>
      <c r="BH509" s="214">
        <f>IF(N509="sníž. přenesená",J509,0)</f>
        <v>0</v>
      </c>
      <c r="BI509" s="214">
        <f>IF(N509="nulová",J509,0)</f>
        <v>0</v>
      </c>
      <c r="BJ509" s="19" t="s">
        <v>80</v>
      </c>
      <c r="BK509" s="214">
        <f>ROUND(I509*H509,2)</f>
        <v>0</v>
      </c>
      <c r="BL509" s="19" t="s">
        <v>218</v>
      </c>
      <c r="BM509" s="213" t="s">
        <v>778</v>
      </c>
    </row>
    <row r="510" s="2" customFormat="1">
      <c r="A510" s="40"/>
      <c r="B510" s="41"/>
      <c r="C510" s="42"/>
      <c r="D510" s="215" t="s">
        <v>135</v>
      </c>
      <c r="E510" s="42"/>
      <c r="F510" s="216" t="s">
        <v>779</v>
      </c>
      <c r="G510" s="42"/>
      <c r="H510" s="42"/>
      <c r="I510" s="217"/>
      <c r="J510" s="42"/>
      <c r="K510" s="42"/>
      <c r="L510" s="46"/>
      <c r="M510" s="218"/>
      <c r="N510" s="219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135</v>
      </c>
      <c r="AU510" s="19" t="s">
        <v>82</v>
      </c>
    </row>
    <row r="511" s="2" customFormat="1" ht="49.05" customHeight="1">
      <c r="A511" s="40"/>
      <c r="B511" s="41"/>
      <c r="C511" s="202" t="s">
        <v>780</v>
      </c>
      <c r="D511" s="202" t="s">
        <v>128</v>
      </c>
      <c r="E511" s="203" t="s">
        <v>781</v>
      </c>
      <c r="F511" s="204" t="s">
        <v>782</v>
      </c>
      <c r="G511" s="205" t="s">
        <v>333</v>
      </c>
      <c r="H511" s="206">
        <v>0.23799999999999999</v>
      </c>
      <c r="I511" s="207"/>
      <c r="J511" s="208">
        <f>ROUND(I511*H511,2)</f>
        <v>0</v>
      </c>
      <c r="K511" s="204" t="s">
        <v>132</v>
      </c>
      <c r="L511" s="46"/>
      <c r="M511" s="209" t="s">
        <v>19</v>
      </c>
      <c r="N511" s="210" t="s">
        <v>44</v>
      </c>
      <c r="O511" s="86"/>
      <c r="P511" s="211">
        <f>O511*H511</f>
        <v>0</v>
      </c>
      <c r="Q511" s="211">
        <v>0</v>
      </c>
      <c r="R511" s="211">
        <f>Q511*H511</f>
        <v>0</v>
      </c>
      <c r="S511" s="211">
        <v>0</v>
      </c>
      <c r="T511" s="212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3" t="s">
        <v>218</v>
      </c>
      <c r="AT511" s="213" t="s">
        <v>128</v>
      </c>
      <c r="AU511" s="213" t="s">
        <v>82</v>
      </c>
      <c r="AY511" s="19" t="s">
        <v>125</v>
      </c>
      <c r="BE511" s="214">
        <f>IF(N511="základní",J511,0)</f>
        <v>0</v>
      </c>
      <c r="BF511" s="214">
        <f>IF(N511="snížená",J511,0)</f>
        <v>0</v>
      </c>
      <c r="BG511" s="214">
        <f>IF(N511="zákl. přenesená",J511,0)</f>
        <v>0</v>
      </c>
      <c r="BH511" s="214">
        <f>IF(N511="sníž. přenesená",J511,0)</f>
        <v>0</v>
      </c>
      <c r="BI511" s="214">
        <f>IF(N511="nulová",J511,0)</f>
        <v>0</v>
      </c>
      <c r="BJ511" s="19" t="s">
        <v>80</v>
      </c>
      <c r="BK511" s="214">
        <f>ROUND(I511*H511,2)</f>
        <v>0</v>
      </c>
      <c r="BL511" s="19" t="s">
        <v>218</v>
      </c>
      <c r="BM511" s="213" t="s">
        <v>783</v>
      </c>
    </row>
    <row r="512" s="2" customFormat="1">
      <c r="A512" s="40"/>
      <c r="B512" s="41"/>
      <c r="C512" s="42"/>
      <c r="D512" s="215" t="s">
        <v>135</v>
      </c>
      <c r="E512" s="42"/>
      <c r="F512" s="216" t="s">
        <v>784</v>
      </c>
      <c r="G512" s="42"/>
      <c r="H512" s="42"/>
      <c r="I512" s="217"/>
      <c r="J512" s="42"/>
      <c r="K512" s="42"/>
      <c r="L512" s="46"/>
      <c r="M512" s="218"/>
      <c r="N512" s="219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135</v>
      </c>
      <c r="AU512" s="19" t="s">
        <v>82</v>
      </c>
    </row>
    <row r="513" s="2" customFormat="1" ht="66.75" customHeight="1">
      <c r="A513" s="40"/>
      <c r="B513" s="41"/>
      <c r="C513" s="202" t="s">
        <v>785</v>
      </c>
      <c r="D513" s="202" t="s">
        <v>128</v>
      </c>
      <c r="E513" s="203" t="s">
        <v>786</v>
      </c>
      <c r="F513" s="204" t="s">
        <v>787</v>
      </c>
      <c r="G513" s="205" t="s">
        <v>333</v>
      </c>
      <c r="H513" s="206">
        <v>0.23799999999999999</v>
      </c>
      <c r="I513" s="207"/>
      <c r="J513" s="208">
        <f>ROUND(I513*H513,2)</f>
        <v>0</v>
      </c>
      <c r="K513" s="204" t="s">
        <v>132</v>
      </c>
      <c r="L513" s="46"/>
      <c r="M513" s="209" t="s">
        <v>19</v>
      </c>
      <c r="N513" s="210" t="s">
        <v>44</v>
      </c>
      <c r="O513" s="86"/>
      <c r="P513" s="211">
        <f>O513*H513</f>
        <v>0</v>
      </c>
      <c r="Q513" s="211">
        <v>0</v>
      </c>
      <c r="R513" s="211">
        <f>Q513*H513</f>
        <v>0</v>
      </c>
      <c r="S513" s="211">
        <v>0</v>
      </c>
      <c r="T513" s="212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3" t="s">
        <v>218</v>
      </c>
      <c r="AT513" s="213" t="s">
        <v>128</v>
      </c>
      <c r="AU513" s="213" t="s">
        <v>82</v>
      </c>
      <c r="AY513" s="19" t="s">
        <v>125</v>
      </c>
      <c r="BE513" s="214">
        <f>IF(N513="základní",J513,0)</f>
        <v>0</v>
      </c>
      <c r="BF513" s="214">
        <f>IF(N513="snížená",J513,0)</f>
        <v>0</v>
      </c>
      <c r="BG513" s="214">
        <f>IF(N513="zákl. přenesená",J513,0)</f>
        <v>0</v>
      </c>
      <c r="BH513" s="214">
        <f>IF(N513="sníž. přenesená",J513,0)</f>
        <v>0</v>
      </c>
      <c r="BI513" s="214">
        <f>IF(N513="nulová",J513,0)</f>
        <v>0</v>
      </c>
      <c r="BJ513" s="19" t="s">
        <v>80</v>
      </c>
      <c r="BK513" s="214">
        <f>ROUND(I513*H513,2)</f>
        <v>0</v>
      </c>
      <c r="BL513" s="19" t="s">
        <v>218</v>
      </c>
      <c r="BM513" s="213" t="s">
        <v>788</v>
      </c>
    </row>
    <row r="514" s="2" customFormat="1">
      <c r="A514" s="40"/>
      <c r="B514" s="41"/>
      <c r="C514" s="42"/>
      <c r="D514" s="215" t="s">
        <v>135</v>
      </c>
      <c r="E514" s="42"/>
      <c r="F514" s="216" t="s">
        <v>789</v>
      </c>
      <c r="G514" s="42"/>
      <c r="H514" s="42"/>
      <c r="I514" s="217"/>
      <c r="J514" s="42"/>
      <c r="K514" s="42"/>
      <c r="L514" s="46"/>
      <c r="M514" s="218"/>
      <c r="N514" s="219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135</v>
      </c>
      <c r="AU514" s="19" t="s">
        <v>82</v>
      </c>
    </row>
    <row r="515" s="12" customFormat="1" ht="22.8" customHeight="1">
      <c r="A515" s="12"/>
      <c r="B515" s="186"/>
      <c r="C515" s="187"/>
      <c r="D515" s="188" t="s">
        <v>72</v>
      </c>
      <c r="E515" s="200" t="s">
        <v>790</v>
      </c>
      <c r="F515" s="200" t="s">
        <v>791</v>
      </c>
      <c r="G515" s="187"/>
      <c r="H515" s="187"/>
      <c r="I515" s="190"/>
      <c r="J515" s="201">
        <f>BK515</f>
        <v>0</v>
      </c>
      <c r="K515" s="187"/>
      <c r="L515" s="192"/>
      <c r="M515" s="193"/>
      <c r="N515" s="194"/>
      <c r="O515" s="194"/>
      <c r="P515" s="195">
        <f>SUM(P516:P525)</f>
        <v>0</v>
      </c>
      <c r="Q515" s="194"/>
      <c r="R515" s="195">
        <f>SUM(R516:R525)</f>
        <v>0</v>
      </c>
      <c r="S515" s="194"/>
      <c r="T515" s="196">
        <f>SUM(T516:T525)</f>
        <v>0.032000000000000001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197" t="s">
        <v>82</v>
      </c>
      <c r="AT515" s="198" t="s">
        <v>72</v>
      </c>
      <c r="AU515" s="198" t="s">
        <v>80</v>
      </c>
      <c r="AY515" s="197" t="s">
        <v>125</v>
      </c>
      <c r="BK515" s="199">
        <f>SUM(BK516:BK525)</f>
        <v>0</v>
      </c>
    </row>
    <row r="516" s="2" customFormat="1" ht="24.15" customHeight="1">
      <c r="A516" s="40"/>
      <c r="B516" s="41"/>
      <c r="C516" s="202" t="s">
        <v>792</v>
      </c>
      <c r="D516" s="202" t="s">
        <v>128</v>
      </c>
      <c r="E516" s="203" t="s">
        <v>793</v>
      </c>
      <c r="F516" s="204" t="s">
        <v>794</v>
      </c>
      <c r="G516" s="205" t="s">
        <v>256</v>
      </c>
      <c r="H516" s="206">
        <v>2</v>
      </c>
      <c r="I516" s="207"/>
      <c r="J516" s="208">
        <f>ROUND(I516*H516,2)</f>
        <v>0</v>
      </c>
      <c r="K516" s="204" t="s">
        <v>132</v>
      </c>
      <c r="L516" s="46"/>
      <c r="M516" s="209" t="s">
        <v>19</v>
      </c>
      <c r="N516" s="210" t="s">
        <v>44</v>
      </c>
      <c r="O516" s="86"/>
      <c r="P516" s="211">
        <f>O516*H516</f>
        <v>0</v>
      </c>
      <c r="Q516" s="211">
        <v>0</v>
      </c>
      <c r="R516" s="211">
        <f>Q516*H516</f>
        <v>0</v>
      </c>
      <c r="S516" s="211">
        <v>0</v>
      </c>
      <c r="T516" s="212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3" t="s">
        <v>218</v>
      </c>
      <c r="AT516" s="213" t="s">
        <v>128</v>
      </c>
      <c r="AU516" s="213" t="s">
        <v>82</v>
      </c>
      <c r="AY516" s="19" t="s">
        <v>125</v>
      </c>
      <c r="BE516" s="214">
        <f>IF(N516="základní",J516,0)</f>
        <v>0</v>
      </c>
      <c r="BF516" s="214">
        <f>IF(N516="snížená",J516,0)</f>
        <v>0</v>
      </c>
      <c r="BG516" s="214">
        <f>IF(N516="zákl. přenesená",J516,0)</f>
        <v>0</v>
      </c>
      <c r="BH516" s="214">
        <f>IF(N516="sníž. přenesená",J516,0)</f>
        <v>0</v>
      </c>
      <c r="BI516" s="214">
        <f>IF(N516="nulová",J516,0)</f>
        <v>0</v>
      </c>
      <c r="BJ516" s="19" t="s">
        <v>80</v>
      </c>
      <c r="BK516" s="214">
        <f>ROUND(I516*H516,2)</f>
        <v>0</v>
      </c>
      <c r="BL516" s="19" t="s">
        <v>218</v>
      </c>
      <c r="BM516" s="213" t="s">
        <v>795</v>
      </c>
    </row>
    <row r="517" s="2" customFormat="1">
      <c r="A517" s="40"/>
      <c r="B517" s="41"/>
      <c r="C517" s="42"/>
      <c r="D517" s="215" t="s">
        <v>135</v>
      </c>
      <c r="E517" s="42"/>
      <c r="F517" s="216" t="s">
        <v>796</v>
      </c>
      <c r="G517" s="42"/>
      <c r="H517" s="42"/>
      <c r="I517" s="217"/>
      <c r="J517" s="42"/>
      <c r="K517" s="42"/>
      <c r="L517" s="46"/>
      <c r="M517" s="218"/>
      <c r="N517" s="219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135</v>
      </c>
      <c r="AU517" s="19" t="s">
        <v>82</v>
      </c>
    </row>
    <row r="518" s="2" customFormat="1" ht="24.15" customHeight="1">
      <c r="A518" s="40"/>
      <c r="B518" s="41"/>
      <c r="C518" s="202" t="s">
        <v>797</v>
      </c>
      <c r="D518" s="202" t="s">
        <v>128</v>
      </c>
      <c r="E518" s="203" t="s">
        <v>798</v>
      </c>
      <c r="F518" s="204" t="s">
        <v>799</v>
      </c>
      <c r="G518" s="205" t="s">
        <v>256</v>
      </c>
      <c r="H518" s="206">
        <v>2</v>
      </c>
      <c r="I518" s="207"/>
      <c r="J518" s="208">
        <f>ROUND(I518*H518,2)</f>
        <v>0</v>
      </c>
      <c r="K518" s="204" t="s">
        <v>132</v>
      </c>
      <c r="L518" s="46"/>
      <c r="M518" s="209" t="s">
        <v>19</v>
      </c>
      <c r="N518" s="210" t="s">
        <v>44</v>
      </c>
      <c r="O518" s="86"/>
      <c r="P518" s="211">
        <f>O518*H518</f>
        <v>0</v>
      </c>
      <c r="Q518" s="211">
        <v>0</v>
      </c>
      <c r="R518" s="211">
        <f>Q518*H518</f>
        <v>0</v>
      </c>
      <c r="S518" s="211">
        <v>0</v>
      </c>
      <c r="T518" s="212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3" t="s">
        <v>218</v>
      </c>
      <c r="AT518" s="213" t="s">
        <v>128</v>
      </c>
      <c r="AU518" s="213" t="s">
        <v>82</v>
      </c>
      <c r="AY518" s="19" t="s">
        <v>125</v>
      </c>
      <c r="BE518" s="214">
        <f>IF(N518="základní",J518,0)</f>
        <v>0</v>
      </c>
      <c r="BF518" s="214">
        <f>IF(N518="snížená",J518,0)</f>
        <v>0</v>
      </c>
      <c r="BG518" s="214">
        <f>IF(N518="zákl. přenesená",J518,0)</f>
        <v>0</v>
      </c>
      <c r="BH518" s="214">
        <f>IF(N518="sníž. přenesená",J518,0)</f>
        <v>0</v>
      </c>
      <c r="BI518" s="214">
        <f>IF(N518="nulová",J518,0)</f>
        <v>0</v>
      </c>
      <c r="BJ518" s="19" t="s">
        <v>80</v>
      </c>
      <c r="BK518" s="214">
        <f>ROUND(I518*H518,2)</f>
        <v>0</v>
      </c>
      <c r="BL518" s="19" t="s">
        <v>218</v>
      </c>
      <c r="BM518" s="213" t="s">
        <v>800</v>
      </c>
    </row>
    <row r="519" s="2" customFormat="1">
      <c r="A519" s="40"/>
      <c r="B519" s="41"/>
      <c r="C519" s="42"/>
      <c r="D519" s="215" t="s">
        <v>135</v>
      </c>
      <c r="E519" s="42"/>
      <c r="F519" s="216" t="s">
        <v>801</v>
      </c>
      <c r="G519" s="42"/>
      <c r="H519" s="42"/>
      <c r="I519" s="217"/>
      <c r="J519" s="42"/>
      <c r="K519" s="42"/>
      <c r="L519" s="46"/>
      <c r="M519" s="218"/>
      <c r="N519" s="219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135</v>
      </c>
      <c r="AU519" s="19" t="s">
        <v>82</v>
      </c>
    </row>
    <row r="520" s="2" customFormat="1" ht="21.75" customHeight="1">
      <c r="A520" s="40"/>
      <c r="B520" s="41"/>
      <c r="C520" s="202" t="s">
        <v>802</v>
      </c>
      <c r="D520" s="202" t="s">
        <v>128</v>
      </c>
      <c r="E520" s="203" t="s">
        <v>803</v>
      </c>
      <c r="F520" s="204" t="s">
        <v>804</v>
      </c>
      <c r="G520" s="205" t="s">
        <v>256</v>
      </c>
      <c r="H520" s="206">
        <v>2</v>
      </c>
      <c r="I520" s="207"/>
      <c r="J520" s="208">
        <f>ROUND(I520*H520,2)</f>
        <v>0</v>
      </c>
      <c r="K520" s="204" t="s">
        <v>132</v>
      </c>
      <c r="L520" s="46"/>
      <c r="M520" s="209" t="s">
        <v>19</v>
      </c>
      <c r="N520" s="210" t="s">
        <v>44</v>
      </c>
      <c r="O520" s="86"/>
      <c r="P520" s="211">
        <f>O520*H520</f>
        <v>0</v>
      </c>
      <c r="Q520" s="211">
        <v>0</v>
      </c>
      <c r="R520" s="211">
        <f>Q520*H520</f>
        <v>0</v>
      </c>
      <c r="S520" s="211">
        <v>0.016</v>
      </c>
      <c r="T520" s="212">
        <f>S520*H520</f>
        <v>0.032000000000000001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3" t="s">
        <v>218</v>
      </c>
      <c r="AT520" s="213" t="s">
        <v>128</v>
      </c>
      <c r="AU520" s="213" t="s">
        <v>82</v>
      </c>
      <c r="AY520" s="19" t="s">
        <v>125</v>
      </c>
      <c r="BE520" s="214">
        <f>IF(N520="základní",J520,0)</f>
        <v>0</v>
      </c>
      <c r="BF520" s="214">
        <f>IF(N520="snížená",J520,0)</f>
        <v>0</v>
      </c>
      <c r="BG520" s="214">
        <f>IF(N520="zákl. přenesená",J520,0)</f>
        <v>0</v>
      </c>
      <c r="BH520" s="214">
        <f>IF(N520="sníž. přenesená",J520,0)</f>
        <v>0</v>
      </c>
      <c r="BI520" s="214">
        <f>IF(N520="nulová",J520,0)</f>
        <v>0</v>
      </c>
      <c r="BJ520" s="19" t="s">
        <v>80</v>
      </c>
      <c r="BK520" s="214">
        <f>ROUND(I520*H520,2)</f>
        <v>0</v>
      </c>
      <c r="BL520" s="19" t="s">
        <v>218</v>
      </c>
      <c r="BM520" s="213" t="s">
        <v>805</v>
      </c>
    </row>
    <row r="521" s="2" customFormat="1">
      <c r="A521" s="40"/>
      <c r="B521" s="41"/>
      <c r="C521" s="42"/>
      <c r="D521" s="215" t="s">
        <v>135</v>
      </c>
      <c r="E521" s="42"/>
      <c r="F521" s="216" t="s">
        <v>806</v>
      </c>
      <c r="G521" s="42"/>
      <c r="H521" s="42"/>
      <c r="I521" s="217"/>
      <c r="J521" s="42"/>
      <c r="K521" s="42"/>
      <c r="L521" s="46"/>
      <c r="M521" s="218"/>
      <c r="N521" s="219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135</v>
      </c>
      <c r="AU521" s="19" t="s">
        <v>82</v>
      </c>
    </row>
    <row r="522" s="2" customFormat="1" ht="49.05" customHeight="1">
      <c r="A522" s="40"/>
      <c r="B522" s="41"/>
      <c r="C522" s="202" t="s">
        <v>807</v>
      </c>
      <c r="D522" s="202" t="s">
        <v>128</v>
      </c>
      <c r="E522" s="203" t="s">
        <v>808</v>
      </c>
      <c r="F522" s="204" t="s">
        <v>809</v>
      </c>
      <c r="G522" s="205" t="s">
        <v>686</v>
      </c>
      <c r="H522" s="263"/>
      <c r="I522" s="207"/>
      <c r="J522" s="208">
        <f>ROUND(I522*H522,2)</f>
        <v>0</v>
      </c>
      <c r="K522" s="204" t="s">
        <v>132</v>
      </c>
      <c r="L522" s="46"/>
      <c r="M522" s="209" t="s">
        <v>19</v>
      </c>
      <c r="N522" s="210" t="s">
        <v>44</v>
      </c>
      <c r="O522" s="86"/>
      <c r="P522" s="211">
        <f>O522*H522</f>
        <v>0</v>
      </c>
      <c r="Q522" s="211">
        <v>0</v>
      </c>
      <c r="R522" s="211">
        <f>Q522*H522</f>
        <v>0</v>
      </c>
      <c r="S522" s="211">
        <v>0</v>
      </c>
      <c r="T522" s="212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3" t="s">
        <v>218</v>
      </c>
      <c r="AT522" s="213" t="s">
        <v>128</v>
      </c>
      <c r="AU522" s="213" t="s">
        <v>82</v>
      </c>
      <c r="AY522" s="19" t="s">
        <v>125</v>
      </c>
      <c r="BE522" s="214">
        <f>IF(N522="základní",J522,0)</f>
        <v>0</v>
      </c>
      <c r="BF522" s="214">
        <f>IF(N522="snížená",J522,0)</f>
        <v>0</v>
      </c>
      <c r="BG522" s="214">
        <f>IF(N522="zákl. přenesená",J522,0)</f>
        <v>0</v>
      </c>
      <c r="BH522" s="214">
        <f>IF(N522="sníž. přenesená",J522,0)</f>
        <v>0</v>
      </c>
      <c r="BI522" s="214">
        <f>IF(N522="nulová",J522,0)</f>
        <v>0</v>
      </c>
      <c r="BJ522" s="19" t="s">
        <v>80</v>
      </c>
      <c r="BK522" s="214">
        <f>ROUND(I522*H522,2)</f>
        <v>0</v>
      </c>
      <c r="BL522" s="19" t="s">
        <v>218</v>
      </c>
      <c r="BM522" s="213" t="s">
        <v>810</v>
      </c>
    </row>
    <row r="523" s="2" customFormat="1">
      <c r="A523" s="40"/>
      <c r="B523" s="41"/>
      <c r="C523" s="42"/>
      <c r="D523" s="215" t="s">
        <v>135</v>
      </c>
      <c r="E523" s="42"/>
      <c r="F523" s="216" t="s">
        <v>811</v>
      </c>
      <c r="G523" s="42"/>
      <c r="H523" s="42"/>
      <c r="I523" s="217"/>
      <c r="J523" s="42"/>
      <c r="K523" s="42"/>
      <c r="L523" s="46"/>
      <c r="M523" s="218"/>
      <c r="N523" s="219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135</v>
      </c>
      <c r="AU523" s="19" t="s">
        <v>82</v>
      </c>
    </row>
    <row r="524" s="2" customFormat="1" ht="66.75" customHeight="1">
      <c r="A524" s="40"/>
      <c r="B524" s="41"/>
      <c r="C524" s="202" t="s">
        <v>812</v>
      </c>
      <c r="D524" s="202" t="s">
        <v>128</v>
      </c>
      <c r="E524" s="203" t="s">
        <v>813</v>
      </c>
      <c r="F524" s="204" t="s">
        <v>814</v>
      </c>
      <c r="G524" s="205" t="s">
        <v>686</v>
      </c>
      <c r="H524" s="263"/>
      <c r="I524" s="207"/>
      <c r="J524" s="208">
        <f>ROUND(I524*H524,2)</f>
        <v>0</v>
      </c>
      <c r="K524" s="204" t="s">
        <v>132</v>
      </c>
      <c r="L524" s="46"/>
      <c r="M524" s="209" t="s">
        <v>19</v>
      </c>
      <c r="N524" s="210" t="s">
        <v>44</v>
      </c>
      <c r="O524" s="86"/>
      <c r="P524" s="211">
        <f>O524*H524</f>
        <v>0</v>
      </c>
      <c r="Q524" s="211">
        <v>0</v>
      </c>
      <c r="R524" s="211">
        <f>Q524*H524</f>
        <v>0</v>
      </c>
      <c r="S524" s="211">
        <v>0</v>
      </c>
      <c r="T524" s="212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3" t="s">
        <v>218</v>
      </c>
      <c r="AT524" s="213" t="s">
        <v>128</v>
      </c>
      <c r="AU524" s="213" t="s">
        <v>82</v>
      </c>
      <c r="AY524" s="19" t="s">
        <v>125</v>
      </c>
      <c r="BE524" s="214">
        <f>IF(N524="základní",J524,0)</f>
        <v>0</v>
      </c>
      <c r="BF524" s="214">
        <f>IF(N524="snížená",J524,0)</f>
        <v>0</v>
      </c>
      <c r="BG524" s="214">
        <f>IF(N524="zákl. přenesená",J524,0)</f>
        <v>0</v>
      </c>
      <c r="BH524" s="214">
        <f>IF(N524="sníž. přenesená",J524,0)</f>
        <v>0</v>
      </c>
      <c r="BI524" s="214">
        <f>IF(N524="nulová",J524,0)</f>
        <v>0</v>
      </c>
      <c r="BJ524" s="19" t="s">
        <v>80</v>
      </c>
      <c r="BK524" s="214">
        <f>ROUND(I524*H524,2)</f>
        <v>0</v>
      </c>
      <c r="BL524" s="19" t="s">
        <v>218</v>
      </c>
      <c r="BM524" s="213" t="s">
        <v>815</v>
      </c>
    </row>
    <row r="525" s="2" customFormat="1">
      <c r="A525" s="40"/>
      <c r="B525" s="41"/>
      <c r="C525" s="42"/>
      <c r="D525" s="215" t="s">
        <v>135</v>
      </c>
      <c r="E525" s="42"/>
      <c r="F525" s="216" t="s">
        <v>816</v>
      </c>
      <c r="G525" s="42"/>
      <c r="H525" s="42"/>
      <c r="I525" s="217"/>
      <c r="J525" s="42"/>
      <c r="K525" s="42"/>
      <c r="L525" s="46"/>
      <c r="M525" s="218"/>
      <c r="N525" s="219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135</v>
      </c>
      <c r="AU525" s="19" t="s">
        <v>82</v>
      </c>
    </row>
    <row r="526" s="12" customFormat="1" ht="22.8" customHeight="1">
      <c r="A526" s="12"/>
      <c r="B526" s="186"/>
      <c r="C526" s="187"/>
      <c r="D526" s="188" t="s">
        <v>72</v>
      </c>
      <c r="E526" s="200" t="s">
        <v>817</v>
      </c>
      <c r="F526" s="200" t="s">
        <v>818</v>
      </c>
      <c r="G526" s="187"/>
      <c r="H526" s="187"/>
      <c r="I526" s="190"/>
      <c r="J526" s="201">
        <f>BK526</f>
        <v>0</v>
      </c>
      <c r="K526" s="187"/>
      <c r="L526" s="192"/>
      <c r="M526" s="193"/>
      <c r="N526" s="194"/>
      <c r="O526" s="194"/>
      <c r="P526" s="195">
        <f>SUM(P527:P536)</f>
        <v>0</v>
      </c>
      <c r="Q526" s="194"/>
      <c r="R526" s="195">
        <f>SUM(R527:R536)</f>
        <v>1.4604032</v>
      </c>
      <c r="S526" s="194"/>
      <c r="T526" s="196">
        <f>SUM(T527:T536)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197" t="s">
        <v>82</v>
      </c>
      <c r="AT526" s="198" t="s">
        <v>72</v>
      </c>
      <c r="AU526" s="198" t="s">
        <v>80</v>
      </c>
      <c r="AY526" s="197" t="s">
        <v>125</v>
      </c>
      <c r="BK526" s="199">
        <f>SUM(BK527:BK536)</f>
        <v>0</v>
      </c>
    </row>
    <row r="527" s="2" customFormat="1" ht="49.05" customHeight="1">
      <c r="A527" s="40"/>
      <c r="B527" s="41"/>
      <c r="C527" s="202" t="s">
        <v>819</v>
      </c>
      <c r="D527" s="202" t="s">
        <v>128</v>
      </c>
      <c r="E527" s="203" t="s">
        <v>820</v>
      </c>
      <c r="F527" s="204" t="s">
        <v>821</v>
      </c>
      <c r="G527" s="205" t="s">
        <v>131</v>
      </c>
      <c r="H527" s="206">
        <v>51.860999999999997</v>
      </c>
      <c r="I527" s="207"/>
      <c r="J527" s="208">
        <f>ROUND(I527*H527,2)</f>
        <v>0</v>
      </c>
      <c r="K527" s="204" t="s">
        <v>132</v>
      </c>
      <c r="L527" s="46"/>
      <c r="M527" s="209" t="s">
        <v>19</v>
      </c>
      <c r="N527" s="210" t="s">
        <v>44</v>
      </c>
      <c r="O527" s="86"/>
      <c r="P527" s="211">
        <f>O527*H527</f>
        <v>0</v>
      </c>
      <c r="Q527" s="211">
        <v>0</v>
      </c>
      <c r="R527" s="211">
        <f>Q527*H527</f>
        <v>0</v>
      </c>
      <c r="S527" s="211">
        <v>0</v>
      </c>
      <c r="T527" s="212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3" t="s">
        <v>218</v>
      </c>
      <c r="AT527" s="213" t="s">
        <v>128</v>
      </c>
      <c r="AU527" s="213" t="s">
        <v>82</v>
      </c>
      <c r="AY527" s="19" t="s">
        <v>125</v>
      </c>
      <c r="BE527" s="214">
        <f>IF(N527="základní",J527,0)</f>
        <v>0</v>
      </c>
      <c r="BF527" s="214">
        <f>IF(N527="snížená",J527,0)</f>
        <v>0</v>
      </c>
      <c r="BG527" s="214">
        <f>IF(N527="zákl. přenesená",J527,0)</f>
        <v>0</v>
      </c>
      <c r="BH527" s="214">
        <f>IF(N527="sníž. přenesená",J527,0)</f>
        <v>0</v>
      </c>
      <c r="BI527" s="214">
        <f>IF(N527="nulová",J527,0)</f>
        <v>0</v>
      </c>
      <c r="BJ527" s="19" t="s">
        <v>80</v>
      </c>
      <c r="BK527" s="214">
        <f>ROUND(I527*H527,2)</f>
        <v>0</v>
      </c>
      <c r="BL527" s="19" t="s">
        <v>218</v>
      </c>
      <c r="BM527" s="213" t="s">
        <v>822</v>
      </c>
    </row>
    <row r="528" s="2" customFormat="1">
      <c r="A528" s="40"/>
      <c r="B528" s="41"/>
      <c r="C528" s="42"/>
      <c r="D528" s="215" t="s">
        <v>135</v>
      </c>
      <c r="E528" s="42"/>
      <c r="F528" s="216" t="s">
        <v>823</v>
      </c>
      <c r="G528" s="42"/>
      <c r="H528" s="42"/>
      <c r="I528" s="217"/>
      <c r="J528" s="42"/>
      <c r="K528" s="42"/>
      <c r="L528" s="46"/>
      <c r="M528" s="218"/>
      <c r="N528" s="219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135</v>
      </c>
      <c r="AU528" s="19" t="s">
        <v>82</v>
      </c>
    </row>
    <row r="529" s="13" customFormat="1">
      <c r="A529" s="13"/>
      <c r="B529" s="220"/>
      <c r="C529" s="221"/>
      <c r="D529" s="222" t="s">
        <v>137</v>
      </c>
      <c r="E529" s="223" t="s">
        <v>19</v>
      </c>
      <c r="F529" s="224" t="s">
        <v>824</v>
      </c>
      <c r="G529" s="221"/>
      <c r="H529" s="225">
        <v>51.860999999999997</v>
      </c>
      <c r="I529" s="226"/>
      <c r="J529" s="221"/>
      <c r="K529" s="221"/>
      <c r="L529" s="227"/>
      <c r="M529" s="228"/>
      <c r="N529" s="229"/>
      <c r="O529" s="229"/>
      <c r="P529" s="229"/>
      <c r="Q529" s="229"/>
      <c r="R529" s="229"/>
      <c r="S529" s="229"/>
      <c r="T529" s="23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1" t="s">
        <v>137</v>
      </c>
      <c r="AU529" s="231" t="s">
        <v>82</v>
      </c>
      <c r="AV529" s="13" t="s">
        <v>82</v>
      </c>
      <c r="AW529" s="13" t="s">
        <v>35</v>
      </c>
      <c r="AX529" s="13" t="s">
        <v>73</v>
      </c>
      <c r="AY529" s="231" t="s">
        <v>125</v>
      </c>
    </row>
    <row r="530" s="14" customFormat="1">
      <c r="A530" s="14"/>
      <c r="B530" s="232"/>
      <c r="C530" s="233"/>
      <c r="D530" s="222" t="s">
        <v>137</v>
      </c>
      <c r="E530" s="234" t="s">
        <v>19</v>
      </c>
      <c r="F530" s="235" t="s">
        <v>139</v>
      </c>
      <c r="G530" s="233"/>
      <c r="H530" s="236">
        <v>51.860999999999997</v>
      </c>
      <c r="I530" s="237"/>
      <c r="J530" s="233"/>
      <c r="K530" s="233"/>
      <c r="L530" s="238"/>
      <c r="M530" s="239"/>
      <c r="N530" s="240"/>
      <c r="O530" s="240"/>
      <c r="P530" s="240"/>
      <c r="Q530" s="240"/>
      <c r="R530" s="240"/>
      <c r="S530" s="240"/>
      <c r="T530" s="241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2" t="s">
        <v>137</v>
      </c>
      <c r="AU530" s="242" t="s">
        <v>82</v>
      </c>
      <c r="AV530" s="14" t="s">
        <v>133</v>
      </c>
      <c r="AW530" s="14" t="s">
        <v>35</v>
      </c>
      <c r="AX530" s="14" t="s">
        <v>80</v>
      </c>
      <c r="AY530" s="242" t="s">
        <v>125</v>
      </c>
    </row>
    <row r="531" s="2" customFormat="1" ht="21.75" customHeight="1">
      <c r="A531" s="40"/>
      <c r="B531" s="41"/>
      <c r="C531" s="253" t="s">
        <v>825</v>
      </c>
      <c r="D531" s="253" t="s">
        <v>156</v>
      </c>
      <c r="E531" s="254" t="s">
        <v>826</v>
      </c>
      <c r="F531" s="255" t="s">
        <v>827</v>
      </c>
      <c r="G531" s="256" t="s">
        <v>131</v>
      </c>
      <c r="H531" s="257">
        <v>57.046999999999997</v>
      </c>
      <c r="I531" s="258"/>
      <c r="J531" s="259">
        <f>ROUND(I531*H531,2)</f>
        <v>0</v>
      </c>
      <c r="K531" s="255" t="s">
        <v>132</v>
      </c>
      <c r="L531" s="260"/>
      <c r="M531" s="261" t="s">
        <v>19</v>
      </c>
      <c r="N531" s="262" t="s">
        <v>44</v>
      </c>
      <c r="O531" s="86"/>
      <c r="P531" s="211">
        <f>O531*H531</f>
        <v>0</v>
      </c>
      <c r="Q531" s="211">
        <v>0.025600000000000001</v>
      </c>
      <c r="R531" s="211">
        <f>Q531*H531</f>
        <v>1.4604032</v>
      </c>
      <c r="S531" s="211">
        <v>0</v>
      </c>
      <c r="T531" s="212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3" t="s">
        <v>315</v>
      </c>
      <c r="AT531" s="213" t="s">
        <v>156</v>
      </c>
      <c r="AU531" s="213" t="s">
        <v>82</v>
      </c>
      <c r="AY531" s="19" t="s">
        <v>125</v>
      </c>
      <c r="BE531" s="214">
        <f>IF(N531="základní",J531,0)</f>
        <v>0</v>
      </c>
      <c r="BF531" s="214">
        <f>IF(N531="snížená",J531,0)</f>
        <v>0</v>
      </c>
      <c r="BG531" s="214">
        <f>IF(N531="zákl. přenesená",J531,0)</f>
        <v>0</v>
      </c>
      <c r="BH531" s="214">
        <f>IF(N531="sníž. přenesená",J531,0)</f>
        <v>0</v>
      </c>
      <c r="BI531" s="214">
        <f>IF(N531="nulová",J531,0)</f>
        <v>0</v>
      </c>
      <c r="BJ531" s="19" t="s">
        <v>80</v>
      </c>
      <c r="BK531" s="214">
        <f>ROUND(I531*H531,2)</f>
        <v>0</v>
      </c>
      <c r="BL531" s="19" t="s">
        <v>218</v>
      </c>
      <c r="BM531" s="213" t="s">
        <v>828</v>
      </c>
    </row>
    <row r="532" s="13" customFormat="1">
      <c r="A532" s="13"/>
      <c r="B532" s="220"/>
      <c r="C532" s="221"/>
      <c r="D532" s="222" t="s">
        <v>137</v>
      </c>
      <c r="E532" s="221"/>
      <c r="F532" s="224" t="s">
        <v>829</v>
      </c>
      <c r="G532" s="221"/>
      <c r="H532" s="225">
        <v>57.046999999999997</v>
      </c>
      <c r="I532" s="226"/>
      <c r="J532" s="221"/>
      <c r="K532" s="221"/>
      <c r="L532" s="227"/>
      <c r="M532" s="228"/>
      <c r="N532" s="229"/>
      <c r="O532" s="229"/>
      <c r="P532" s="229"/>
      <c r="Q532" s="229"/>
      <c r="R532" s="229"/>
      <c r="S532" s="229"/>
      <c r="T532" s="23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1" t="s">
        <v>137</v>
      </c>
      <c r="AU532" s="231" t="s">
        <v>82</v>
      </c>
      <c r="AV532" s="13" t="s">
        <v>82</v>
      </c>
      <c r="AW532" s="13" t="s">
        <v>4</v>
      </c>
      <c r="AX532" s="13" t="s">
        <v>80</v>
      </c>
      <c r="AY532" s="231" t="s">
        <v>125</v>
      </c>
    </row>
    <row r="533" s="2" customFormat="1" ht="49.05" customHeight="1">
      <c r="A533" s="40"/>
      <c r="B533" s="41"/>
      <c r="C533" s="202" t="s">
        <v>830</v>
      </c>
      <c r="D533" s="202" t="s">
        <v>128</v>
      </c>
      <c r="E533" s="203" t="s">
        <v>831</v>
      </c>
      <c r="F533" s="204" t="s">
        <v>832</v>
      </c>
      <c r="G533" s="205" t="s">
        <v>333</v>
      </c>
      <c r="H533" s="206">
        <v>1.46</v>
      </c>
      <c r="I533" s="207"/>
      <c r="J533" s="208">
        <f>ROUND(I533*H533,2)</f>
        <v>0</v>
      </c>
      <c r="K533" s="204" t="s">
        <v>132</v>
      </c>
      <c r="L533" s="46"/>
      <c r="M533" s="209" t="s">
        <v>19</v>
      </c>
      <c r="N533" s="210" t="s">
        <v>44</v>
      </c>
      <c r="O533" s="86"/>
      <c r="P533" s="211">
        <f>O533*H533</f>
        <v>0</v>
      </c>
      <c r="Q533" s="211">
        <v>0</v>
      </c>
      <c r="R533" s="211">
        <f>Q533*H533</f>
        <v>0</v>
      </c>
      <c r="S533" s="211">
        <v>0</v>
      </c>
      <c r="T533" s="212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3" t="s">
        <v>218</v>
      </c>
      <c r="AT533" s="213" t="s">
        <v>128</v>
      </c>
      <c r="AU533" s="213" t="s">
        <v>82</v>
      </c>
      <c r="AY533" s="19" t="s">
        <v>125</v>
      </c>
      <c r="BE533" s="214">
        <f>IF(N533="základní",J533,0)</f>
        <v>0</v>
      </c>
      <c r="BF533" s="214">
        <f>IF(N533="snížená",J533,0)</f>
        <v>0</v>
      </c>
      <c r="BG533" s="214">
        <f>IF(N533="zákl. přenesená",J533,0)</f>
        <v>0</v>
      </c>
      <c r="BH533" s="214">
        <f>IF(N533="sníž. přenesená",J533,0)</f>
        <v>0</v>
      </c>
      <c r="BI533" s="214">
        <f>IF(N533="nulová",J533,0)</f>
        <v>0</v>
      </c>
      <c r="BJ533" s="19" t="s">
        <v>80</v>
      </c>
      <c r="BK533" s="214">
        <f>ROUND(I533*H533,2)</f>
        <v>0</v>
      </c>
      <c r="BL533" s="19" t="s">
        <v>218</v>
      </c>
      <c r="BM533" s="213" t="s">
        <v>833</v>
      </c>
    </row>
    <row r="534" s="2" customFormat="1">
      <c r="A534" s="40"/>
      <c r="B534" s="41"/>
      <c r="C534" s="42"/>
      <c r="D534" s="215" t="s">
        <v>135</v>
      </c>
      <c r="E534" s="42"/>
      <c r="F534" s="216" t="s">
        <v>834</v>
      </c>
      <c r="G534" s="42"/>
      <c r="H534" s="42"/>
      <c r="I534" s="217"/>
      <c r="J534" s="42"/>
      <c r="K534" s="42"/>
      <c r="L534" s="46"/>
      <c r="M534" s="218"/>
      <c r="N534" s="219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135</v>
      </c>
      <c r="AU534" s="19" t="s">
        <v>82</v>
      </c>
    </row>
    <row r="535" s="2" customFormat="1" ht="76.35" customHeight="1">
      <c r="A535" s="40"/>
      <c r="B535" s="41"/>
      <c r="C535" s="202" t="s">
        <v>835</v>
      </c>
      <c r="D535" s="202" t="s">
        <v>128</v>
      </c>
      <c r="E535" s="203" t="s">
        <v>836</v>
      </c>
      <c r="F535" s="204" t="s">
        <v>837</v>
      </c>
      <c r="G535" s="205" t="s">
        <v>333</v>
      </c>
      <c r="H535" s="206">
        <v>1.46</v>
      </c>
      <c r="I535" s="207"/>
      <c r="J535" s="208">
        <f>ROUND(I535*H535,2)</f>
        <v>0</v>
      </c>
      <c r="K535" s="204" t="s">
        <v>132</v>
      </c>
      <c r="L535" s="46"/>
      <c r="M535" s="209" t="s">
        <v>19</v>
      </c>
      <c r="N535" s="210" t="s">
        <v>44</v>
      </c>
      <c r="O535" s="86"/>
      <c r="P535" s="211">
        <f>O535*H535</f>
        <v>0</v>
      </c>
      <c r="Q535" s="211">
        <v>0</v>
      </c>
      <c r="R535" s="211">
        <f>Q535*H535</f>
        <v>0</v>
      </c>
      <c r="S535" s="211">
        <v>0</v>
      </c>
      <c r="T535" s="212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3" t="s">
        <v>218</v>
      </c>
      <c r="AT535" s="213" t="s">
        <v>128</v>
      </c>
      <c r="AU535" s="213" t="s">
        <v>82</v>
      </c>
      <c r="AY535" s="19" t="s">
        <v>125</v>
      </c>
      <c r="BE535" s="214">
        <f>IF(N535="základní",J535,0)</f>
        <v>0</v>
      </c>
      <c r="BF535" s="214">
        <f>IF(N535="snížená",J535,0)</f>
        <v>0</v>
      </c>
      <c r="BG535" s="214">
        <f>IF(N535="zákl. přenesená",J535,0)</f>
        <v>0</v>
      </c>
      <c r="BH535" s="214">
        <f>IF(N535="sníž. přenesená",J535,0)</f>
        <v>0</v>
      </c>
      <c r="BI535" s="214">
        <f>IF(N535="nulová",J535,0)</f>
        <v>0</v>
      </c>
      <c r="BJ535" s="19" t="s">
        <v>80</v>
      </c>
      <c r="BK535" s="214">
        <f>ROUND(I535*H535,2)</f>
        <v>0</v>
      </c>
      <c r="BL535" s="19" t="s">
        <v>218</v>
      </c>
      <c r="BM535" s="213" t="s">
        <v>838</v>
      </c>
    </row>
    <row r="536" s="2" customFormat="1">
      <c r="A536" s="40"/>
      <c r="B536" s="41"/>
      <c r="C536" s="42"/>
      <c r="D536" s="215" t="s">
        <v>135</v>
      </c>
      <c r="E536" s="42"/>
      <c r="F536" s="216" t="s">
        <v>839</v>
      </c>
      <c r="G536" s="42"/>
      <c r="H536" s="42"/>
      <c r="I536" s="217"/>
      <c r="J536" s="42"/>
      <c r="K536" s="42"/>
      <c r="L536" s="46"/>
      <c r="M536" s="218"/>
      <c r="N536" s="219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135</v>
      </c>
      <c r="AU536" s="19" t="s">
        <v>82</v>
      </c>
    </row>
    <row r="537" s="12" customFormat="1" ht="22.8" customHeight="1">
      <c r="A537" s="12"/>
      <c r="B537" s="186"/>
      <c r="C537" s="187"/>
      <c r="D537" s="188" t="s">
        <v>72</v>
      </c>
      <c r="E537" s="200" t="s">
        <v>840</v>
      </c>
      <c r="F537" s="200" t="s">
        <v>841</v>
      </c>
      <c r="G537" s="187"/>
      <c r="H537" s="187"/>
      <c r="I537" s="190"/>
      <c r="J537" s="201">
        <f>BK537</f>
        <v>0</v>
      </c>
      <c r="K537" s="187"/>
      <c r="L537" s="192"/>
      <c r="M537" s="193"/>
      <c r="N537" s="194"/>
      <c r="O537" s="194"/>
      <c r="P537" s="195">
        <f>SUM(P538:P545)</f>
        <v>0</v>
      </c>
      <c r="Q537" s="194"/>
      <c r="R537" s="195">
        <f>SUM(R538:R545)</f>
        <v>0</v>
      </c>
      <c r="S537" s="194"/>
      <c r="T537" s="196">
        <f>SUM(T538:T545)</f>
        <v>0.21170700000000001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197" t="s">
        <v>82</v>
      </c>
      <c r="AT537" s="198" t="s">
        <v>72</v>
      </c>
      <c r="AU537" s="198" t="s">
        <v>80</v>
      </c>
      <c r="AY537" s="197" t="s">
        <v>125</v>
      </c>
      <c r="BK537" s="199">
        <f>SUM(BK538:BK545)</f>
        <v>0</v>
      </c>
    </row>
    <row r="538" s="2" customFormat="1" ht="24.15" customHeight="1">
      <c r="A538" s="40"/>
      <c r="B538" s="41"/>
      <c r="C538" s="202" t="s">
        <v>842</v>
      </c>
      <c r="D538" s="202" t="s">
        <v>128</v>
      </c>
      <c r="E538" s="203" t="s">
        <v>843</v>
      </c>
      <c r="F538" s="204" t="s">
        <v>844</v>
      </c>
      <c r="G538" s="205" t="s">
        <v>173</v>
      </c>
      <c r="H538" s="206">
        <v>85.700000000000003</v>
      </c>
      <c r="I538" s="207"/>
      <c r="J538" s="208">
        <f>ROUND(I538*H538,2)</f>
        <v>0</v>
      </c>
      <c r="K538" s="204" t="s">
        <v>132</v>
      </c>
      <c r="L538" s="46"/>
      <c r="M538" s="209" t="s">
        <v>19</v>
      </c>
      <c r="N538" s="210" t="s">
        <v>44</v>
      </c>
      <c r="O538" s="86"/>
      <c r="P538" s="211">
        <f>O538*H538</f>
        <v>0</v>
      </c>
      <c r="Q538" s="211">
        <v>0</v>
      </c>
      <c r="R538" s="211">
        <f>Q538*H538</f>
        <v>0</v>
      </c>
      <c r="S538" s="211">
        <v>0.00191</v>
      </c>
      <c r="T538" s="212">
        <f>S538*H538</f>
        <v>0.163687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13" t="s">
        <v>218</v>
      </c>
      <c r="AT538" s="213" t="s">
        <v>128</v>
      </c>
      <c r="AU538" s="213" t="s">
        <v>82</v>
      </c>
      <c r="AY538" s="19" t="s">
        <v>125</v>
      </c>
      <c r="BE538" s="214">
        <f>IF(N538="základní",J538,0)</f>
        <v>0</v>
      </c>
      <c r="BF538" s="214">
        <f>IF(N538="snížená",J538,0)</f>
        <v>0</v>
      </c>
      <c r="BG538" s="214">
        <f>IF(N538="zákl. přenesená",J538,0)</f>
        <v>0</v>
      </c>
      <c r="BH538" s="214">
        <f>IF(N538="sníž. přenesená",J538,0)</f>
        <v>0</v>
      </c>
      <c r="BI538" s="214">
        <f>IF(N538="nulová",J538,0)</f>
        <v>0</v>
      </c>
      <c r="BJ538" s="19" t="s">
        <v>80</v>
      </c>
      <c r="BK538" s="214">
        <f>ROUND(I538*H538,2)</f>
        <v>0</v>
      </c>
      <c r="BL538" s="19" t="s">
        <v>218</v>
      </c>
      <c r="BM538" s="213" t="s">
        <v>845</v>
      </c>
    </row>
    <row r="539" s="2" customFormat="1">
      <c r="A539" s="40"/>
      <c r="B539" s="41"/>
      <c r="C539" s="42"/>
      <c r="D539" s="215" t="s">
        <v>135</v>
      </c>
      <c r="E539" s="42"/>
      <c r="F539" s="216" t="s">
        <v>846</v>
      </c>
      <c r="G539" s="42"/>
      <c r="H539" s="42"/>
      <c r="I539" s="217"/>
      <c r="J539" s="42"/>
      <c r="K539" s="42"/>
      <c r="L539" s="46"/>
      <c r="M539" s="218"/>
      <c r="N539" s="219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135</v>
      </c>
      <c r="AU539" s="19" t="s">
        <v>82</v>
      </c>
    </row>
    <row r="540" s="13" customFormat="1">
      <c r="A540" s="13"/>
      <c r="B540" s="220"/>
      <c r="C540" s="221"/>
      <c r="D540" s="222" t="s">
        <v>137</v>
      </c>
      <c r="E540" s="223" t="s">
        <v>19</v>
      </c>
      <c r="F540" s="224" t="s">
        <v>847</v>
      </c>
      <c r="G540" s="221"/>
      <c r="H540" s="225">
        <v>85.700000000000003</v>
      </c>
      <c r="I540" s="226"/>
      <c r="J540" s="221"/>
      <c r="K540" s="221"/>
      <c r="L540" s="227"/>
      <c r="M540" s="228"/>
      <c r="N540" s="229"/>
      <c r="O540" s="229"/>
      <c r="P540" s="229"/>
      <c r="Q540" s="229"/>
      <c r="R540" s="229"/>
      <c r="S540" s="229"/>
      <c r="T540" s="23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1" t="s">
        <v>137</v>
      </c>
      <c r="AU540" s="231" t="s">
        <v>82</v>
      </c>
      <c r="AV540" s="13" t="s">
        <v>82</v>
      </c>
      <c r="AW540" s="13" t="s">
        <v>35</v>
      </c>
      <c r="AX540" s="13" t="s">
        <v>73</v>
      </c>
      <c r="AY540" s="231" t="s">
        <v>125</v>
      </c>
    </row>
    <row r="541" s="14" customFormat="1">
      <c r="A541" s="14"/>
      <c r="B541" s="232"/>
      <c r="C541" s="233"/>
      <c r="D541" s="222" t="s">
        <v>137</v>
      </c>
      <c r="E541" s="234" t="s">
        <v>19</v>
      </c>
      <c r="F541" s="235" t="s">
        <v>139</v>
      </c>
      <c r="G541" s="233"/>
      <c r="H541" s="236">
        <v>85.700000000000003</v>
      </c>
      <c r="I541" s="237"/>
      <c r="J541" s="233"/>
      <c r="K541" s="233"/>
      <c r="L541" s="238"/>
      <c r="M541" s="239"/>
      <c r="N541" s="240"/>
      <c r="O541" s="240"/>
      <c r="P541" s="240"/>
      <c r="Q541" s="240"/>
      <c r="R541" s="240"/>
      <c r="S541" s="240"/>
      <c r="T541" s="241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2" t="s">
        <v>137</v>
      </c>
      <c r="AU541" s="242" t="s">
        <v>82</v>
      </c>
      <c r="AV541" s="14" t="s">
        <v>133</v>
      </c>
      <c r="AW541" s="14" t="s">
        <v>35</v>
      </c>
      <c r="AX541" s="14" t="s">
        <v>80</v>
      </c>
      <c r="AY541" s="242" t="s">
        <v>125</v>
      </c>
    </row>
    <row r="542" s="2" customFormat="1" ht="21.75" customHeight="1">
      <c r="A542" s="40"/>
      <c r="B542" s="41"/>
      <c r="C542" s="202" t="s">
        <v>848</v>
      </c>
      <c r="D542" s="202" t="s">
        <v>128</v>
      </c>
      <c r="E542" s="203" t="s">
        <v>849</v>
      </c>
      <c r="F542" s="204" t="s">
        <v>850</v>
      </c>
      <c r="G542" s="205" t="s">
        <v>173</v>
      </c>
      <c r="H542" s="206">
        <v>27.440000000000001</v>
      </c>
      <c r="I542" s="207"/>
      <c r="J542" s="208">
        <f>ROUND(I542*H542,2)</f>
        <v>0</v>
      </c>
      <c r="K542" s="204" t="s">
        <v>132</v>
      </c>
      <c r="L542" s="46"/>
      <c r="M542" s="209" t="s">
        <v>19</v>
      </c>
      <c r="N542" s="210" t="s">
        <v>44</v>
      </c>
      <c r="O542" s="86"/>
      <c r="P542" s="211">
        <f>O542*H542</f>
        <v>0</v>
      </c>
      <c r="Q542" s="211">
        <v>0</v>
      </c>
      <c r="R542" s="211">
        <f>Q542*H542</f>
        <v>0</v>
      </c>
      <c r="S542" s="211">
        <v>0.00175</v>
      </c>
      <c r="T542" s="212">
        <f>S542*H542</f>
        <v>0.04802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3" t="s">
        <v>218</v>
      </c>
      <c r="AT542" s="213" t="s">
        <v>128</v>
      </c>
      <c r="AU542" s="213" t="s">
        <v>82</v>
      </c>
      <c r="AY542" s="19" t="s">
        <v>125</v>
      </c>
      <c r="BE542" s="214">
        <f>IF(N542="základní",J542,0)</f>
        <v>0</v>
      </c>
      <c r="BF542" s="214">
        <f>IF(N542="snížená",J542,0)</f>
        <v>0</v>
      </c>
      <c r="BG542" s="214">
        <f>IF(N542="zákl. přenesená",J542,0)</f>
        <v>0</v>
      </c>
      <c r="BH542" s="214">
        <f>IF(N542="sníž. přenesená",J542,0)</f>
        <v>0</v>
      </c>
      <c r="BI542" s="214">
        <f>IF(N542="nulová",J542,0)</f>
        <v>0</v>
      </c>
      <c r="BJ542" s="19" t="s">
        <v>80</v>
      </c>
      <c r="BK542" s="214">
        <f>ROUND(I542*H542,2)</f>
        <v>0</v>
      </c>
      <c r="BL542" s="19" t="s">
        <v>218</v>
      </c>
      <c r="BM542" s="213" t="s">
        <v>851</v>
      </c>
    </row>
    <row r="543" s="2" customFormat="1">
      <c r="A543" s="40"/>
      <c r="B543" s="41"/>
      <c r="C543" s="42"/>
      <c r="D543" s="215" t="s">
        <v>135</v>
      </c>
      <c r="E543" s="42"/>
      <c r="F543" s="216" t="s">
        <v>852</v>
      </c>
      <c r="G543" s="42"/>
      <c r="H543" s="42"/>
      <c r="I543" s="217"/>
      <c r="J543" s="42"/>
      <c r="K543" s="42"/>
      <c r="L543" s="46"/>
      <c r="M543" s="218"/>
      <c r="N543" s="219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135</v>
      </c>
      <c r="AU543" s="19" t="s">
        <v>82</v>
      </c>
    </row>
    <row r="544" s="13" customFormat="1">
      <c r="A544" s="13"/>
      <c r="B544" s="220"/>
      <c r="C544" s="221"/>
      <c r="D544" s="222" t="s">
        <v>137</v>
      </c>
      <c r="E544" s="223" t="s">
        <v>19</v>
      </c>
      <c r="F544" s="224" t="s">
        <v>853</v>
      </c>
      <c r="G544" s="221"/>
      <c r="H544" s="225">
        <v>27.440000000000001</v>
      </c>
      <c r="I544" s="226"/>
      <c r="J544" s="221"/>
      <c r="K544" s="221"/>
      <c r="L544" s="227"/>
      <c r="M544" s="228"/>
      <c r="N544" s="229"/>
      <c r="O544" s="229"/>
      <c r="P544" s="229"/>
      <c r="Q544" s="229"/>
      <c r="R544" s="229"/>
      <c r="S544" s="229"/>
      <c r="T544" s="23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1" t="s">
        <v>137</v>
      </c>
      <c r="AU544" s="231" t="s">
        <v>82</v>
      </c>
      <c r="AV544" s="13" t="s">
        <v>82</v>
      </c>
      <c r="AW544" s="13" t="s">
        <v>35</v>
      </c>
      <c r="AX544" s="13" t="s">
        <v>73</v>
      </c>
      <c r="AY544" s="231" t="s">
        <v>125</v>
      </c>
    </row>
    <row r="545" s="14" customFormat="1">
      <c r="A545" s="14"/>
      <c r="B545" s="232"/>
      <c r="C545" s="233"/>
      <c r="D545" s="222" t="s">
        <v>137</v>
      </c>
      <c r="E545" s="234" t="s">
        <v>19</v>
      </c>
      <c r="F545" s="235" t="s">
        <v>139</v>
      </c>
      <c r="G545" s="233"/>
      <c r="H545" s="236">
        <v>27.440000000000001</v>
      </c>
      <c r="I545" s="237"/>
      <c r="J545" s="233"/>
      <c r="K545" s="233"/>
      <c r="L545" s="238"/>
      <c r="M545" s="239"/>
      <c r="N545" s="240"/>
      <c r="O545" s="240"/>
      <c r="P545" s="240"/>
      <c r="Q545" s="240"/>
      <c r="R545" s="240"/>
      <c r="S545" s="240"/>
      <c r="T545" s="241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2" t="s">
        <v>137</v>
      </c>
      <c r="AU545" s="242" t="s">
        <v>82</v>
      </c>
      <c r="AV545" s="14" t="s">
        <v>133</v>
      </c>
      <c r="AW545" s="14" t="s">
        <v>35</v>
      </c>
      <c r="AX545" s="14" t="s">
        <v>80</v>
      </c>
      <c r="AY545" s="242" t="s">
        <v>125</v>
      </c>
    </row>
    <row r="546" s="12" customFormat="1" ht="22.8" customHeight="1">
      <c r="A546" s="12"/>
      <c r="B546" s="186"/>
      <c r="C546" s="187"/>
      <c r="D546" s="188" t="s">
        <v>72</v>
      </c>
      <c r="E546" s="200" t="s">
        <v>854</v>
      </c>
      <c r="F546" s="200" t="s">
        <v>855</v>
      </c>
      <c r="G546" s="187"/>
      <c r="H546" s="187"/>
      <c r="I546" s="190"/>
      <c r="J546" s="201">
        <f>BK546</f>
        <v>0</v>
      </c>
      <c r="K546" s="187"/>
      <c r="L546" s="192"/>
      <c r="M546" s="193"/>
      <c r="N546" s="194"/>
      <c r="O546" s="194"/>
      <c r="P546" s="195">
        <f>SUM(P547:P556)</f>
        <v>0</v>
      </c>
      <c r="Q546" s="194"/>
      <c r="R546" s="195">
        <f>SUM(R547:R556)</f>
        <v>0.0043699999999999998</v>
      </c>
      <c r="S546" s="194"/>
      <c r="T546" s="196">
        <f>SUM(T547:T556)</f>
        <v>0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197" t="s">
        <v>82</v>
      </c>
      <c r="AT546" s="198" t="s">
        <v>72</v>
      </c>
      <c r="AU546" s="198" t="s">
        <v>80</v>
      </c>
      <c r="AY546" s="197" t="s">
        <v>125</v>
      </c>
      <c r="BK546" s="199">
        <f>SUM(BK547:BK556)</f>
        <v>0</v>
      </c>
    </row>
    <row r="547" s="2" customFormat="1" ht="24.15" customHeight="1">
      <c r="A547" s="40"/>
      <c r="B547" s="41"/>
      <c r="C547" s="202" t="s">
        <v>856</v>
      </c>
      <c r="D547" s="202" t="s">
        <v>128</v>
      </c>
      <c r="E547" s="203" t="s">
        <v>857</v>
      </c>
      <c r="F547" s="204" t="s">
        <v>858</v>
      </c>
      <c r="G547" s="205" t="s">
        <v>173</v>
      </c>
      <c r="H547" s="206">
        <v>4.5999999999999996</v>
      </c>
      <c r="I547" s="207"/>
      <c r="J547" s="208">
        <f>ROUND(I547*H547,2)</f>
        <v>0</v>
      </c>
      <c r="K547" s="204" t="s">
        <v>132</v>
      </c>
      <c r="L547" s="46"/>
      <c r="M547" s="209" t="s">
        <v>19</v>
      </c>
      <c r="N547" s="210" t="s">
        <v>44</v>
      </c>
      <c r="O547" s="86"/>
      <c r="P547" s="211">
        <f>O547*H547</f>
        <v>0</v>
      </c>
      <c r="Q547" s="211">
        <v>0.00095</v>
      </c>
      <c r="R547" s="211">
        <f>Q547*H547</f>
        <v>0.0043699999999999998</v>
      </c>
      <c r="S547" s="211">
        <v>0</v>
      </c>
      <c r="T547" s="212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3" t="s">
        <v>218</v>
      </c>
      <c r="AT547" s="213" t="s">
        <v>128</v>
      </c>
      <c r="AU547" s="213" t="s">
        <v>82</v>
      </c>
      <c r="AY547" s="19" t="s">
        <v>125</v>
      </c>
      <c r="BE547" s="214">
        <f>IF(N547="základní",J547,0)</f>
        <v>0</v>
      </c>
      <c r="BF547" s="214">
        <f>IF(N547="snížená",J547,0)</f>
        <v>0</v>
      </c>
      <c r="BG547" s="214">
        <f>IF(N547="zákl. přenesená",J547,0)</f>
        <v>0</v>
      </c>
      <c r="BH547" s="214">
        <f>IF(N547="sníž. přenesená",J547,0)</f>
        <v>0</v>
      </c>
      <c r="BI547" s="214">
        <f>IF(N547="nulová",J547,0)</f>
        <v>0</v>
      </c>
      <c r="BJ547" s="19" t="s">
        <v>80</v>
      </c>
      <c r="BK547" s="214">
        <f>ROUND(I547*H547,2)</f>
        <v>0</v>
      </c>
      <c r="BL547" s="19" t="s">
        <v>218</v>
      </c>
      <c r="BM547" s="213" t="s">
        <v>859</v>
      </c>
    </row>
    <row r="548" s="2" customFormat="1">
      <c r="A548" s="40"/>
      <c r="B548" s="41"/>
      <c r="C548" s="42"/>
      <c r="D548" s="215" t="s">
        <v>135</v>
      </c>
      <c r="E548" s="42"/>
      <c r="F548" s="216" t="s">
        <v>860</v>
      </c>
      <c r="G548" s="42"/>
      <c r="H548" s="42"/>
      <c r="I548" s="217"/>
      <c r="J548" s="42"/>
      <c r="K548" s="42"/>
      <c r="L548" s="46"/>
      <c r="M548" s="218"/>
      <c r="N548" s="219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135</v>
      </c>
      <c r="AU548" s="19" t="s">
        <v>82</v>
      </c>
    </row>
    <row r="549" s="13" customFormat="1">
      <c r="A549" s="13"/>
      <c r="B549" s="220"/>
      <c r="C549" s="221"/>
      <c r="D549" s="222" t="s">
        <v>137</v>
      </c>
      <c r="E549" s="223" t="s">
        <v>19</v>
      </c>
      <c r="F549" s="224" t="s">
        <v>861</v>
      </c>
      <c r="G549" s="221"/>
      <c r="H549" s="225">
        <v>4.5999999999999996</v>
      </c>
      <c r="I549" s="226"/>
      <c r="J549" s="221"/>
      <c r="K549" s="221"/>
      <c r="L549" s="227"/>
      <c r="M549" s="228"/>
      <c r="N549" s="229"/>
      <c r="O549" s="229"/>
      <c r="P549" s="229"/>
      <c r="Q549" s="229"/>
      <c r="R549" s="229"/>
      <c r="S549" s="229"/>
      <c r="T549" s="230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1" t="s">
        <v>137</v>
      </c>
      <c r="AU549" s="231" t="s">
        <v>82</v>
      </c>
      <c r="AV549" s="13" t="s">
        <v>82</v>
      </c>
      <c r="AW549" s="13" t="s">
        <v>35</v>
      </c>
      <c r="AX549" s="13" t="s">
        <v>80</v>
      </c>
      <c r="AY549" s="231" t="s">
        <v>125</v>
      </c>
    </row>
    <row r="550" s="2" customFormat="1" ht="44.25" customHeight="1">
      <c r="A550" s="40"/>
      <c r="B550" s="41"/>
      <c r="C550" s="253" t="s">
        <v>862</v>
      </c>
      <c r="D550" s="253" t="s">
        <v>156</v>
      </c>
      <c r="E550" s="254" t="s">
        <v>863</v>
      </c>
      <c r="F550" s="255" t="s">
        <v>864</v>
      </c>
      <c r="G550" s="256" t="s">
        <v>131</v>
      </c>
      <c r="H550" s="257">
        <v>22.068000000000001</v>
      </c>
      <c r="I550" s="258"/>
      <c r="J550" s="259">
        <f>ROUND(I550*H550,2)</f>
        <v>0</v>
      </c>
      <c r="K550" s="255" t="s">
        <v>19</v>
      </c>
      <c r="L550" s="260"/>
      <c r="M550" s="261" t="s">
        <v>19</v>
      </c>
      <c r="N550" s="262" t="s">
        <v>44</v>
      </c>
      <c r="O550" s="86"/>
      <c r="P550" s="211">
        <f>O550*H550</f>
        <v>0</v>
      </c>
      <c r="Q550" s="211">
        <v>0</v>
      </c>
      <c r="R550" s="211">
        <f>Q550*H550</f>
        <v>0</v>
      </c>
      <c r="S550" s="211">
        <v>0</v>
      </c>
      <c r="T550" s="212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3" t="s">
        <v>315</v>
      </c>
      <c r="AT550" s="213" t="s">
        <v>156</v>
      </c>
      <c r="AU550" s="213" t="s">
        <v>82</v>
      </c>
      <c r="AY550" s="19" t="s">
        <v>125</v>
      </c>
      <c r="BE550" s="214">
        <f>IF(N550="základní",J550,0)</f>
        <v>0</v>
      </c>
      <c r="BF550" s="214">
        <f>IF(N550="snížená",J550,0)</f>
        <v>0</v>
      </c>
      <c r="BG550" s="214">
        <f>IF(N550="zákl. přenesená",J550,0)</f>
        <v>0</v>
      </c>
      <c r="BH550" s="214">
        <f>IF(N550="sníž. přenesená",J550,0)</f>
        <v>0</v>
      </c>
      <c r="BI550" s="214">
        <f>IF(N550="nulová",J550,0)</f>
        <v>0</v>
      </c>
      <c r="BJ550" s="19" t="s">
        <v>80</v>
      </c>
      <c r="BK550" s="214">
        <f>ROUND(I550*H550,2)</f>
        <v>0</v>
      </c>
      <c r="BL550" s="19" t="s">
        <v>218</v>
      </c>
      <c r="BM550" s="213" t="s">
        <v>865</v>
      </c>
    </row>
    <row r="551" s="13" customFormat="1">
      <c r="A551" s="13"/>
      <c r="B551" s="220"/>
      <c r="C551" s="221"/>
      <c r="D551" s="222" t="s">
        <v>137</v>
      </c>
      <c r="E551" s="223" t="s">
        <v>19</v>
      </c>
      <c r="F551" s="224" t="s">
        <v>866</v>
      </c>
      <c r="G551" s="221"/>
      <c r="H551" s="225">
        <v>22.068000000000001</v>
      </c>
      <c r="I551" s="226"/>
      <c r="J551" s="221"/>
      <c r="K551" s="221"/>
      <c r="L551" s="227"/>
      <c r="M551" s="228"/>
      <c r="N551" s="229"/>
      <c r="O551" s="229"/>
      <c r="P551" s="229"/>
      <c r="Q551" s="229"/>
      <c r="R551" s="229"/>
      <c r="S551" s="229"/>
      <c r="T551" s="23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1" t="s">
        <v>137</v>
      </c>
      <c r="AU551" s="231" t="s">
        <v>82</v>
      </c>
      <c r="AV551" s="13" t="s">
        <v>82</v>
      </c>
      <c r="AW551" s="13" t="s">
        <v>35</v>
      </c>
      <c r="AX551" s="13" t="s">
        <v>73</v>
      </c>
      <c r="AY551" s="231" t="s">
        <v>125</v>
      </c>
    </row>
    <row r="552" s="14" customFormat="1">
      <c r="A552" s="14"/>
      <c r="B552" s="232"/>
      <c r="C552" s="233"/>
      <c r="D552" s="222" t="s">
        <v>137</v>
      </c>
      <c r="E552" s="234" t="s">
        <v>19</v>
      </c>
      <c r="F552" s="235" t="s">
        <v>139</v>
      </c>
      <c r="G552" s="233"/>
      <c r="H552" s="236">
        <v>22.068000000000001</v>
      </c>
      <c r="I552" s="237"/>
      <c r="J552" s="233"/>
      <c r="K552" s="233"/>
      <c r="L552" s="238"/>
      <c r="M552" s="239"/>
      <c r="N552" s="240"/>
      <c r="O552" s="240"/>
      <c r="P552" s="240"/>
      <c r="Q552" s="240"/>
      <c r="R552" s="240"/>
      <c r="S552" s="240"/>
      <c r="T552" s="241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2" t="s">
        <v>137</v>
      </c>
      <c r="AU552" s="242" t="s">
        <v>82</v>
      </c>
      <c r="AV552" s="14" t="s">
        <v>133</v>
      </c>
      <c r="AW552" s="14" t="s">
        <v>35</v>
      </c>
      <c r="AX552" s="14" t="s">
        <v>80</v>
      </c>
      <c r="AY552" s="242" t="s">
        <v>125</v>
      </c>
    </row>
    <row r="553" s="2" customFormat="1" ht="55.5" customHeight="1">
      <c r="A553" s="40"/>
      <c r="B553" s="41"/>
      <c r="C553" s="202" t="s">
        <v>867</v>
      </c>
      <c r="D553" s="202" t="s">
        <v>128</v>
      </c>
      <c r="E553" s="203" t="s">
        <v>868</v>
      </c>
      <c r="F553" s="204" t="s">
        <v>869</v>
      </c>
      <c r="G553" s="205" t="s">
        <v>686</v>
      </c>
      <c r="H553" s="263"/>
      <c r="I553" s="207"/>
      <c r="J553" s="208">
        <f>ROUND(I553*H553,2)</f>
        <v>0</v>
      </c>
      <c r="K553" s="204" t="s">
        <v>132</v>
      </c>
      <c r="L553" s="46"/>
      <c r="M553" s="209" t="s">
        <v>19</v>
      </c>
      <c r="N553" s="210" t="s">
        <v>44</v>
      </c>
      <c r="O553" s="86"/>
      <c r="P553" s="211">
        <f>O553*H553</f>
        <v>0</v>
      </c>
      <c r="Q553" s="211">
        <v>0</v>
      </c>
      <c r="R553" s="211">
        <f>Q553*H553</f>
        <v>0</v>
      </c>
      <c r="S553" s="211">
        <v>0</v>
      </c>
      <c r="T553" s="212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3" t="s">
        <v>218</v>
      </c>
      <c r="AT553" s="213" t="s">
        <v>128</v>
      </c>
      <c r="AU553" s="213" t="s">
        <v>82</v>
      </c>
      <c r="AY553" s="19" t="s">
        <v>125</v>
      </c>
      <c r="BE553" s="214">
        <f>IF(N553="základní",J553,0)</f>
        <v>0</v>
      </c>
      <c r="BF553" s="214">
        <f>IF(N553="snížená",J553,0)</f>
        <v>0</v>
      </c>
      <c r="BG553" s="214">
        <f>IF(N553="zákl. přenesená",J553,0)</f>
        <v>0</v>
      </c>
      <c r="BH553" s="214">
        <f>IF(N553="sníž. přenesená",J553,0)</f>
        <v>0</v>
      </c>
      <c r="BI553" s="214">
        <f>IF(N553="nulová",J553,0)</f>
        <v>0</v>
      </c>
      <c r="BJ553" s="19" t="s">
        <v>80</v>
      </c>
      <c r="BK553" s="214">
        <f>ROUND(I553*H553,2)</f>
        <v>0</v>
      </c>
      <c r="BL553" s="19" t="s">
        <v>218</v>
      </c>
      <c r="BM553" s="213" t="s">
        <v>870</v>
      </c>
    </row>
    <row r="554" s="2" customFormat="1">
      <c r="A554" s="40"/>
      <c r="B554" s="41"/>
      <c r="C554" s="42"/>
      <c r="D554" s="215" t="s">
        <v>135</v>
      </c>
      <c r="E554" s="42"/>
      <c r="F554" s="216" t="s">
        <v>871</v>
      </c>
      <c r="G554" s="42"/>
      <c r="H554" s="42"/>
      <c r="I554" s="217"/>
      <c r="J554" s="42"/>
      <c r="K554" s="42"/>
      <c r="L554" s="46"/>
      <c r="M554" s="218"/>
      <c r="N554" s="219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135</v>
      </c>
      <c r="AU554" s="19" t="s">
        <v>82</v>
      </c>
    </row>
    <row r="555" s="2" customFormat="1" ht="66.75" customHeight="1">
      <c r="A555" s="40"/>
      <c r="B555" s="41"/>
      <c r="C555" s="202" t="s">
        <v>872</v>
      </c>
      <c r="D555" s="202" t="s">
        <v>128</v>
      </c>
      <c r="E555" s="203" t="s">
        <v>873</v>
      </c>
      <c r="F555" s="204" t="s">
        <v>874</v>
      </c>
      <c r="G555" s="205" t="s">
        <v>686</v>
      </c>
      <c r="H555" s="263"/>
      <c r="I555" s="207"/>
      <c r="J555" s="208">
        <f>ROUND(I555*H555,2)</f>
        <v>0</v>
      </c>
      <c r="K555" s="204" t="s">
        <v>132</v>
      </c>
      <c r="L555" s="46"/>
      <c r="M555" s="209" t="s">
        <v>19</v>
      </c>
      <c r="N555" s="210" t="s">
        <v>44</v>
      </c>
      <c r="O555" s="86"/>
      <c r="P555" s="211">
        <f>O555*H555</f>
        <v>0</v>
      </c>
      <c r="Q555" s="211">
        <v>0</v>
      </c>
      <c r="R555" s="211">
        <f>Q555*H555</f>
        <v>0</v>
      </c>
      <c r="S555" s="211">
        <v>0</v>
      </c>
      <c r="T555" s="212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3" t="s">
        <v>218</v>
      </c>
      <c r="AT555" s="213" t="s">
        <v>128</v>
      </c>
      <c r="AU555" s="213" t="s">
        <v>82</v>
      </c>
      <c r="AY555" s="19" t="s">
        <v>125</v>
      </c>
      <c r="BE555" s="214">
        <f>IF(N555="základní",J555,0)</f>
        <v>0</v>
      </c>
      <c r="BF555" s="214">
        <f>IF(N555="snížená",J555,0)</f>
        <v>0</v>
      </c>
      <c r="BG555" s="214">
        <f>IF(N555="zákl. přenesená",J555,0)</f>
        <v>0</v>
      </c>
      <c r="BH555" s="214">
        <f>IF(N555="sníž. přenesená",J555,0)</f>
        <v>0</v>
      </c>
      <c r="BI555" s="214">
        <f>IF(N555="nulová",J555,0)</f>
        <v>0</v>
      </c>
      <c r="BJ555" s="19" t="s">
        <v>80</v>
      </c>
      <c r="BK555" s="214">
        <f>ROUND(I555*H555,2)</f>
        <v>0</v>
      </c>
      <c r="BL555" s="19" t="s">
        <v>218</v>
      </c>
      <c r="BM555" s="213" t="s">
        <v>875</v>
      </c>
    </row>
    <row r="556" s="2" customFormat="1">
      <c r="A556" s="40"/>
      <c r="B556" s="41"/>
      <c r="C556" s="42"/>
      <c r="D556" s="215" t="s">
        <v>135</v>
      </c>
      <c r="E556" s="42"/>
      <c r="F556" s="216" t="s">
        <v>876</v>
      </c>
      <c r="G556" s="42"/>
      <c r="H556" s="42"/>
      <c r="I556" s="217"/>
      <c r="J556" s="42"/>
      <c r="K556" s="42"/>
      <c r="L556" s="46"/>
      <c r="M556" s="218"/>
      <c r="N556" s="219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135</v>
      </c>
      <c r="AU556" s="19" t="s">
        <v>82</v>
      </c>
    </row>
    <row r="557" s="12" customFormat="1" ht="25.92" customHeight="1">
      <c r="A557" s="12"/>
      <c r="B557" s="186"/>
      <c r="C557" s="187"/>
      <c r="D557" s="188" t="s">
        <v>72</v>
      </c>
      <c r="E557" s="189" t="s">
        <v>877</v>
      </c>
      <c r="F557" s="189" t="s">
        <v>878</v>
      </c>
      <c r="G557" s="187"/>
      <c r="H557" s="187"/>
      <c r="I557" s="190"/>
      <c r="J557" s="191">
        <f>BK557</f>
        <v>0</v>
      </c>
      <c r="K557" s="187"/>
      <c r="L557" s="192"/>
      <c r="M557" s="193"/>
      <c r="N557" s="194"/>
      <c r="O557" s="194"/>
      <c r="P557" s="195">
        <f>P558+P561+P576+P579+P584</f>
        <v>0</v>
      </c>
      <c r="Q557" s="194"/>
      <c r="R557" s="195">
        <f>R558+R561+R576+R579+R584</f>
        <v>0</v>
      </c>
      <c r="S557" s="194"/>
      <c r="T557" s="196">
        <f>T558+T561+T576+T579+T584</f>
        <v>0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197" t="s">
        <v>155</v>
      </c>
      <c r="AT557" s="198" t="s">
        <v>72</v>
      </c>
      <c r="AU557" s="198" t="s">
        <v>73</v>
      </c>
      <c r="AY557" s="197" t="s">
        <v>125</v>
      </c>
      <c r="BK557" s="199">
        <f>BK558+BK561+BK576+BK579+BK584</f>
        <v>0</v>
      </c>
    </row>
    <row r="558" s="12" customFormat="1" ht="22.8" customHeight="1">
      <c r="A558" s="12"/>
      <c r="B558" s="186"/>
      <c r="C558" s="187"/>
      <c r="D558" s="188" t="s">
        <v>72</v>
      </c>
      <c r="E558" s="200" t="s">
        <v>879</v>
      </c>
      <c r="F558" s="200" t="s">
        <v>880</v>
      </c>
      <c r="G558" s="187"/>
      <c r="H558" s="187"/>
      <c r="I558" s="190"/>
      <c r="J558" s="201">
        <f>BK558</f>
        <v>0</v>
      </c>
      <c r="K558" s="187"/>
      <c r="L558" s="192"/>
      <c r="M558" s="193"/>
      <c r="N558" s="194"/>
      <c r="O558" s="194"/>
      <c r="P558" s="195">
        <f>SUM(P559:P560)</f>
        <v>0</v>
      </c>
      <c r="Q558" s="194"/>
      <c r="R558" s="195">
        <f>SUM(R559:R560)</f>
        <v>0</v>
      </c>
      <c r="S558" s="194"/>
      <c r="T558" s="196">
        <f>SUM(T559:T560)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197" t="s">
        <v>155</v>
      </c>
      <c r="AT558" s="198" t="s">
        <v>72</v>
      </c>
      <c r="AU558" s="198" t="s">
        <v>80</v>
      </c>
      <c r="AY558" s="197" t="s">
        <v>125</v>
      </c>
      <c r="BK558" s="199">
        <f>SUM(BK559:BK560)</f>
        <v>0</v>
      </c>
    </row>
    <row r="559" s="2" customFormat="1" ht="21.75" customHeight="1">
      <c r="A559" s="40"/>
      <c r="B559" s="41"/>
      <c r="C559" s="202" t="s">
        <v>881</v>
      </c>
      <c r="D559" s="202" t="s">
        <v>128</v>
      </c>
      <c r="E559" s="203" t="s">
        <v>882</v>
      </c>
      <c r="F559" s="204" t="s">
        <v>883</v>
      </c>
      <c r="G559" s="205" t="s">
        <v>884</v>
      </c>
      <c r="H559" s="206">
        <v>1</v>
      </c>
      <c r="I559" s="207"/>
      <c r="J559" s="208">
        <f>ROUND(I559*H559,2)</f>
        <v>0</v>
      </c>
      <c r="K559" s="204" t="s">
        <v>132</v>
      </c>
      <c r="L559" s="46"/>
      <c r="M559" s="209" t="s">
        <v>19</v>
      </c>
      <c r="N559" s="210" t="s">
        <v>44</v>
      </c>
      <c r="O559" s="86"/>
      <c r="P559" s="211">
        <f>O559*H559</f>
        <v>0</v>
      </c>
      <c r="Q559" s="211">
        <v>0</v>
      </c>
      <c r="R559" s="211">
        <f>Q559*H559</f>
        <v>0</v>
      </c>
      <c r="S559" s="211">
        <v>0</v>
      </c>
      <c r="T559" s="212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3" t="s">
        <v>885</v>
      </c>
      <c r="AT559" s="213" t="s">
        <v>128</v>
      </c>
      <c r="AU559" s="213" t="s">
        <v>82</v>
      </c>
      <c r="AY559" s="19" t="s">
        <v>125</v>
      </c>
      <c r="BE559" s="214">
        <f>IF(N559="základní",J559,0)</f>
        <v>0</v>
      </c>
      <c r="BF559" s="214">
        <f>IF(N559="snížená",J559,0)</f>
        <v>0</v>
      </c>
      <c r="BG559" s="214">
        <f>IF(N559="zákl. přenesená",J559,0)</f>
        <v>0</v>
      </c>
      <c r="BH559" s="214">
        <f>IF(N559="sníž. přenesená",J559,0)</f>
        <v>0</v>
      </c>
      <c r="BI559" s="214">
        <f>IF(N559="nulová",J559,0)</f>
        <v>0</v>
      </c>
      <c r="BJ559" s="19" t="s">
        <v>80</v>
      </c>
      <c r="BK559" s="214">
        <f>ROUND(I559*H559,2)</f>
        <v>0</v>
      </c>
      <c r="BL559" s="19" t="s">
        <v>885</v>
      </c>
      <c r="BM559" s="213" t="s">
        <v>886</v>
      </c>
    </row>
    <row r="560" s="2" customFormat="1">
      <c r="A560" s="40"/>
      <c r="B560" s="41"/>
      <c r="C560" s="42"/>
      <c r="D560" s="215" t="s">
        <v>135</v>
      </c>
      <c r="E560" s="42"/>
      <c r="F560" s="216" t="s">
        <v>887</v>
      </c>
      <c r="G560" s="42"/>
      <c r="H560" s="42"/>
      <c r="I560" s="217"/>
      <c r="J560" s="42"/>
      <c r="K560" s="42"/>
      <c r="L560" s="46"/>
      <c r="M560" s="218"/>
      <c r="N560" s="219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135</v>
      </c>
      <c r="AU560" s="19" t="s">
        <v>82</v>
      </c>
    </row>
    <row r="561" s="12" customFormat="1" ht="22.8" customHeight="1">
      <c r="A561" s="12"/>
      <c r="B561" s="186"/>
      <c r="C561" s="187"/>
      <c r="D561" s="188" t="s">
        <v>72</v>
      </c>
      <c r="E561" s="200" t="s">
        <v>888</v>
      </c>
      <c r="F561" s="200" t="s">
        <v>889</v>
      </c>
      <c r="G561" s="187"/>
      <c r="H561" s="187"/>
      <c r="I561" s="190"/>
      <c r="J561" s="201">
        <f>BK561</f>
        <v>0</v>
      </c>
      <c r="K561" s="187"/>
      <c r="L561" s="192"/>
      <c r="M561" s="193"/>
      <c r="N561" s="194"/>
      <c r="O561" s="194"/>
      <c r="P561" s="195">
        <f>SUM(P562:P575)</f>
        <v>0</v>
      </c>
      <c r="Q561" s="194"/>
      <c r="R561" s="195">
        <f>SUM(R562:R575)</f>
        <v>0</v>
      </c>
      <c r="S561" s="194"/>
      <c r="T561" s="196">
        <f>SUM(T562:T575)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197" t="s">
        <v>155</v>
      </c>
      <c r="AT561" s="198" t="s">
        <v>72</v>
      </c>
      <c r="AU561" s="198" t="s">
        <v>80</v>
      </c>
      <c r="AY561" s="197" t="s">
        <v>125</v>
      </c>
      <c r="BK561" s="199">
        <f>SUM(BK562:BK575)</f>
        <v>0</v>
      </c>
    </row>
    <row r="562" s="2" customFormat="1" ht="16.5" customHeight="1">
      <c r="A562" s="40"/>
      <c r="B562" s="41"/>
      <c r="C562" s="202" t="s">
        <v>890</v>
      </c>
      <c r="D562" s="202" t="s">
        <v>128</v>
      </c>
      <c r="E562" s="203" t="s">
        <v>891</v>
      </c>
      <c r="F562" s="204" t="s">
        <v>892</v>
      </c>
      <c r="G562" s="205" t="s">
        <v>884</v>
      </c>
      <c r="H562" s="206">
        <v>1</v>
      </c>
      <c r="I562" s="207"/>
      <c r="J562" s="208">
        <f>ROUND(I562*H562,2)</f>
        <v>0</v>
      </c>
      <c r="K562" s="204" t="s">
        <v>132</v>
      </c>
      <c r="L562" s="46"/>
      <c r="M562" s="209" t="s">
        <v>19</v>
      </c>
      <c r="N562" s="210" t="s">
        <v>44</v>
      </c>
      <c r="O562" s="86"/>
      <c r="P562" s="211">
        <f>O562*H562</f>
        <v>0</v>
      </c>
      <c r="Q562" s="211">
        <v>0</v>
      </c>
      <c r="R562" s="211">
        <f>Q562*H562</f>
        <v>0</v>
      </c>
      <c r="S562" s="211">
        <v>0</v>
      </c>
      <c r="T562" s="212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3" t="s">
        <v>885</v>
      </c>
      <c r="AT562" s="213" t="s">
        <v>128</v>
      </c>
      <c r="AU562" s="213" t="s">
        <v>82</v>
      </c>
      <c r="AY562" s="19" t="s">
        <v>125</v>
      </c>
      <c r="BE562" s="214">
        <f>IF(N562="základní",J562,0)</f>
        <v>0</v>
      </c>
      <c r="BF562" s="214">
        <f>IF(N562="snížená",J562,0)</f>
        <v>0</v>
      </c>
      <c r="BG562" s="214">
        <f>IF(N562="zákl. přenesená",J562,0)</f>
        <v>0</v>
      </c>
      <c r="BH562" s="214">
        <f>IF(N562="sníž. přenesená",J562,0)</f>
        <v>0</v>
      </c>
      <c r="BI562" s="214">
        <f>IF(N562="nulová",J562,0)</f>
        <v>0</v>
      </c>
      <c r="BJ562" s="19" t="s">
        <v>80</v>
      </c>
      <c r="BK562" s="214">
        <f>ROUND(I562*H562,2)</f>
        <v>0</v>
      </c>
      <c r="BL562" s="19" t="s">
        <v>885</v>
      </c>
      <c r="BM562" s="213" t="s">
        <v>893</v>
      </c>
    </row>
    <row r="563" s="2" customFormat="1">
      <c r="A563" s="40"/>
      <c r="B563" s="41"/>
      <c r="C563" s="42"/>
      <c r="D563" s="215" t="s">
        <v>135</v>
      </c>
      <c r="E563" s="42"/>
      <c r="F563" s="216" t="s">
        <v>894</v>
      </c>
      <c r="G563" s="42"/>
      <c r="H563" s="42"/>
      <c r="I563" s="217"/>
      <c r="J563" s="42"/>
      <c r="K563" s="42"/>
      <c r="L563" s="46"/>
      <c r="M563" s="218"/>
      <c r="N563" s="219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135</v>
      </c>
      <c r="AU563" s="19" t="s">
        <v>82</v>
      </c>
    </row>
    <row r="564" s="2" customFormat="1" ht="16.5" customHeight="1">
      <c r="A564" s="40"/>
      <c r="B564" s="41"/>
      <c r="C564" s="202" t="s">
        <v>895</v>
      </c>
      <c r="D564" s="202" t="s">
        <v>128</v>
      </c>
      <c r="E564" s="203" t="s">
        <v>896</v>
      </c>
      <c r="F564" s="204" t="s">
        <v>897</v>
      </c>
      <c r="G564" s="205" t="s">
        <v>884</v>
      </c>
      <c r="H564" s="206">
        <v>1</v>
      </c>
      <c r="I564" s="207"/>
      <c r="J564" s="208">
        <f>ROUND(I564*H564,2)</f>
        <v>0</v>
      </c>
      <c r="K564" s="204" t="s">
        <v>132</v>
      </c>
      <c r="L564" s="46"/>
      <c r="M564" s="209" t="s">
        <v>19</v>
      </c>
      <c r="N564" s="210" t="s">
        <v>44</v>
      </c>
      <c r="O564" s="86"/>
      <c r="P564" s="211">
        <f>O564*H564</f>
        <v>0</v>
      </c>
      <c r="Q564" s="211">
        <v>0</v>
      </c>
      <c r="R564" s="211">
        <f>Q564*H564</f>
        <v>0</v>
      </c>
      <c r="S564" s="211">
        <v>0</v>
      </c>
      <c r="T564" s="212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3" t="s">
        <v>885</v>
      </c>
      <c r="AT564" s="213" t="s">
        <v>128</v>
      </c>
      <c r="AU564" s="213" t="s">
        <v>82</v>
      </c>
      <c r="AY564" s="19" t="s">
        <v>125</v>
      </c>
      <c r="BE564" s="214">
        <f>IF(N564="základní",J564,0)</f>
        <v>0</v>
      </c>
      <c r="BF564" s="214">
        <f>IF(N564="snížená",J564,0)</f>
        <v>0</v>
      </c>
      <c r="BG564" s="214">
        <f>IF(N564="zákl. přenesená",J564,0)</f>
        <v>0</v>
      </c>
      <c r="BH564" s="214">
        <f>IF(N564="sníž. přenesená",J564,0)</f>
        <v>0</v>
      </c>
      <c r="BI564" s="214">
        <f>IF(N564="nulová",J564,0)</f>
        <v>0</v>
      </c>
      <c r="BJ564" s="19" t="s">
        <v>80</v>
      </c>
      <c r="BK564" s="214">
        <f>ROUND(I564*H564,2)</f>
        <v>0</v>
      </c>
      <c r="BL564" s="19" t="s">
        <v>885</v>
      </c>
      <c r="BM564" s="213" t="s">
        <v>898</v>
      </c>
    </row>
    <row r="565" s="2" customFormat="1">
      <c r="A565" s="40"/>
      <c r="B565" s="41"/>
      <c r="C565" s="42"/>
      <c r="D565" s="215" t="s">
        <v>135</v>
      </c>
      <c r="E565" s="42"/>
      <c r="F565" s="216" t="s">
        <v>899</v>
      </c>
      <c r="G565" s="42"/>
      <c r="H565" s="42"/>
      <c r="I565" s="217"/>
      <c r="J565" s="42"/>
      <c r="K565" s="42"/>
      <c r="L565" s="46"/>
      <c r="M565" s="218"/>
      <c r="N565" s="219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135</v>
      </c>
      <c r="AU565" s="19" t="s">
        <v>82</v>
      </c>
    </row>
    <row r="566" s="2" customFormat="1" ht="16.5" customHeight="1">
      <c r="A566" s="40"/>
      <c r="B566" s="41"/>
      <c r="C566" s="202" t="s">
        <v>900</v>
      </c>
      <c r="D566" s="202" t="s">
        <v>128</v>
      </c>
      <c r="E566" s="203" t="s">
        <v>901</v>
      </c>
      <c r="F566" s="204" t="s">
        <v>902</v>
      </c>
      <c r="G566" s="205" t="s">
        <v>884</v>
      </c>
      <c r="H566" s="206">
        <v>1</v>
      </c>
      <c r="I566" s="207"/>
      <c r="J566" s="208">
        <f>ROUND(I566*H566,2)</f>
        <v>0</v>
      </c>
      <c r="K566" s="204" t="s">
        <v>132</v>
      </c>
      <c r="L566" s="46"/>
      <c r="M566" s="209" t="s">
        <v>19</v>
      </c>
      <c r="N566" s="210" t="s">
        <v>44</v>
      </c>
      <c r="O566" s="86"/>
      <c r="P566" s="211">
        <f>O566*H566</f>
        <v>0</v>
      </c>
      <c r="Q566" s="211">
        <v>0</v>
      </c>
      <c r="R566" s="211">
        <f>Q566*H566</f>
        <v>0</v>
      </c>
      <c r="S566" s="211">
        <v>0</v>
      </c>
      <c r="T566" s="212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13" t="s">
        <v>885</v>
      </c>
      <c r="AT566" s="213" t="s">
        <v>128</v>
      </c>
      <c r="AU566" s="213" t="s">
        <v>82</v>
      </c>
      <c r="AY566" s="19" t="s">
        <v>125</v>
      </c>
      <c r="BE566" s="214">
        <f>IF(N566="základní",J566,0)</f>
        <v>0</v>
      </c>
      <c r="BF566" s="214">
        <f>IF(N566="snížená",J566,0)</f>
        <v>0</v>
      </c>
      <c r="BG566" s="214">
        <f>IF(N566="zákl. přenesená",J566,0)</f>
        <v>0</v>
      </c>
      <c r="BH566" s="214">
        <f>IF(N566="sníž. přenesená",J566,0)</f>
        <v>0</v>
      </c>
      <c r="BI566" s="214">
        <f>IF(N566="nulová",J566,0)</f>
        <v>0</v>
      </c>
      <c r="BJ566" s="19" t="s">
        <v>80</v>
      </c>
      <c r="BK566" s="214">
        <f>ROUND(I566*H566,2)</f>
        <v>0</v>
      </c>
      <c r="BL566" s="19" t="s">
        <v>885</v>
      </c>
      <c r="BM566" s="213" t="s">
        <v>903</v>
      </c>
    </row>
    <row r="567" s="2" customFormat="1">
      <c r="A567" s="40"/>
      <c r="B567" s="41"/>
      <c r="C567" s="42"/>
      <c r="D567" s="215" t="s">
        <v>135</v>
      </c>
      <c r="E567" s="42"/>
      <c r="F567" s="216" t="s">
        <v>904</v>
      </c>
      <c r="G567" s="42"/>
      <c r="H567" s="42"/>
      <c r="I567" s="217"/>
      <c r="J567" s="42"/>
      <c r="K567" s="42"/>
      <c r="L567" s="46"/>
      <c r="M567" s="218"/>
      <c r="N567" s="219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135</v>
      </c>
      <c r="AU567" s="19" t="s">
        <v>82</v>
      </c>
    </row>
    <row r="568" s="2" customFormat="1" ht="16.5" customHeight="1">
      <c r="A568" s="40"/>
      <c r="B568" s="41"/>
      <c r="C568" s="202" t="s">
        <v>905</v>
      </c>
      <c r="D568" s="202" t="s">
        <v>128</v>
      </c>
      <c r="E568" s="203" t="s">
        <v>906</v>
      </c>
      <c r="F568" s="204" t="s">
        <v>907</v>
      </c>
      <c r="G568" s="205" t="s">
        <v>884</v>
      </c>
      <c r="H568" s="206">
        <v>1</v>
      </c>
      <c r="I568" s="207"/>
      <c r="J568" s="208">
        <f>ROUND(I568*H568,2)</f>
        <v>0</v>
      </c>
      <c r="K568" s="204" t="s">
        <v>132</v>
      </c>
      <c r="L568" s="46"/>
      <c r="M568" s="209" t="s">
        <v>19</v>
      </c>
      <c r="N568" s="210" t="s">
        <v>44</v>
      </c>
      <c r="O568" s="86"/>
      <c r="P568" s="211">
        <f>O568*H568</f>
        <v>0</v>
      </c>
      <c r="Q568" s="211">
        <v>0</v>
      </c>
      <c r="R568" s="211">
        <f>Q568*H568</f>
        <v>0</v>
      </c>
      <c r="S568" s="211">
        <v>0</v>
      </c>
      <c r="T568" s="212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3" t="s">
        <v>885</v>
      </c>
      <c r="AT568" s="213" t="s">
        <v>128</v>
      </c>
      <c r="AU568" s="213" t="s">
        <v>82</v>
      </c>
      <c r="AY568" s="19" t="s">
        <v>125</v>
      </c>
      <c r="BE568" s="214">
        <f>IF(N568="základní",J568,0)</f>
        <v>0</v>
      </c>
      <c r="BF568" s="214">
        <f>IF(N568="snížená",J568,0)</f>
        <v>0</v>
      </c>
      <c r="BG568" s="214">
        <f>IF(N568="zákl. přenesená",J568,0)</f>
        <v>0</v>
      </c>
      <c r="BH568" s="214">
        <f>IF(N568="sníž. přenesená",J568,0)</f>
        <v>0</v>
      </c>
      <c r="BI568" s="214">
        <f>IF(N568="nulová",J568,0)</f>
        <v>0</v>
      </c>
      <c r="BJ568" s="19" t="s">
        <v>80</v>
      </c>
      <c r="BK568" s="214">
        <f>ROUND(I568*H568,2)</f>
        <v>0</v>
      </c>
      <c r="BL568" s="19" t="s">
        <v>885</v>
      </c>
      <c r="BM568" s="213" t="s">
        <v>908</v>
      </c>
    </row>
    <row r="569" s="2" customFormat="1">
      <c r="A569" s="40"/>
      <c r="B569" s="41"/>
      <c r="C569" s="42"/>
      <c r="D569" s="215" t="s">
        <v>135</v>
      </c>
      <c r="E569" s="42"/>
      <c r="F569" s="216" t="s">
        <v>909</v>
      </c>
      <c r="G569" s="42"/>
      <c r="H569" s="42"/>
      <c r="I569" s="217"/>
      <c r="J569" s="42"/>
      <c r="K569" s="42"/>
      <c r="L569" s="46"/>
      <c r="M569" s="218"/>
      <c r="N569" s="219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135</v>
      </c>
      <c r="AU569" s="19" t="s">
        <v>82</v>
      </c>
    </row>
    <row r="570" s="2" customFormat="1" ht="16.5" customHeight="1">
      <c r="A570" s="40"/>
      <c r="B570" s="41"/>
      <c r="C570" s="202" t="s">
        <v>910</v>
      </c>
      <c r="D570" s="202" t="s">
        <v>128</v>
      </c>
      <c r="E570" s="203" t="s">
        <v>911</v>
      </c>
      <c r="F570" s="204" t="s">
        <v>912</v>
      </c>
      <c r="G570" s="205" t="s">
        <v>884</v>
      </c>
      <c r="H570" s="206">
        <v>1</v>
      </c>
      <c r="I570" s="207"/>
      <c r="J570" s="208">
        <f>ROUND(I570*H570,2)</f>
        <v>0</v>
      </c>
      <c r="K570" s="204" t="s">
        <v>132</v>
      </c>
      <c r="L570" s="46"/>
      <c r="M570" s="209" t="s">
        <v>19</v>
      </c>
      <c r="N570" s="210" t="s">
        <v>44</v>
      </c>
      <c r="O570" s="86"/>
      <c r="P570" s="211">
        <f>O570*H570</f>
        <v>0</v>
      </c>
      <c r="Q570" s="211">
        <v>0</v>
      </c>
      <c r="R570" s="211">
        <f>Q570*H570</f>
        <v>0</v>
      </c>
      <c r="S570" s="211">
        <v>0</v>
      </c>
      <c r="T570" s="212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3" t="s">
        <v>885</v>
      </c>
      <c r="AT570" s="213" t="s">
        <v>128</v>
      </c>
      <c r="AU570" s="213" t="s">
        <v>82</v>
      </c>
      <c r="AY570" s="19" t="s">
        <v>125</v>
      </c>
      <c r="BE570" s="214">
        <f>IF(N570="základní",J570,0)</f>
        <v>0</v>
      </c>
      <c r="BF570" s="214">
        <f>IF(N570="snížená",J570,0)</f>
        <v>0</v>
      </c>
      <c r="BG570" s="214">
        <f>IF(N570="zákl. přenesená",J570,0)</f>
        <v>0</v>
      </c>
      <c r="BH570" s="214">
        <f>IF(N570="sníž. přenesená",J570,0)</f>
        <v>0</v>
      </c>
      <c r="BI570" s="214">
        <f>IF(N570="nulová",J570,0)</f>
        <v>0</v>
      </c>
      <c r="BJ570" s="19" t="s">
        <v>80</v>
      </c>
      <c r="BK570" s="214">
        <f>ROUND(I570*H570,2)</f>
        <v>0</v>
      </c>
      <c r="BL570" s="19" t="s">
        <v>885</v>
      </c>
      <c r="BM570" s="213" t="s">
        <v>913</v>
      </c>
    </row>
    <row r="571" s="2" customFormat="1">
      <c r="A571" s="40"/>
      <c r="B571" s="41"/>
      <c r="C571" s="42"/>
      <c r="D571" s="215" t="s">
        <v>135</v>
      </c>
      <c r="E571" s="42"/>
      <c r="F571" s="216" t="s">
        <v>914</v>
      </c>
      <c r="G571" s="42"/>
      <c r="H571" s="42"/>
      <c r="I571" s="217"/>
      <c r="J571" s="42"/>
      <c r="K571" s="42"/>
      <c r="L571" s="46"/>
      <c r="M571" s="218"/>
      <c r="N571" s="219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135</v>
      </c>
      <c r="AU571" s="19" t="s">
        <v>82</v>
      </c>
    </row>
    <row r="572" s="2" customFormat="1" ht="16.5" customHeight="1">
      <c r="A572" s="40"/>
      <c r="B572" s="41"/>
      <c r="C572" s="202" t="s">
        <v>915</v>
      </c>
      <c r="D572" s="202" t="s">
        <v>128</v>
      </c>
      <c r="E572" s="203" t="s">
        <v>916</v>
      </c>
      <c r="F572" s="204" t="s">
        <v>917</v>
      </c>
      <c r="G572" s="205" t="s">
        <v>884</v>
      </c>
      <c r="H572" s="206">
        <v>1</v>
      </c>
      <c r="I572" s="207"/>
      <c r="J572" s="208">
        <f>ROUND(I572*H572,2)</f>
        <v>0</v>
      </c>
      <c r="K572" s="204" t="s">
        <v>132</v>
      </c>
      <c r="L572" s="46"/>
      <c r="M572" s="209" t="s">
        <v>19</v>
      </c>
      <c r="N572" s="210" t="s">
        <v>44</v>
      </c>
      <c r="O572" s="86"/>
      <c r="P572" s="211">
        <f>O572*H572</f>
        <v>0</v>
      </c>
      <c r="Q572" s="211">
        <v>0</v>
      </c>
      <c r="R572" s="211">
        <f>Q572*H572</f>
        <v>0</v>
      </c>
      <c r="S572" s="211">
        <v>0</v>
      </c>
      <c r="T572" s="212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3" t="s">
        <v>885</v>
      </c>
      <c r="AT572" s="213" t="s">
        <v>128</v>
      </c>
      <c r="AU572" s="213" t="s">
        <v>82</v>
      </c>
      <c r="AY572" s="19" t="s">
        <v>125</v>
      </c>
      <c r="BE572" s="214">
        <f>IF(N572="základní",J572,0)</f>
        <v>0</v>
      </c>
      <c r="BF572" s="214">
        <f>IF(N572="snížená",J572,0)</f>
        <v>0</v>
      </c>
      <c r="BG572" s="214">
        <f>IF(N572="zákl. přenesená",J572,0)</f>
        <v>0</v>
      </c>
      <c r="BH572" s="214">
        <f>IF(N572="sníž. přenesená",J572,0)</f>
        <v>0</v>
      </c>
      <c r="BI572" s="214">
        <f>IF(N572="nulová",J572,0)</f>
        <v>0</v>
      </c>
      <c r="BJ572" s="19" t="s">
        <v>80</v>
      </c>
      <c r="BK572" s="214">
        <f>ROUND(I572*H572,2)</f>
        <v>0</v>
      </c>
      <c r="BL572" s="19" t="s">
        <v>885</v>
      </c>
      <c r="BM572" s="213" t="s">
        <v>918</v>
      </c>
    </row>
    <row r="573" s="2" customFormat="1">
      <c r="A573" s="40"/>
      <c r="B573" s="41"/>
      <c r="C573" s="42"/>
      <c r="D573" s="215" t="s">
        <v>135</v>
      </c>
      <c r="E573" s="42"/>
      <c r="F573" s="216" t="s">
        <v>919</v>
      </c>
      <c r="G573" s="42"/>
      <c r="H573" s="42"/>
      <c r="I573" s="217"/>
      <c r="J573" s="42"/>
      <c r="K573" s="42"/>
      <c r="L573" s="46"/>
      <c r="M573" s="218"/>
      <c r="N573" s="219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135</v>
      </c>
      <c r="AU573" s="19" t="s">
        <v>82</v>
      </c>
    </row>
    <row r="574" s="2" customFormat="1" ht="16.5" customHeight="1">
      <c r="A574" s="40"/>
      <c r="B574" s="41"/>
      <c r="C574" s="202" t="s">
        <v>920</v>
      </c>
      <c r="D574" s="202" t="s">
        <v>128</v>
      </c>
      <c r="E574" s="203" t="s">
        <v>921</v>
      </c>
      <c r="F574" s="204" t="s">
        <v>922</v>
      </c>
      <c r="G574" s="205" t="s">
        <v>884</v>
      </c>
      <c r="H574" s="206">
        <v>1</v>
      </c>
      <c r="I574" s="207"/>
      <c r="J574" s="208">
        <f>ROUND(I574*H574,2)</f>
        <v>0</v>
      </c>
      <c r="K574" s="204" t="s">
        <v>132</v>
      </c>
      <c r="L574" s="46"/>
      <c r="M574" s="209" t="s">
        <v>19</v>
      </c>
      <c r="N574" s="210" t="s">
        <v>44</v>
      </c>
      <c r="O574" s="86"/>
      <c r="P574" s="211">
        <f>O574*H574</f>
        <v>0</v>
      </c>
      <c r="Q574" s="211">
        <v>0</v>
      </c>
      <c r="R574" s="211">
        <f>Q574*H574</f>
        <v>0</v>
      </c>
      <c r="S574" s="211">
        <v>0</v>
      </c>
      <c r="T574" s="212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13" t="s">
        <v>885</v>
      </c>
      <c r="AT574" s="213" t="s">
        <v>128</v>
      </c>
      <c r="AU574" s="213" t="s">
        <v>82</v>
      </c>
      <c r="AY574" s="19" t="s">
        <v>125</v>
      </c>
      <c r="BE574" s="214">
        <f>IF(N574="základní",J574,0)</f>
        <v>0</v>
      </c>
      <c r="BF574" s="214">
        <f>IF(N574="snížená",J574,0)</f>
        <v>0</v>
      </c>
      <c r="BG574" s="214">
        <f>IF(N574="zákl. přenesená",J574,0)</f>
        <v>0</v>
      </c>
      <c r="BH574" s="214">
        <f>IF(N574="sníž. přenesená",J574,0)</f>
        <v>0</v>
      </c>
      <c r="BI574" s="214">
        <f>IF(N574="nulová",J574,0)</f>
        <v>0</v>
      </c>
      <c r="BJ574" s="19" t="s">
        <v>80</v>
      </c>
      <c r="BK574" s="214">
        <f>ROUND(I574*H574,2)</f>
        <v>0</v>
      </c>
      <c r="BL574" s="19" t="s">
        <v>885</v>
      </c>
      <c r="BM574" s="213" t="s">
        <v>923</v>
      </c>
    </row>
    <row r="575" s="2" customFormat="1">
      <c r="A575" s="40"/>
      <c r="B575" s="41"/>
      <c r="C575" s="42"/>
      <c r="D575" s="215" t="s">
        <v>135</v>
      </c>
      <c r="E575" s="42"/>
      <c r="F575" s="216" t="s">
        <v>924</v>
      </c>
      <c r="G575" s="42"/>
      <c r="H575" s="42"/>
      <c r="I575" s="217"/>
      <c r="J575" s="42"/>
      <c r="K575" s="42"/>
      <c r="L575" s="46"/>
      <c r="M575" s="218"/>
      <c r="N575" s="219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135</v>
      </c>
      <c r="AU575" s="19" t="s">
        <v>82</v>
      </c>
    </row>
    <row r="576" s="12" customFormat="1" ht="22.8" customHeight="1">
      <c r="A576" s="12"/>
      <c r="B576" s="186"/>
      <c r="C576" s="187"/>
      <c r="D576" s="188" t="s">
        <v>72</v>
      </c>
      <c r="E576" s="200" t="s">
        <v>925</v>
      </c>
      <c r="F576" s="200" t="s">
        <v>926</v>
      </c>
      <c r="G576" s="187"/>
      <c r="H576" s="187"/>
      <c r="I576" s="190"/>
      <c r="J576" s="201">
        <f>BK576</f>
        <v>0</v>
      </c>
      <c r="K576" s="187"/>
      <c r="L576" s="192"/>
      <c r="M576" s="193"/>
      <c r="N576" s="194"/>
      <c r="O576" s="194"/>
      <c r="P576" s="195">
        <f>SUM(P577:P578)</f>
        <v>0</v>
      </c>
      <c r="Q576" s="194"/>
      <c r="R576" s="195">
        <f>SUM(R577:R578)</f>
        <v>0</v>
      </c>
      <c r="S576" s="194"/>
      <c r="T576" s="196">
        <f>SUM(T577:T578)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197" t="s">
        <v>155</v>
      </c>
      <c r="AT576" s="198" t="s">
        <v>72</v>
      </c>
      <c r="AU576" s="198" t="s">
        <v>80</v>
      </c>
      <c r="AY576" s="197" t="s">
        <v>125</v>
      </c>
      <c r="BK576" s="199">
        <f>SUM(BK577:BK578)</f>
        <v>0</v>
      </c>
    </row>
    <row r="577" s="2" customFormat="1" ht="16.5" customHeight="1">
      <c r="A577" s="40"/>
      <c r="B577" s="41"/>
      <c r="C577" s="202" t="s">
        <v>927</v>
      </c>
      <c r="D577" s="202" t="s">
        <v>128</v>
      </c>
      <c r="E577" s="203" t="s">
        <v>928</v>
      </c>
      <c r="F577" s="204" t="s">
        <v>929</v>
      </c>
      <c r="G577" s="205" t="s">
        <v>884</v>
      </c>
      <c r="H577" s="206">
        <v>1</v>
      </c>
      <c r="I577" s="207"/>
      <c r="J577" s="208">
        <f>ROUND(I577*H577,2)</f>
        <v>0</v>
      </c>
      <c r="K577" s="204" t="s">
        <v>132</v>
      </c>
      <c r="L577" s="46"/>
      <c r="M577" s="209" t="s">
        <v>19</v>
      </c>
      <c r="N577" s="210" t="s">
        <v>44</v>
      </c>
      <c r="O577" s="86"/>
      <c r="P577" s="211">
        <f>O577*H577</f>
        <v>0</v>
      </c>
      <c r="Q577" s="211">
        <v>0</v>
      </c>
      <c r="R577" s="211">
        <f>Q577*H577</f>
        <v>0</v>
      </c>
      <c r="S577" s="211">
        <v>0</v>
      </c>
      <c r="T577" s="212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3" t="s">
        <v>885</v>
      </c>
      <c r="AT577" s="213" t="s">
        <v>128</v>
      </c>
      <c r="AU577" s="213" t="s">
        <v>82</v>
      </c>
      <c r="AY577" s="19" t="s">
        <v>125</v>
      </c>
      <c r="BE577" s="214">
        <f>IF(N577="základní",J577,0)</f>
        <v>0</v>
      </c>
      <c r="BF577" s="214">
        <f>IF(N577="snížená",J577,0)</f>
        <v>0</v>
      </c>
      <c r="BG577" s="214">
        <f>IF(N577="zákl. přenesená",J577,0)</f>
        <v>0</v>
      </c>
      <c r="BH577" s="214">
        <f>IF(N577="sníž. přenesená",J577,0)</f>
        <v>0</v>
      </c>
      <c r="BI577" s="214">
        <f>IF(N577="nulová",J577,0)</f>
        <v>0</v>
      </c>
      <c r="BJ577" s="19" t="s">
        <v>80</v>
      </c>
      <c r="BK577" s="214">
        <f>ROUND(I577*H577,2)</f>
        <v>0</v>
      </c>
      <c r="BL577" s="19" t="s">
        <v>885</v>
      </c>
      <c r="BM577" s="213" t="s">
        <v>930</v>
      </c>
    </row>
    <row r="578" s="2" customFormat="1">
      <c r="A578" s="40"/>
      <c r="B578" s="41"/>
      <c r="C578" s="42"/>
      <c r="D578" s="215" t="s">
        <v>135</v>
      </c>
      <c r="E578" s="42"/>
      <c r="F578" s="216" t="s">
        <v>931</v>
      </c>
      <c r="G578" s="42"/>
      <c r="H578" s="42"/>
      <c r="I578" s="217"/>
      <c r="J578" s="42"/>
      <c r="K578" s="42"/>
      <c r="L578" s="46"/>
      <c r="M578" s="218"/>
      <c r="N578" s="219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135</v>
      </c>
      <c r="AU578" s="19" t="s">
        <v>82</v>
      </c>
    </row>
    <row r="579" s="12" customFormat="1" ht="22.8" customHeight="1">
      <c r="A579" s="12"/>
      <c r="B579" s="186"/>
      <c r="C579" s="187"/>
      <c r="D579" s="188" t="s">
        <v>72</v>
      </c>
      <c r="E579" s="200" t="s">
        <v>932</v>
      </c>
      <c r="F579" s="200" t="s">
        <v>933</v>
      </c>
      <c r="G579" s="187"/>
      <c r="H579" s="187"/>
      <c r="I579" s="190"/>
      <c r="J579" s="201">
        <f>BK579</f>
        <v>0</v>
      </c>
      <c r="K579" s="187"/>
      <c r="L579" s="192"/>
      <c r="M579" s="193"/>
      <c r="N579" s="194"/>
      <c r="O579" s="194"/>
      <c r="P579" s="195">
        <f>SUM(P580:P583)</f>
        <v>0</v>
      </c>
      <c r="Q579" s="194"/>
      <c r="R579" s="195">
        <f>SUM(R580:R583)</f>
        <v>0</v>
      </c>
      <c r="S579" s="194"/>
      <c r="T579" s="196">
        <f>SUM(T580:T583)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197" t="s">
        <v>155</v>
      </c>
      <c r="AT579" s="198" t="s">
        <v>72</v>
      </c>
      <c r="AU579" s="198" t="s">
        <v>80</v>
      </c>
      <c r="AY579" s="197" t="s">
        <v>125</v>
      </c>
      <c r="BK579" s="199">
        <f>SUM(BK580:BK583)</f>
        <v>0</v>
      </c>
    </row>
    <row r="580" s="2" customFormat="1" ht="16.5" customHeight="1">
      <c r="A580" s="40"/>
      <c r="B580" s="41"/>
      <c r="C580" s="202" t="s">
        <v>934</v>
      </c>
      <c r="D580" s="202" t="s">
        <v>128</v>
      </c>
      <c r="E580" s="203" t="s">
        <v>935</v>
      </c>
      <c r="F580" s="204" t="s">
        <v>936</v>
      </c>
      <c r="G580" s="205" t="s">
        <v>884</v>
      </c>
      <c r="H580" s="206">
        <v>1</v>
      </c>
      <c r="I580" s="207"/>
      <c r="J580" s="208">
        <f>ROUND(I580*H580,2)</f>
        <v>0</v>
      </c>
      <c r="K580" s="204" t="s">
        <v>132</v>
      </c>
      <c r="L580" s="46"/>
      <c r="M580" s="209" t="s">
        <v>19</v>
      </c>
      <c r="N580" s="210" t="s">
        <v>44</v>
      </c>
      <c r="O580" s="86"/>
      <c r="P580" s="211">
        <f>O580*H580</f>
        <v>0</v>
      </c>
      <c r="Q580" s="211">
        <v>0</v>
      </c>
      <c r="R580" s="211">
        <f>Q580*H580</f>
        <v>0</v>
      </c>
      <c r="S580" s="211">
        <v>0</v>
      </c>
      <c r="T580" s="212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3" t="s">
        <v>885</v>
      </c>
      <c r="AT580" s="213" t="s">
        <v>128</v>
      </c>
      <c r="AU580" s="213" t="s">
        <v>82</v>
      </c>
      <c r="AY580" s="19" t="s">
        <v>125</v>
      </c>
      <c r="BE580" s="214">
        <f>IF(N580="základní",J580,0)</f>
        <v>0</v>
      </c>
      <c r="BF580" s="214">
        <f>IF(N580="snížená",J580,0)</f>
        <v>0</v>
      </c>
      <c r="BG580" s="214">
        <f>IF(N580="zákl. přenesená",J580,0)</f>
        <v>0</v>
      </c>
      <c r="BH580" s="214">
        <f>IF(N580="sníž. přenesená",J580,0)</f>
        <v>0</v>
      </c>
      <c r="BI580" s="214">
        <f>IF(N580="nulová",J580,0)</f>
        <v>0</v>
      </c>
      <c r="BJ580" s="19" t="s">
        <v>80</v>
      </c>
      <c r="BK580" s="214">
        <f>ROUND(I580*H580,2)</f>
        <v>0</v>
      </c>
      <c r="BL580" s="19" t="s">
        <v>885</v>
      </c>
      <c r="BM580" s="213" t="s">
        <v>937</v>
      </c>
    </row>
    <row r="581" s="2" customFormat="1">
      <c r="A581" s="40"/>
      <c r="B581" s="41"/>
      <c r="C581" s="42"/>
      <c r="D581" s="215" t="s">
        <v>135</v>
      </c>
      <c r="E581" s="42"/>
      <c r="F581" s="216" t="s">
        <v>938</v>
      </c>
      <c r="G581" s="42"/>
      <c r="H581" s="42"/>
      <c r="I581" s="217"/>
      <c r="J581" s="42"/>
      <c r="K581" s="42"/>
      <c r="L581" s="46"/>
      <c r="M581" s="218"/>
      <c r="N581" s="219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135</v>
      </c>
      <c r="AU581" s="19" t="s">
        <v>82</v>
      </c>
    </row>
    <row r="582" s="2" customFormat="1" ht="16.5" customHeight="1">
      <c r="A582" s="40"/>
      <c r="B582" s="41"/>
      <c r="C582" s="202" t="s">
        <v>939</v>
      </c>
      <c r="D582" s="202" t="s">
        <v>128</v>
      </c>
      <c r="E582" s="203" t="s">
        <v>940</v>
      </c>
      <c r="F582" s="204" t="s">
        <v>941</v>
      </c>
      <c r="G582" s="205" t="s">
        <v>884</v>
      </c>
      <c r="H582" s="206">
        <v>1</v>
      </c>
      <c r="I582" s="207"/>
      <c r="J582" s="208">
        <f>ROUND(I582*H582,2)</f>
        <v>0</v>
      </c>
      <c r="K582" s="204" t="s">
        <v>132</v>
      </c>
      <c r="L582" s="46"/>
      <c r="M582" s="209" t="s">
        <v>19</v>
      </c>
      <c r="N582" s="210" t="s">
        <v>44</v>
      </c>
      <c r="O582" s="86"/>
      <c r="P582" s="211">
        <f>O582*H582</f>
        <v>0</v>
      </c>
      <c r="Q582" s="211">
        <v>0</v>
      </c>
      <c r="R582" s="211">
        <f>Q582*H582</f>
        <v>0</v>
      </c>
      <c r="S582" s="211">
        <v>0</v>
      </c>
      <c r="T582" s="212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3" t="s">
        <v>885</v>
      </c>
      <c r="AT582" s="213" t="s">
        <v>128</v>
      </c>
      <c r="AU582" s="213" t="s">
        <v>82</v>
      </c>
      <c r="AY582" s="19" t="s">
        <v>125</v>
      </c>
      <c r="BE582" s="214">
        <f>IF(N582="základní",J582,0)</f>
        <v>0</v>
      </c>
      <c r="BF582" s="214">
        <f>IF(N582="snížená",J582,0)</f>
        <v>0</v>
      </c>
      <c r="BG582" s="214">
        <f>IF(N582="zákl. přenesená",J582,0)</f>
        <v>0</v>
      </c>
      <c r="BH582" s="214">
        <f>IF(N582="sníž. přenesená",J582,0)</f>
        <v>0</v>
      </c>
      <c r="BI582" s="214">
        <f>IF(N582="nulová",J582,0)</f>
        <v>0</v>
      </c>
      <c r="BJ582" s="19" t="s">
        <v>80</v>
      </c>
      <c r="BK582" s="214">
        <f>ROUND(I582*H582,2)</f>
        <v>0</v>
      </c>
      <c r="BL582" s="19" t="s">
        <v>885</v>
      </c>
      <c r="BM582" s="213" t="s">
        <v>942</v>
      </c>
    </row>
    <row r="583" s="2" customFormat="1">
      <c r="A583" s="40"/>
      <c r="B583" s="41"/>
      <c r="C583" s="42"/>
      <c r="D583" s="215" t="s">
        <v>135</v>
      </c>
      <c r="E583" s="42"/>
      <c r="F583" s="216" t="s">
        <v>943</v>
      </c>
      <c r="G583" s="42"/>
      <c r="H583" s="42"/>
      <c r="I583" s="217"/>
      <c r="J583" s="42"/>
      <c r="K583" s="42"/>
      <c r="L583" s="46"/>
      <c r="M583" s="218"/>
      <c r="N583" s="219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135</v>
      </c>
      <c r="AU583" s="19" t="s">
        <v>82</v>
      </c>
    </row>
    <row r="584" s="12" customFormat="1" ht="22.8" customHeight="1">
      <c r="A584" s="12"/>
      <c r="B584" s="186"/>
      <c r="C584" s="187"/>
      <c r="D584" s="188" t="s">
        <v>72</v>
      </c>
      <c r="E584" s="200" t="s">
        <v>944</v>
      </c>
      <c r="F584" s="200" t="s">
        <v>945</v>
      </c>
      <c r="G584" s="187"/>
      <c r="H584" s="187"/>
      <c r="I584" s="190"/>
      <c r="J584" s="201">
        <f>BK584</f>
        <v>0</v>
      </c>
      <c r="K584" s="187"/>
      <c r="L584" s="192"/>
      <c r="M584" s="193"/>
      <c r="N584" s="194"/>
      <c r="O584" s="194"/>
      <c r="P584" s="195">
        <f>SUM(P585:P588)</f>
        <v>0</v>
      </c>
      <c r="Q584" s="194"/>
      <c r="R584" s="195">
        <f>SUM(R585:R588)</f>
        <v>0</v>
      </c>
      <c r="S584" s="194"/>
      <c r="T584" s="196">
        <f>SUM(T585:T588)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197" t="s">
        <v>155</v>
      </c>
      <c r="AT584" s="198" t="s">
        <v>72</v>
      </c>
      <c r="AU584" s="198" t="s">
        <v>80</v>
      </c>
      <c r="AY584" s="197" t="s">
        <v>125</v>
      </c>
      <c r="BK584" s="199">
        <f>SUM(BK585:BK588)</f>
        <v>0</v>
      </c>
    </row>
    <row r="585" s="2" customFormat="1" ht="16.5" customHeight="1">
      <c r="A585" s="40"/>
      <c r="B585" s="41"/>
      <c r="C585" s="202" t="s">
        <v>946</v>
      </c>
      <c r="D585" s="202" t="s">
        <v>128</v>
      </c>
      <c r="E585" s="203" t="s">
        <v>947</v>
      </c>
      <c r="F585" s="204" t="s">
        <v>948</v>
      </c>
      <c r="G585" s="205" t="s">
        <v>884</v>
      </c>
      <c r="H585" s="206">
        <v>1</v>
      </c>
      <c r="I585" s="207"/>
      <c r="J585" s="208">
        <f>ROUND(I585*H585,2)</f>
        <v>0</v>
      </c>
      <c r="K585" s="204" t="s">
        <v>132</v>
      </c>
      <c r="L585" s="46"/>
      <c r="M585" s="209" t="s">
        <v>19</v>
      </c>
      <c r="N585" s="210" t="s">
        <v>44</v>
      </c>
      <c r="O585" s="86"/>
      <c r="P585" s="211">
        <f>O585*H585</f>
        <v>0</v>
      </c>
      <c r="Q585" s="211">
        <v>0</v>
      </c>
      <c r="R585" s="211">
        <f>Q585*H585</f>
        <v>0</v>
      </c>
      <c r="S585" s="211">
        <v>0</v>
      </c>
      <c r="T585" s="212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13" t="s">
        <v>885</v>
      </c>
      <c r="AT585" s="213" t="s">
        <v>128</v>
      </c>
      <c r="AU585" s="213" t="s">
        <v>82</v>
      </c>
      <c r="AY585" s="19" t="s">
        <v>125</v>
      </c>
      <c r="BE585" s="214">
        <f>IF(N585="základní",J585,0)</f>
        <v>0</v>
      </c>
      <c r="BF585" s="214">
        <f>IF(N585="snížená",J585,0)</f>
        <v>0</v>
      </c>
      <c r="BG585" s="214">
        <f>IF(N585="zákl. přenesená",J585,0)</f>
        <v>0</v>
      </c>
      <c r="BH585" s="214">
        <f>IF(N585="sníž. přenesená",J585,0)</f>
        <v>0</v>
      </c>
      <c r="BI585" s="214">
        <f>IF(N585="nulová",J585,0)</f>
        <v>0</v>
      </c>
      <c r="BJ585" s="19" t="s">
        <v>80</v>
      </c>
      <c r="BK585" s="214">
        <f>ROUND(I585*H585,2)</f>
        <v>0</v>
      </c>
      <c r="BL585" s="19" t="s">
        <v>885</v>
      </c>
      <c r="BM585" s="213" t="s">
        <v>949</v>
      </c>
    </row>
    <row r="586" s="2" customFormat="1">
      <c r="A586" s="40"/>
      <c r="B586" s="41"/>
      <c r="C586" s="42"/>
      <c r="D586" s="215" t="s">
        <v>135</v>
      </c>
      <c r="E586" s="42"/>
      <c r="F586" s="216" t="s">
        <v>950</v>
      </c>
      <c r="G586" s="42"/>
      <c r="H586" s="42"/>
      <c r="I586" s="217"/>
      <c r="J586" s="42"/>
      <c r="K586" s="42"/>
      <c r="L586" s="46"/>
      <c r="M586" s="218"/>
      <c r="N586" s="219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135</v>
      </c>
      <c r="AU586" s="19" t="s">
        <v>82</v>
      </c>
    </row>
    <row r="587" s="2" customFormat="1" ht="24.15" customHeight="1">
      <c r="A587" s="40"/>
      <c r="B587" s="41"/>
      <c r="C587" s="202" t="s">
        <v>951</v>
      </c>
      <c r="D587" s="202" t="s">
        <v>128</v>
      </c>
      <c r="E587" s="203" t="s">
        <v>952</v>
      </c>
      <c r="F587" s="204" t="s">
        <v>953</v>
      </c>
      <c r="G587" s="205" t="s">
        <v>884</v>
      </c>
      <c r="H587" s="206">
        <v>1</v>
      </c>
      <c r="I587" s="207"/>
      <c r="J587" s="208">
        <f>ROUND(I587*H587,2)</f>
        <v>0</v>
      </c>
      <c r="K587" s="204" t="s">
        <v>132</v>
      </c>
      <c r="L587" s="46"/>
      <c r="M587" s="209" t="s">
        <v>19</v>
      </c>
      <c r="N587" s="210" t="s">
        <v>44</v>
      </c>
      <c r="O587" s="86"/>
      <c r="P587" s="211">
        <f>O587*H587</f>
        <v>0</v>
      </c>
      <c r="Q587" s="211">
        <v>0</v>
      </c>
      <c r="R587" s="211">
        <f>Q587*H587</f>
        <v>0</v>
      </c>
      <c r="S587" s="211">
        <v>0</v>
      </c>
      <c r="T587" s="212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13" t="s">
        <v>885</v>
      </c>
      <c r="AT587" s="213" t="s">
        <v>128</v>
      </c>
      <c r="AU587" s="213" t="s">
        <v>82</v>
      </c>
      <c r="AY587" s="19" t="s">
        <v>125</v>
      </c>
      <c r="BE587" s="214">
        <f>IF(N587="základní",J587,0)</f>
        <v>0</v>
      </c>
      <c r="BF587" s="214">
        <f>IF(N587="snížená",J587,0)</f>
        <v>0</v>
      </c>
      <c r="BG587" s="214">
        <f>IF(N587="zákl. přenesená",J587,0)</f>
        <v>0</v>
      </c>
      <c r="BH587" s="214">
        <f>IF(N587="sníž. přenesená",J587,0)</f>
        <v>0</v>
      </c>
      <c r="BI587" s="214">
        <f>IF(N587="nulová",J587,0)</f>
        <v>0</v>
      </c>
      <c r="BJ587" s="19" t="s">
        <v>80</v>
      </c>
      <c r="BK587" s="214">
        <f>ROUND(I587*H587,2)</f>
        <v>0</v>
      </c>
      <c r="BL587" s="19" t="s">
        <v>885</v>
      </c>
      <c r="BM587" s="213" t="s">
        <v>954</v>
      </c>
    </row>
    <row r="588" s="2" customFormat="1">
      <c r="A588" s="40"/>
      <c r="B588" s="41"/>
      <c r="C588" s="42"/>
      <c r="D588" s="215" t="s">
        <v>135</v>
      </c>
      <c r="E588" s="42"/>
      <c r="F588" s="216" t="s">
        <v>955</v>
      </c>
      <c r="G588" s="42"/>
      <c r="H588" s="42"/>
      <c r="I588" s="217"/>
      <c r="J588" s="42"/>
      <c r="K588" s="42"/>
      <c r="L588" s="46"/>
      <c r="M588" s="264"/>
      <c r="N588" s="265"/>
      <c r="O588" s="266"/>
      <c r="P588" s="266"/>
      <c r="Q588" s="266"/>
      <c r="R588" s="266"/>
      <c r="S588" s="266"/>
      <c r="T588" s="26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135</v>
      </c>
      <c r="AU588" s="19" t="s">
        <v>82</v>
      </c>
    </row>
    <row r="589" s="2" customFormat="1" ht="6.96" customHeight="1">
      <c r="A589" s="40"/>
      <c r="B589" s="61"/>
      <c r="C589" s="62"/>
      <c r="D589" s="62"/>
      <c r="E589" s="62"/>
      <c r="F589" s="62"/>
      <c r="G589" s="62"/>
      <c r="H589" s="62"/>
      <c r="I589" s="62"/>
      <c r="J589" s="62"/>
      <c r="K589" s="62"/>
      <c r="L589" s="46"/>
      <c r="M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</row>
  </sheetData>
  <sheetProtection sheet="1" autoFilter="0" formatColumns="0" formatRows="0" objects="1" scenarios="1" spinCount="100000" saltValue="W2D/elO9aGUCeKSu+Ihwkrgh2fp5fgMZ2HJ2QEk2rnOHzOUfroskDedU7+sbEclGRjMCGdJ/oS5nvXwE8NUloQ==" hashValue="dNtDP2RaFm+ua+2H016oQn2X80/8e8E0U9FiDQI8Ht2LWYpWBqvE9PO+uK0kI2dgtrFEVzC2KRptq7xmigdnmA==" algorithmName="SHA-512" password="CC35"/>
  <autoFilter ref="C98:K588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3" r:id="rId1" display="https://podminky.urs.cz/item/CS_URS_2024_01/622131101"/>
    <hyperlink ref="F107" r:id="rId2" display="https://podminky.urs.cz/item/CS_URS_2024_01/622131121"/>
    <hyperlink ref="F111" r:id="rId3" display="https://podminky.urs.cz/item/CS_URS_2024_01/622151011"/>
    <hyperlink ref="F115" r:id="rId4" display="https://podminky.urs.cz/item/CS_URS_2024_01/622211031"/>
    <hyperlink ref="F122" r:id="rId5" display="https://podminky.urs.cz/item/CS_URS_2024_01/622251101"/>
    <hyperlink ref="F127" r:id="rId6" display="https://podminky.urs.cz/item/CS_URS_2024_01/622251211"/>
    <hyperlink ref="F132" r:id="rId7" display="https://podminky.urs.cz/item/CS_URS_2024_01/622252002"/>
    <hyperlink ref="F145" r:id="rId8" display="https://podminky.urs.cz/item/CS_URS_2024_01/622321121"/>
    <hyperlink ref="F149" r:id="rId9" display="https://podminky.urs.cz/item/CS_URS_2024_01/622321131"/>
    <hyperlink ref="F153" r:id="rId10" display="https://podminky.urs.cz/item/CS_URS_2024_01/622521012"/>
    <hyperlink ref="F158" r:id="rId11" display="https://podminky.urs.cz/item/CS_URS_2024_01/629991011"/>
    <hyperlink ref="F164" r:id="rId12" display="https://podminky.urs.cz/item/CS_URS_2024_01/629999011"/>
    <hyperlink ref="F174" r:id="rId13" display="https://podminky.urs.cz/item/CS_URS_2024_01/634112117"/>
    <hyperlink ref="F180" r:id="rId14" display="https://podminky.urs.cz/item/CS_URS_2024_01/634911113"/>
    <hyperlink ref="F185" r:id="rId15" display="https://podminky.urs.cz/item/CS_URS_2024_01/941111111"/>
    <hyperlink ref="F189" r:id="rId16" display="https://podminky.urs.cz/item/CS_URS_2024_01/941111211"/>
    <hyperlink ref="F193" r:id="rId17" display="https://podminky.urs.cz/item/CS_URS_2024_01/941111322"/>
    <hyperlink ref="F195" r:id="rId18" display="https://podminky.urs.cz/item/CS_URS_2024_01/941111811"/>
    <hyperlink ref="F198" r:id="rId19" display="https://podminky.urs.cz/item/CS_URS_2024_01/944111122"/>
    <hyperlink ref="F202" r:id="rId20" display="https://podminky.urs.cz/item/CS_URS_2024_01/944111222"/>
    <hyperlink ref="F206" r:id="rId21" display="https://podminky.urs.cz/item/CS_URS_2024_01/944111822"/>
    <hyperlink ref="F209" r:id="rId22" display="https://podminky.urs.cz/item/CS_URS_2024_01/944511111"/>
    <hyperlink ref="F212" r:id="rId23" display="https://podminky.urs.cz/item/CS_URS_2024_01/944511211"/>
    <hyperlink ref="F216" r:id="rId24" display="https://podminky.urs.cz/item/CS_URS_2024_01/944511811"/>
    <hyperlink ref="F219" r:id="rId25" display="https://podminky.urs.cz/item/CS_URS_2024_01/965041341"/>
    <hyperlink ref="F225" r:id="rId26" display="https://podminky.urs.cz/item/CS_URS_2024_01/965045113"/>
    <hyperlink ref="F231" r:id="rId27" display="https://podminky.urs.cz/item/CS_URS_2024_01/965082941"/>
    <hyperlink ref="F237" r:id="rId28" display="https://podminky.urs.cz/item/CS_URS_2024_01/985131311"/>
    <hyperlink ref="F242" r:id="rId29" display="https://podminky.urs.cz/item/CS_URS_2024_01/997013151"/>
    <hyperlink ref="F244" r:id="rId30" display="https://podminky.urs.cz/item/CS_URS_2024_01/997013501"/>
    <hyperlink ref="F246" r:id="rId31" display="https://podminky.urs.cz/item/CS_URS_2024_01/997013509"/>
    <hyperlink ref="F251" r:id="rId32" display="https://podminky.urs.cz/item/CS_URS_2024_01/998011008"/>
    <hyperlink ref="F255" r:id="rId33" display="https://podminky.urs.cz/item/CS_URS_2024_01/712300841"/>
    <hyperlink ref="F259" r:id="rId34" display="https://podminky.urs.cz/item/CS_URS_2024_01/712300843"/>
    <hyperlink ref="F263" r:id="rId35" display="https://podminky.urs.cz/item/CS_URS_2024_01/712300845"/>
    <hyperlink ref="F265" r:id="rId36" display="https://podminky.urs.cz/item/CS_URS_2024_01/712311101"/>
    <hyperlink ref="F273" r:id="rId37" display="https://podminky.urs.cz/item/CS_URS_2024_01/712331801"/>
    <hyperlink ref="F279" r:id="rId38" display="https://podminky.urs.cz/item/CS_URS_2024_01/712340833"/>
    <hyperlink ref="F284" r:id="rId39" display="https://podminky.urs.cz/item/CS_URS_2024_01/712341559"/>
    <hyperlink ref="F292" r:id="rId40" display="https://podminky.urs.cz/item/CS_URS_2024_01/712362701"/>
    <hyperlink ref="F299" r:id="rId41" display="https://podminky.urs.cz/item/CS_URS_2024_01/712363001"/>
    <hyperlink ref="F311" r:id="rId42" display="https://podminky.urs.cz/item/CS_URS_2024_01/712363003"/>
    <hyperlink ref="F316" r:id="rId43" display="https://podminky.urs.cz/item/CS_URS_2024_01/712363005"/>
    <hyperlink ref="F322" r:id="rId44" display="https://podminky.urs.cz/item/CS_URS_2024_01/712363115"/>
    <hyperlink ref="F334" r:id="rId45" display="https://podminky.urs.cz/item/CS_URS_2024_01/712363352"/>
    <hyperlink ref="F339" r:id="rId46" display="https://podminky.urs.cz/item/CS_URS_2024_01/712363353"/>
    <hyperlink ref="F346" r:id="rId47" display="https://podminky.urs.cz/item/CS_URS_2024_01/712363361"/>
    <hyperlink ref="F350" r:id="rId48" display="https://podminky.urs.cz/item/CS_URS_2024_01/712363364"/>
    <hyperlink ref="F354" r:id="rId49" display="https://podminky.urs.cz/item/CS_URS_2024_01/712363366"/>
    <hyperlink ref="F358" r:id="rId50" display="https://podminky.urs.cz/item/CS_URS_2024_01/712771003"/>
    <hyperlink ref="F382" r:id="rId51" display="https://podminky.urs.cz/item/CS_URS_2024_01/712771611"/>
    <hyperlink ref="F388" r:id="rId52" display="https://podminky.urs.cz/item/CS_URS_2024_01/712998106"/>
    <hyperlink ref="F391" r:id="rId53" display="https://podminky.urs.cz/item/CS_URS_2024_01/998712121"/>
    <hyperlink ref="F393" r:id="rId54" display="https://podminky.urs.cz/item/CS_URS_2024_01/998712129"/>
    <hyperlink ref="F396" r:id="rId55" display="https://podminky.urs.cz/item/CS_URS_2024_01/713131141"/>
    <hyperlink ref="F419" r:id="rId56" display="https://podminky.urs.cz/item/CS_URS_2024_01/713140852"/>
    <hyperlink ref="F425" r:id="rId57" display="https://podminky.urs.cz/item/CS_URS_2024_01/713141136"/>
    <hyperlink ref="F455" r:id="rId58" display="https://podminky.urs.cz/item/CS_URS_2024_01/998713121"/>
    <hyperlink ref="F457" r:id="rId59" display="https://podminky.urs.cz/item/CS_URS_2024_01/998713129"/>
    <hyperlink ref="F460" r:id="rId60" display="https://podminky.urs.cz/item/CS_URS_2024_01/721210823"/>
    <hyperlink ref="F462" r:id="rId61" display="https://podminky.urs.cz/item/CS_URS_2024_01/721239114"/>
    <hyperlink ref="F466" r:id="rId62" display="https://podminky.urs.cz/item/CS_URS_2024_01/721279152"/>
    <hyperlink ref="F469" r:id="rId63" display="https://podminky.urs.cz/item/CS_URS_2024_01/721279153"/>
    <hyperlink ref="F472" r:id="rId64" display="https://podminky.urs.cz/item/CS_URS_2024_01/998721311"/>
    <hyperlink ref="F474" r:id="rId65" display="https://podminky.urs.cz/item/CS_URS_2024_01/998721319"/>
    <hyperlink ref="F477" r:id="rId66" display="https://podminky.urs.cz/item/CS_URS_2024_01/741420001"/>
    <hyperlink ref="F482" r:id="rId67" display="https://podminky.urs.cz/item/CS_URS_2024_01/741420021"/>
    <hyperlink ref="F485" r:id="rId68" display="https://podminky.urs.cz/item/CS_URS_2024_01/741420023"/>
    <hyperlink ref="F488" r:id="rId69" display="https://podminky.urs.cz/item/CS_URS_2024_01/741420024"/>
    <hyperlink ref="F491" r:id="rId70" display="https://podminky.urs.cz/item/CS_URS_2024_01/741420031"/>
    <hyperlink ref="F494" r:id="rId71" display="https://podminky.urs.cz/item/CS_URS_2024_01/741421823"/>
    <hyperlink ref="F498" r:id="rId72" display="https://podminky.urs.cz/item/CS_URS_2024_01/741421855"/>
    <hyperlink ref="F502" r:id="rId73" display="https://podminky.urs.cz/item/CS_URS_2024_01/741430002"/>
    <hyperlink ref="F508" r:id="rId74" display="https://podminky.urs.cz/item/CS_URS_2024_01/741810002"/>
    <hyperlink ref="F510" r:id="rId75" display="https://podminky.urs.cz/item/CS_URS_2024_01/741820001"/>
    <hyperlink ref="F512" r:id="rId76" display="https://podminky.urs.cz/item/CS_URS_2024_01/998741121"/>
    <hyperlink ref="F514" r:id="rId77" display="https://podminky.urs.cz/item/CS_URS_2024_01/998741129"/>
    <hyperlink ref="F517" r:id="rId78" display="https://podminky.urs.cz/item/CS_URS_2024_01/742420001"/>
    <hyperlink ref="F519" r:id="rId79" display="https://podminky.urs.cz/item/CS_URS_2024_01/742420021"/>
    <hyperlink ref="F521" r:id="rId80" display="https://podminky.urs.cz/item/CS_URS_2024_01/742420821"/>
    <hyperlink ref="F523" r:id="rId81" display="https://podminky.urs.cz/item/CS_URS_2024_01/998742311"/>
    <hyperlink ref="F525" r:id="rId82" display="https://podminky.urs.cz/item/CS_URS_2024_01/998742319"/>
    <hyperlink ref="F528" r:id="rId83" display="https://podminky.urs.cz/item/CS_URS_2024_01/762341680"/>
    <hyperlink ref="F534" r:id="rId84" display="https://podminky.urs.cz/item/CS_URS_2024_01/998762121"/>
    <hyperlink ref="F536" r:id="rId85" display="https://podminky.urs.cz/item/CS_URS_2024_01/998762129"/>
    <hyperlink ref="F539" r:id="rId86" display="https://podminky.urs.cz/item/CS_URS_2024_01/764002841"/>
    <hyperlink ref="F543" r:id="rId87" display="https://podminky.urs.cz/item/CS_URS_2024_01/764002871"/>
    <hyperlink ref="F548" r:id="rId88" display="https://podminky.urs.cz/item/CS_URS_2024_01/767311330"/>
    <hyperlink ref="F554" r:id="rId89" display="https://podminky.urs.cz/item/CS_URS_2024_01/998767311"/>
    <hyperlink ref="F556" r:id="rId90" display="https://podminky.urs.cz/item/CS_URS_2024_01/998767319"/>
    <hyperlink ref="F560" r:id="rId91" display="https://podminky.urs.cz/item/CS_URS_2024_01/011414000"/>
    <hyperlink ref="F563" r:id="rId92" display="https://podminky.urs.cz/item/CS_URS_2024_01/031303000"/>
    <hyperlink ref="F565" r:id="rId93" display="https://podminky.urs.cz/item/CS_URS_2024_01/032103000"/>
    <hyperlink ref="F567" r:id="rId94" display="https://podminky.urs.cz/item/CS_URS_2024_01/032903000"/>
    <hyperlink ref="F569" r:id="rId95" display="https://podminky.urs.cz/item/CS_URS_2024_01/033103000"/>
    <hyperlink ref="F571" r:id="rId96" display="https://podminky.urs.cz/item/CS_URS_2024_01/033203000"/>
    <hyperlink ref="F573" r:id="rId97" display="https://podminky.urs.cz/item/CS_URS_2024_01/034103000"/>
    <hyperlink ref="F575" r:id="rId98" display="https://podminky.urs.cz/item/CS_URS_2024_01/039103000"/>
    <hyperlink ref="F578" r:id="rId99" display="https://podminky.urs.cz/item/CS_URS_2024_01/042503000"/>
    <hyperlink ref="F581" r:id="rId100" display="https://podminky.urs.cz/item/CS_URS_2024_01/063303000"/>
    <hyperlink ref="F583" r:id="rId101" display="https://podminky.urs.cz/item/CS_URS_2024_01/063603000"/>
    <hyperlink ref="F586" r:id="rId102" display="https://podminky.urs.cz/item/CS_URS_2024_01/071103000"/>
    <hyperlink ref="F588" r:id="rId103" display="https://podminky.urs.cz/item/CS_URS_2024_01/075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6" customFormat="1" ht="45" customHeight="1">
      <c r="B3" s="272"/>
      <c r="C3" s="273" t="s">
        <v>956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957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958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959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960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961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962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963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964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965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966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79</v>
      </c>
      <c r="F18" s="279" t="s">
        <v>967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968</v>
      </c>
      <c r="F19" s="279" t="s">
        <v>969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970</v>
      </c>
      <c r="F20" s="279" t="s">
        <v>971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972</v>
      </c>
      <c r="F21" s="279" t="s">
        <v>973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974</v>
      </c>
      <c r="F22" s="279" t="s">
        <v>975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976</v>
      </c>
      <c r="F23" s="279" t="s">
        <v>977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978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979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980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981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982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983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984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985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986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111</v>
      </c>
      <c r="F36" s="279"/>
      <c r="G36" s="279" t="s">
        <v>987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988</v>
      </c>
      <c r="F37" s="279"/>
      <c r="G37" s="279" t="s">
        <v>989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54</v>
      </c>
      <c r="F38" s="279"/>
      <c r="G38" s="279" t="s">
        <v>990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55</v>
      </c>
      <c r="F39" s="279"/>
      <c r="G39" s="279" t="s">
        <v>991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112</v>
      </c>
      <c r="F40" s="279"/>
      <c r="G40" s="279" t="s">
        <v>992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113</v>
      </c>
      <c r="F41" s="279"/>
      <c r="G41" s="279" t="s">
        <v>993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994</v>
      </c>
      <c r="F42" s="279"/>
      <c r="G42" s="279" t="s">
        <v>995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996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997</v>
      </c>
      <c r="F44" s="279"/>
      <c r="G44" s="279" t="s">
        <v>998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115</v>
      </c>
      <c r="F45" s="279"/>
      <c r="G45" s="279" t="s">
        <v>999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1000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1001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1002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1003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1004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1005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1006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1007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1008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1009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1010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1011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1012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1013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1014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1015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1016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1017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1018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1019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1020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1021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1022</v>
      </c>
      <c r="D76" s="297"/>
      <c r="E76" s="297"/>
      <c r="F76" s="297" t="s">
        <v>1023</v>
      </c>
      <c r="G76" s="298"/>
      <c r="H76" s="297" t="s">
        <v>55</v>
      </c>
      <c r="I76" s="297" t="s">
        <v>58</v>
      </c>
      <c r="J76" s="297" t="s">
        <v>1024</v>
      </c>
      <c r="K76" s="296"/>
    </row>
    <row r="77" s="1" customFormat="1" ht="17.25" customHeight="1">
      <c r="B77" s="294"/>
      <c r="C77" s="299" t="s">
        <v>1025</v>
      </c>
      <c r="D77" s="299"/>
      <c r="E77" s="299"/>
      <c r="F77" s="300" t="s">
        <v>1026</v>
      </c>
      <c r="G77" s="301"/>
      <c r="H77" s="299"/>
      <c r="I77" s="299"/>
      <c r="J77" s="299" t="s">
        <v>1027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54</v>
      </c>
      <c r="D79" s="304"/>
      <c r="E79" s="304"/>
      <c r="F79" s="305" t="s">
        <v>1028</v>
      </c>
      <c r="G79" s="306"/>
      <c r="H79" s="282" t="s">
        <v>1029</v>
      </c>
      <c r="I79" s="282" t="s">
        <v>1030</v>
      </c>
      <c r="J79" s="282">
        <v>20</v>
      </c>
      <c r="K79" s="296"/>
    </row>
    <row r="80" s="1" customFormat="1" ht="15" customHeight="1">
      <c r="B80" s="294"/>
      <c r="C80" s="282" t="s">
        <v>1031</v>
      </c>
      <c r="D80" s="282"/>
      <c r="E80" s="282"/>
      <c r="F80" s="305" t="s">
        <v>1028</v>
      </c>
      <c r="G80" s="306"/>
      <c r="H80" s="282" t="s">
        <v>1032</v>
      </c>
      <c r="I80" s="282" t="s">
        <v>1030</v>
      </c>
      <c r="J80" s="282">
        <v>120</v>
      </c>
      <c r="K80" s="296"/>
    </row>
    <row r="81" s="1" customFormat="1" ht="15" customHeight="1">
      <c r="B81" s="307"/>
      <c r="C81" s="282" t="s">
        <v>1033</v>
      </c>
      <c r="D81" s="282"/>
      <c r="E81" s="282"/>
      <c r="F81" s="305" t="s">
        <v>1034</v>
      </c>
      <c r="G81" s="306"/>
      <c r="H81" s="282" t="s">
        <v>1035</v>
      </c>
      <c r="I81" s="282" t="s">
        <v>1030</v>
      </c>
      <c r="J81" s="282">
        <v>50</v>
      </c>
      <c r="K81" s="296"/>
    </row>
    <row r="82" s="1" customFormat="1" ht="15" customHeight="1">
      <c r="B82" s="307"/>
      <c r="C82" s="282" t="s">
        <v>1036</v>
      </c>
      <c r="D82" s="282"/>
      <c r="E82" s="282"/>
      <c r="F82" s="305" t="s">
        <v>1028</v>
      </c>
      <c r="G82" s="306"/>
      <c r="H82" s="282" t="s">
        <v>1037</v>
      </c>
      <c r="I82" s="282" t="s">
        <v>1038</v>
      </c>
      <c r="J82" s="282"/>
      <c r="K82" s="296"/>
    </row>
    <row r="83" s="1" customFormat="1" ht="15" customHeight="1">
      <c r="B83" s="307"/>
      <c r="C83" s="308" t="s">
        <v>1039</v>
      </c>
      <c r="D83" s="308"/>
      <c r="E83" s="308"/>
      <c r="F83" s="309" t="s">
        <v>1034</v>
      </c>
      <c r="G83" s="308"/>
      <c r="H83" s="308" t="s">
        <v>1040</v>
      </c>
      <c r="I83" s="308" t="s">
        <v>1030</v>
      </c>
      <c r="J83" s="308">
        <v>15</v>
      </c>
      <c r="K83" s="296"/>
    </row>
    <row r="84" s="1" customFormat="1" ht="15" customHeight="1">
      <c r="B84" s="307"/>
      <c r="C84" s="308" t="s">
        <v>1041</v>
      </c>
      <c r="D84" s="308"/>
      <c r="E84" s="308"/>
      <c r="F84" s="309" t="s">
        <v>1034</v>
      </c>
      <c r="G84" s="308"/>
      <c r="H84" s="308" t="s">
        <v>1042</v>
      </c>
      <c r="I84" s="308" t="s">
        <v>1030</v>
      </c>
      <c r="J84" s="308">
        <v>15</v>
      </c>
      <c r="K84" s="296"/>
    </row>
    <row r="85" s="1" customFormat="1" ht="15" customHeight="1">
      <c r="B85" s="307"/>
      <c r="C85" s="308" t="s">
        <v>1043</v>
      </c>
      <c r="D85" s="308"/>
      <c r="E85" s="308"/>
      <c r="F85" s="309" t="s">
        <v>1034</v>
      </c>
      <c r="G85" s="308"/>
      <c r="H85" s="308" t="s">
        <v>1044</v>
      </c>
      <c r="I85" s="308" t="s">
        <v>1030</v>
      </c>
      <c r="J85" s="308">
        <v>20</v>
      </c>
      <c r="K85" s="296"/>
    </row>
    <row r="86" s="1" customFormat="1" ht="15" customHeight="1">
      <c r="B86" s="307"/>
      <c r="C86" s="308" t="s">
        <v>1045</v>
      </c>
      <c r="D86" s="308"/>
      <c r="E86" s="308"/>
      <c r="F86" s="309" t="s">
        <v>1034</v>
      </c>
      <c r="G86" s="308"/>
      <c r="H86" s="308" t="s">
        <v>1046</v>
      </c>
      <c r="I86" s="308" t="s">
        <v>1030</v>
      </c>
      <c r="J86" s="308">
        <v>20</v>
      </c>
      <c r="K86" s="296"/>
    </row>
    <row r="87" s="1" customFormat="1" ht="15" customHeight="1">
      <c r="B87" s="307"/>
      <c r="C87" s="282" t="s">
        <v>1047</v>
      </c>
      <c r="D87" s="282"/>
      <c r="E87" s="282"/>
      <c r="F87" s="305" t="s">
        <v>1034</v>
      </c>
      <c r="G87" s="306"/>
      <c r="H87" s="282" t="s">
        <v>1048</v>
      </c>
      <c r="I87" s="282" t="s">
        <v>1030</v>
      </c>
      <c r="J87" s="282">
        <v>50</v>
      </c>
      <c r="K87" s="296"/>
    </row>
    <row r="88" s="1" customFormat="1" ht="15" customHeight="1">
      <c r="B88" s="307"/>
      <c r="C88" s="282" t="s">
        <v>1049</v>
      </c>
      <c r="D88" s="282"/>
      <c r="E88" s="282"/>
      <c r="F88" s="305" t="s">
        <v>1034</v>
      </c>
      <c r="G88" s="306"/>
      <c r="H88" s="282" t="s">
        <v>1050</v>
      </c>
      <c r="I88" s="282" t="s">
        <v>1030</v>
      </c>
      <c r="J88" s="282">
        <v>20</v>
      </c>
      <c r="K88" s="296"/>
    </row>
    <row r="89" s="1" customFormat="1" ht="15" customHeight="1">
      <c r="B89" s="307"/>
      <c r="C89" s="282" t="s">
        <v>1051</v>
      </c>
      <c r="D89" s="282"/>
      <c r="E89" s="282"/>
      <c r="F89" s="305" t="s">
        <v>1034</v>
      </c>
      <c r="G89" s="306"/>
      <c r="H89" s="282" t="s">
        <v>1052</v>
      </c>
      <c r="I89" s="282" t="s">
        <v>1030</v>
      </c>
      <c r="J89" s="282">
        <v>20</v>
      </c>
      <c r="K89" s="296"/>
    </row>
    <row r="90" s="1" customFormat="1" ht="15" customHeight="1">
      <c r="B90" s="307"/>
      <c r="C90" s="282" t="s">
        <v>1053</v>
      </c>
      <c r="D90" s="282"/>
      <c r="E90" s="282"/>
      <c r="F90" s="305" t="s">
        <v>1034</v>
      </c>
      <c r="G90" s="306"/>
      <c r="H90" s="282" t="s">
        <v>1054</v>
      </c>
      <c r="I90" s="282" t="s">
        <v>1030</v>
      </c>
      <c r="J90" s="282">
        <v>50</v>
      </c>
      <c r="K90" s="296"/>
    </row>
    <row r="91" s="1" customFormat="1" ht="15" customHeight="1">
      <c r="B91" s="307"/>
      <c r="C91" s="282" t="s">
        <v>1055</v>
      </c>
      <c r="D91" s="282"/>
      <c r="E91" s="282"/>
      <c r="F91" s="305" t="s">
        <v>1034</v>
      </c>
      <c r="G91" s="306"/>
      <c r="H91" s="282" t="s">
        <v>1055</v>
      </c>
      <c r="I91" s="282" t="s">
        <v>1030</v>
      </c>
      <c r="J91" s="282">
        <v>50</v>
      </c>
      <c r="K91" s="296"/>
    </row>
    <row r="92" s="1" customFormat="1" ht="15" customHeight="1">
      <c r="B92" s="307"/>
      <c r="C92" s="282" t="s">
        <v>1056</v>
      </c>
      <c r="D92" s="282"/>
      <c r="E92" s="282"/>
      <c r="F92" s="305" t="s">
        <v>1034</v>
      </c>
      <c r="G92" s="306"/>
      <c r="H92" s="282" t="s">
        <v>1057</v>
      </c>
      <c r="I92" s="282" t="s">
        <v>1030</v>
      </c>
      <c r="J92" s="282">
        <v>255</v>
      </c>
      <c r="K92" s="296"/>
    </row>
    <row r="93" s="1" customFormat="1" ht="15" customHeight="1">
      <c r="B93" s="307"/>
      <c r="C93" s="282" t="s">
        <v>1058</v>
      </c>
      <c r="D93" s="282"/>
      <c r="E93" s="282"/>
      <c r="F93" s="305" t="s">
        <v>1028</v>
      </c>
      <c r="G93" s="306"/>
      <c r="H93" s="282" t="s">
        <v>1059</v>
      </c>
      <c r="I93" s="282" t="s">
        <v>1060</v>
      </c>
      <c r="J93" s="282"/>
      <c r="K93" s="296"/>
    </row>
    <row r="94" s="1" customFormat="1" ht="15" customHeight="1">
      <c r="B94" s="307"/>
      <c r="C94" s="282" t="s">
        <v>1061</v>
      </c>
      <c r="D94" s="282"/>
      <c r="E94" s="282"/>
      <c r="F94" s="305" t="s">
        <v>1028</v>
      </c>
      <c r="G94" s="306"/>
      <c r="H94" s="282" t="s">
        <v>1062</v>
      </c>
      <c r="I94" s="282" t="s">
        <v>1063</v>
      </c>
      <c r="J94" s="282"/>
      <c r="K94" s="296"/>
    </row>
    <row r="95" s="1" customFormat="1" ht="15" customHeight="1">
      <c r="B95" s="307"/>
      <c r="C95" s="282" t="s">
        <v>1064</v>
      </c>
      <c r="D95" s="282"/>
      <c r="E95" s="282"/>
      <c r="F95" s="305" t="s">
        <v>1028</v>
      </c>
      <c r="G95" s="306"/>
      <c r="H95" s="282" t="s">
        <v>1064</v>
      </c>
      <c r="I95" s="282" t="s">
        <v>1063</v>
      </c>
      <c r="J95" s="282"/>
      <c r="K95" s="296"/>
    </row>
    <row r="96" s="1" customFormat="1" ht="15" customHeight="1">
      <c r="B96" s="307"/>
      <c r="C96" s="282" t="s">
        <v>39</v>
      </c>
      <c r="D96" s="282"/>
      <c r="E96" s="282"/>
      <c r="F96" s="305" t="s">
        <v>1028</v>
      </c>
      <c r="G96" s="306"/>
      <c r="H96" s="282" t="s">
        <v>1065</v>
      </c>
      <c r="I96" s="282" t="s">
        <v>1063</v>
      </c>
      <c r="J96" s="282"/>
      <c r="K96" s="296"/>
    </row>
    <row r="97" s="1" customFormat="1" ht="15" customHeight="1">
      <c r="B97" s="307"/>
      <c r="C97" s="282" t="s">
        <v>49</v>
      </c>
      <c r="D97" s="282"/>
      <c r="E97" s="282"/>
      <c r="F97" s="305" t="s">
        <v>1028</v>
      </c>
      <c r="G97" s="306"/>
      <c r="H97" s="282" t="s">
        <v>1066</v>
      </c>
      <c r="I97" s="282" t="s">
        <v>1063</v>
      </c>
      <c r="J97" s="282"/>
      <c r="K97" s="296"/>
    </row>
    <row r="98" s="1" customFormat="1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s="1" customFormat="1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1067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1022</v>
      </c>
      <c r="D103" s="297"/>
      <c r="E103" s="297"/>
      <c r="F103" s="297" t="s">
        <v>1023</v>
      </c>
      <c r="G103" s="298"/>
      <c r="H103" s="297" t="s">
        <v>55</v>
      </c>
      <c r="I103" s="297" t="s">
        <v>58</v>
      </c>
      <c r="J103" s="297" t="s">
        <v>1024</v>
      </c>
      <c r="K103" s="296"/>
    </row>
    <row r="104" s="1" customFormat="1" ht="17.25" customHeight="1">
      <c r="B104" s="294"/>
      <c r="C104" s="299" t="s">
        <v>1025</v>
      </c>
      <c r="D104" s="299"/>
      <c r="E104" s="299"/>
      <c r="F104" s="300" t="s">
        <v>1026</v>
      </c>
      <c r="G104" s="301"/>
      <c r="H104" s="299"/>
      <c r="I104" s="299"/>
      <c r="J104" s="299" t="s">
        <v>1027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s="1" customFormat="1" ht="15" customHeight="1">
      <c r="B106" s="294"/>
      <c r="C106" s="282" t="s">
        <v>54</v>
      </c>
      <c r="D106" s="304"/>
      <c r="E106" s="304"/>
      <c r="F106" s="305" t="s">
        <v>1028</v>
      </c>
      <c r="G106" s="282"/>
      <c r="H106" s="282" t="s">
        <v>1068</v>
      </c>
      <c r="I106" s="282" t="s">
        <v>1030</v>
      </c>
      <c r="J106" s="282">
        <v>20</v>
      </c>
      <c r="K106" s="296"/>
    </row>
    <row r="107" s="1" customFormat="1" ht="15" customHeight="1">
      <c r="B107" s="294"/>
      <c r="C107" s="282" t="s">
        <v>1031</v>
      </c>
      <c r="D107" s="282"/>
      <c r="E107" s="282"/>
      <c r="F107" s="305" t="s">
        <v>1028</v>
      </c>
      <c r="G107" s="282"/>
      <c r="H107" s="282" t="s">
        <v>1068</v>
      </c>
      <c r="I107" s="282" t="s">
        <v>1030</v>
      </c>
      <c r="J107" s="282">
        <v>120</v>
      </c>
      <c r="K107" s="296"/>
    </row>
    <row r="108" s="1" customFormat="1" ht="15" customHeight="1">
      <c r="B108" s="307"/>
      <c r="C108" s="282" t="s">
        <v>1033</v>
      </c>
      <c r="D108" s="282"/>
      <c r="E108" s="282"/>
      <c r="F108" s="305" t="s">
        <v>1034</v>
      </c>
      <c r="G108" s="282"/>
      <c r="H108" s="282" t="s">
        <v>1068</v>
      </c>
      <c r="I108" s="282" t="s">
        <v>1030</v>
      </c>
      <c r="J108" s="282">
        <v>50</v>
      </c>
      <c r="K108" s="296"/>
    </row>
    <row r="109" s="1" customFormat="1" ht="15" customHeight="1">
      <c r="B109" s="307"/>
      <c r="C109" s="282" t="s">
        <v>1036</v>
      </c>
      <c r="D109" s="282"/>
      <c r="E109" s="282"/>
      <c r="F109" s="305" t="s">
        <v>1028</v>
      </c>
      <c r="G109" s="282"/>
      <c r="H109" s="282" t="s">
        <v>1068</v>
      </c>
      <c r="I109" s="282" t="s">
        <v>1038</v>
      </c>
      <c r="J109" s="282"/>
      <c r="K109" s="296"/>
    </row>
    <row r="110" s="1" customFormat="1" ht="15" customHeight="1">
      <c r="B110" s="307"/>
      <c r="C110" s="282" t="s">
        <v>1047</v>
      </c>
      <c r="D110" s="282"/>
      <c r="E110" s="282"/>
      <c r="F110" s="305" t="s">
        <v>1034</v>
      </c>
      <c r="G110" s="282"/>
      <c r="H110" s="282" t="s">
        <v>1068</v>
      </c>
      <c r="I110" s="282" t="s">
        <v>1030</v>
      </c>
      <c r="J110" s="282">
        <v>50</v>
      </c>
      <c r="K110" s="296"/>
    </row>
    <row r="111" s="1" customFormat="1" ht="15" customHeight="1">
      <c r="B111" s="307"/>
      <c r="C111" s="282" t="s">
        <v>1055</v>
      </c>
      <c r="D111" s="282"/>
      <c r="E111" s="282"/>
      <c r="F111" s="305" t="s">
        <v>1034</v>
      </c>
      <c r="G111" s="282"/>
      <c r="H111" s="282" t="s">
        <v>1068</v>
      </c>
      <c r="I111" s="282" t="s">
        <v>1030</v>
      </c>
      <c r="J111" s="282">
        <v>50</v>
      </c>
      <c r="K111" s="296"/>
    </row>
    <row r="112" s="1" customFormat="1" ht="15" customHeight="1">
      <c r="B112" s="307"/>
      <c r="C112" s="282" t="s">
        <v>1053</v>
      </c>
      <c r="D112" s="282"/>
      <c r="E112" s="282"/>
      <c r="F112" s="305" t="s">
        <v>1034</v>
      </c>
      <c r="G112" s="282"/>
      <c r="H112" s="282" t="s">
        <v>1068</v>
      </c>
      <c r="I112" s="282" t="s">
        <v>1030</v>
      </c>
      <c r="J112" s="282">
        <v>50</v>
      </c>
      <c r="K112" s="296"/>
    </row>
    <row r="113" s="1" customFormat="1" ht="15" customHeight="1">
      <c r="B113" s="307"/>
      <c r="C113" s="282" t="s">
        <v>54</v>
      </c>
      <c r="D113" s="282"/>
      <c r="E113" s="282"/>
      <c r="F113" s="305" t="s">
        <v>1028</v>
      </c>
      <c r="G113" s="282"/>
      <c r="H113" s="282" t="s">
        <v>1069</v>
      </c>
      <c r="I113" s="282" t="s">
        <v>1030</v>
      </c>
      <c r="J113" s="282">
        <v>20</v>
      </c>
      <c r="K113" s="296"/>
    </row>
    <row r="114" s="1" customFormat="1" ht="15" customHeight="1">
      <c r="B114" s="307"/>
      <c r="C114" s="282" t="s">
        <v>1070</v>
      </c>
      <c r="D114" s="282"/>
      <c r="E114" s="282"/>
      <c r="F114" s="305" t="s">
        <v>1028</v>
      </c>
      <c r="G114" s="282"/>
      <c r="H114" s="282" t="s">
        <v>1071</v>
      </c>
      <c r="I114" s="282" t="s">
        <v>1030</v>
      </c>
      <c r="J114" s="282">
        <v>120</v>
      </c>
      <c r="K114" s="296"/>
    </row>
    <row r="115" s="1" customFormat="1" ht="15" customHeight="1">
      <c r="B115" s="307"/>
      <c r="C115" s="282" t="s">
        <v>39</v>
      </c>
      <c r="D115" s="282"/>
      <c r="E115" s="282"/>
      <c r="F115" s="305" t="s">
        <v>1028</v>
      </c>
      <c r="G115" s="282"/>
      <c r="H115" s="282" t="s">
        <v>1072</v>
      </c>
      <c r="I115" s="282" t="s">
        <v>1063</v>
      </c>
      <c r="J115" s="282"/>
      <c r="K115" s="296"/>
    </row>
    <row r="116" s="1" customFormat="1" ht="15" customHeight="1">
      <c r="B116" s="307"/>
      <c r="C116" s="282" t="s">
        <v>49</v>
      </c>
      <c r="D116" s="282"/>
      <c r="E116" s="282"/>
      <c r="F116" s="305" t="s">
        <v>1028</v>
      </c>
      <c r="G116" s="282"/>
      <c r="H116" s="282" t="s">
        <v>1073</v>
      </c>
      <c r="I116" s="282" t="s">
        <v>1063</v>
      </c>
      <c r="J116" s="282"/>
      <c r="K116" s="296"/>
    </row>
    <row r="117" s="1" customFormat="1" ht="15" customHeight="1">
      <c r="B117" s="307"/>
      <c r="C117" s="282" t="s">
        <v>58</v>
      </c>
      <c r="D117" s="282"/>
      <c r="E117" s="282"/>
      <c r="F117" s="305" t="s">
        <v>1028</v>
      </c>
      <c r="G117" s="282"/>
      <c r="H117" s="282" t="s">
        <v>1074</v>
      </c>
      <c r="I117" s="282" t="s">
        <v>1075</v>
      </c>
      <c r="J117" s="282"/>
      <c r="K117" s="296"/>
    </row>
    <row r="118" s="1" customFormat="1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s="1" customFormat="1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3" t="s">
        <v>1076</v>
      </c>
      <c r="D122" s="273"/>
      <c r="E122" s="273"/>
      <c r="F122" s="273"/>
      <c r="G122" s="273"/>
      <c r="H122" s="273"/>
      <c r="I122" s="273"/>
      <c r="J122" s="273"/>
      <c r="K122" s="324"/>
    </row>
    <row r="123" s="1" customFormat="1" ht="17.25" customHeight="1">
      <c r="B123" s="325"/>
      <c r="C123" s="297" t="s">
        <v>1022</v>
      </c>
      <c r="D123" s="297"/>
      <c r="E123" s="297"/>
      <c r="F123" s="297" t="s">
        <v>1023</v>
      </c>
      <c r="G123" s="298"/>
      <c r="H123" s="297" t="s">
        <v>55</v>
      </c>
      <c r="I123" s="297" t="s">
        <v>58</v>
      </c>
      <c r="J123" s="297" t="s">
        <v>1024</v>
      </c>
      <c r="K123" s="326"/>
    </row>
    <row r="124" s="1" customFormat="1" ht="17.25" customHeight="1">
      <c r="B124" s="325"/>
      <c r="C124" s="299" t="s">
        <v>1025</v>
      </c>
      <c r="D124" s="299"/>
      <c r="E124" s="299"/>
      <c r="F124" s="300" t="s">
        <v>1026</v>
      </c>
      <c r="G124" s="301"/>
      <c r="H124" s="299"/>
      <c r="I124" s="299"/>
      <c r="J124" s="299" t="s">
        <v>1027</v>
      </c>
      <c r="K124" s="326"/>
    </row>
    <row r="125" s="1" customFormat="1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s="1" customFormat="1" ht="15" customHeight="1">
      <c r="B126" s="327"/>
      <c r="C126" s="282" t="s">
        <v>1031</v>
      </c>
      <c r="D126" s="304"/>
      <c r="E126" s="304"/>
      <c r="F126" s="305" t="s">
        <v>1028</v>
      </c>
      <c r="G126" s="282"/>
      <c r="H126" s="282" t="s">
        <v>1068</v>
      </c>
      <c r="I126" s="282" t="s">
        <v>1030</v>
      </c>
      <c r="J126" s="282">
        <v>120</v>
      </c>
      <c r="K126" s="330"/>
    </row>
    <row r="127" s="1" customFormat="1" ht="15" customHeight="1">
      <c r="B127" s="327"/>
      <c r="C127" s="282" t="s">
        <v>1077</v>
      </c>
      <c r="D127" s="282"/>
      <c r="E127" s="282"/>
      <c r="F127" s="305" t="s">
        <v>1028</v>
      </c>
      <c r="G127" s="282"/>
      <c r="H127" s="282" t="s">
        <v>1078</v>
      </c>
      <c r="I127" s="282" t="s">
        <v>1030</v>
      </c>
      <c r="J127" s="282" t="s">
        <v>1079</v>
      </c>
      <c r="K127" s="330"/>
    </row>
    <row r="128" s="1" customFormat="1" ht="15" customHeight="1">
      <c r="B128" s="327"/>
      <c r="C128" s="282" t="s">
        <v>976</v>
      </c>
      <c r="D128" s="282"/>
      <c r="E128" s="282"/>
      <c r="F128" s="305" t="s">
        <v>1028</v>
      </c>
      <c r="G128" s="282"/>
      <c r="H128" s="282" t="s">
        <v>1080</v>
      </c>
      <c r="I128" s="282" t="s">
        <v>1030</v>
      </c>
      <c r="J128" s="282" t="s">
        <v>1079</v>
      </c>
      <c r="K128" s="330"/>
    </row>
    <row r="129" s="1" customFormat="1" ht="15" customHeight="1">
      <c r="B129" s="327"/>
      <c r="C129" s="282" t="s">
        <v>1039</v>
      </c>
      <c r="D129" s="282"/>
      <c r="E129" s="282"/>
      <c r="F129" s="305" t="s">
        <v>1034</v>
      </c>
      <c r="G129" s="282"/>
      <c r="H129" s="282" t="s">
        <v>1040</v>
      </c>
      <c r="I129" s="282" t="s">
        <v>1030</v>
      </c>
      <c r="J129" s="282">
        <v>15</v>
      </c>
      <c r="K129" s="330"/>
    </row>
    <row r="130" s="1" customFormat="1" ht="15" customHeight="1">
      <c r="B130" s="327"/>
      <c r="C130" s="308" t="s">
        <v>1041</v>
      </c>
      <c r="D130" s="308"/>
      <c r="E130" s="308"/>
      <c r="F130" s="309" t="s">
        <v>1034</v>
      </c>
      <c r="G130" s="308"/>
      <c r="H130" s="308" t="s">
        <v>1042</v>
      </c>
      <c r="I130" s="308" t="s">
        <v>1030</v>
      </c>
      <c r="J130" s="308">
        <v>15</v>
      </c>
      <c r="K130" s="330"/>
    </row>
    <row r="131" s="1" customFormat="1" ht="15" customHeight="1">
      <c r="B131" s="327"/>
      <c r="C131" s="308" t="s">
        <v>1043</v>
      </c>
      <c r="D131" s="308"/>
      <c r="E131" s="308"/>
      <c r="F131" s="309" t="s">
        <v>1034</v>
      </c>
      <c r="G131" s="308"/>
      <c r="H131" s="308" t="s">
        <v>1044</v>
      </c>
      <c r="I131" s="308" t="s">
        <v>1030</v>
      </c>
      <c r="J131" s="308">
        <v>20</v>
      </c>
      <c r="K131" s="330"/>
    </row>
    <row r="132" s="1" customFormat="1" ht="15" customHeight="1">
      <c r="B132" s="327"/>
      <c r="C132" s="308" t="s">
        <v>1045</v>
      </c>
      <c r="D132" s="308"/>
      <c r="E132" s="308"/>
      <c r="F132" s="309" t="s">
        <v>1034</v>
      </c>
      <c r="G132" s="308"/>
      <c r="H132" s="308" t="s">
        <v>1046</v>
      </c>
      <c r="I132" s="308" t="s">
        <v>1030</v>
      </c>
      <c r="J132" s="308">
        <v>20</v>
      </c>
      <c r="K132" s="330"/>
    </row>
    <row r="133" s="1" customFormat="1" ht="15" customHeight="1">
      <c r="B133" s="327"/>
      <c r="C133" s="282" t="s">
        <v>1033</v>
      </c>
      <c r="D133" s="282"/>
      <c r="E133" s="282"/>
      <c r="F133" s="305" t="s">
        <v>1034</v>
      </c>
      <c r="G133" s="282"/>
      <c r="H133" s="282" t="s">
        <v>1068</v>
      </c>
      <c r="I133" s="282" t="s">
        <v>1030</v>
      </c>
      <c r="J133" s="282">
        <v>50</v>
      </c>
      <c r="K133" s="330"/>
    </row>
    <row r="134" s="1" customFormat="1" ht="15" customHeight="1">
      <c r="B134" s="327"/>
      <c r="C134" s="282" t="s">
        <v>1047</v>
      </c>
      <c r="D134" s="282"/>
      <c r="E134" s="282"/>
      <c r="F134" s="305" t="s">
        <v>1034</v>
      </c>
      <c r="G134" s="282"/>
      <c r="H134" s="282" t="s">
        <v>1068</v>
      </c>
      <c r="I134" s="282" t="s">
        <v>1030</v>
      </c>
      <c r="J134" s="282">
        <v>50</v>
      </c>
      <c r="K134" s="330"/>
    </row>
    <row r="135" s="1" customFormat="1" ht="15" customHeight="1">
      <c r="B135" s="327"/>
      <c r="C135" s="282" t="s">
        <v>1053</v>
      </c>
      <c r="D135" s="282"/>
      <c r="E135" s="282"/>
      <c r="F135" s="305" t="s">
        <v>1034</v>
      </c>
      <c r="G135" s="282"/>
      <c r="H135" s="282" t="s">
        <v>1068</v>
      </c>
      <c r="I135" s="282" t="s">
        <v>1030</v>
      </c>
      <c r="J135" s="282">
        <v>50</v>
      </c>
      <c r="K135" s="330"/>
    </row>
    <row r="136" s="1" customFormat="1" ht="15" customHeight="1">
      <c r="B136" s="327"/>
      <c r="C136" s="282" t="s">
        <v>1055</v>
      </c>
      <c r="D136" s="282"/>
      <c r="E136" s="282"/>
      <c r="F136" s="305" t="s">
        <v>1034</v>
      </c>
      <c r="G136" s="282"/>
      <c r="H136" s="282" t="s">
        <v>1068</v>
      </c>
      <c r="I136" s="282" t="s">
        <v>1030</v>
      </c>
      <c r="J136" s="282">
        <v>50</v>
      </c>
      <c r="K136" s="330"/>
    </row>
    <row r="137" s="1" customFormat="1" ht="15" customHeight="1">
      <c r="B137" s="327"/>
      <c r="C137" s="282" t="s">
        <v>1056</v>
      </c>
      <c r="D137" s="282"/>
      <c r="E137" s="282"/>
      <c r="F137" s="305" t="s">
        <v>1034</v>
      </c>
      <c r="G137" s="282"/>
      <c r="H137" s="282" t="s">
        <v>1081</v>
      </c>
      <c r="I137" s="282" t="s">
        <v>1030</v>
      </c>
      <c r="J137" s="282">
        <v>255</v>
      </c>
      <c r="K137" s="330"/>
    </row>
    <row r="138" s="1" customFormat="1" ht="15" customHeight="1">
      <c r="B138" s="327"/>
      <c r="C138" s="282" t="s">
        <v>1058</v>
      </c>
      <c r="D138" s="282"/>
      <c r="E138" s="282"/>
      <c r="F138" s="305" t="s">
        <v>1028</v>
      </c>
      <c r="G138" s="282"/>
      <c r="H138" s="282" t="s">
        <v>1082</v>
      </c>
      <c r="I138" s="282" t="s">
        <v>1060</v>
      </c>
      <c r="J138" s="282"/>
      <c r="K138" s="330"/>
    </row>
    <row r="139" s="1" customFormat="1" ht="15" customHeight="1">
      <c r="B139" s="327"/>
      <c r="C139" s="282" t="s">
        <v>1061</v>
      </c>
      <c r="D139" s="282"/>
      <c r="E139" s="282"/>
      <c r="F139" s="305" t="s">
        <v>1028</v>
      </c>
      <c r="G139" s="282"/>
      <c r="H139" s="282" t="s">
        <v>1083</v>
      </c>
      <c r="I139" s="282" t="s">
        <v>1063</v>
      </c>
      <c r="J139" s="282"/>
      <c r="K139" s="330"/>
    </row>
    <row r="140" s="1" customFormat="1" ht="15" customHeight="1">
      <c r="B140" s="327"/>
      <c r="C140" s="282" t="s">
        <v>1064</v>
      </c>
      <c r="D140" s="282"/>
      <c r="E140" s="282"/>
      <c r="F140" s="305" t="s">
        <v>1028</v>
      </c>
      <c r="G140" s="282"/>
      <c r="H140" s="282" t="s">
        <v>1064</v>
      </c>
      <c r="I140" s="282" t="s">
        <v>1063</v>
      </c>
      <c r="J140" s="282"/>
      <c r="K140" s="330"/>
    </row>
    <row r="141" s="1" customFormat="1" ht="15" customHeight="1">
      <c r="B141" s="327"/>
      <c r="C141" s="282" t="s">
        <v>39</v>
      </c>
      <c r="D141" s="282"/>
      <c r="E141" s="282"/>
      <c r="F141" s="305" t="s">
        <v>1028</v>
      </c>
      <c r="G141" s="282"/>
      <c r="H141" s="282" t="s">
        <v>1084</v>
      </c>
      <c r="I141" s="282" t="s">
        <v>1063</v>
      </c>
      <c r="J141" s="282"/>
      <c r="K141" s="330"/>
    </row>
    <row r="142" s="1" customFormat="1" ht="15" customHeight="1">
      <c r="B142" s="327"/>
      <c r="C142" s="282" t="s">
        <v>1085</v>
      </c>
      <c r="D142" s="282"/>
      <c r="E142" s="282"/>
      <c r="F142" s="305" t="s">
        <v>1028</v>
      </c>
      <c r="G142" s="282"/>
      <c r="H142" s="282" t="s">
        <v>1086</v>
      </c>
      <c r="I142" s="282" t="s">
        <v>1063</v>
      </c>
      <c r="J142" s="282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1087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1022</v>
      </c>
      <c r="D148" s="297"/>
      <c r="E148" s="297"/>
      <c r="F148" s="297" t="s">
        <v>1023</v>
      </c>
      <c r="G148" s="298"/>
      <c r="H148" s="297" t="s">
        <v>55</v>
      </c>
      <c r="I148" s="297" t="s">
        <v>58</v>
      </c>
      <c r="J148" s="297" t="s">
        <v>1024</v>
      </c>
      <c r="K148" s="296"/>
    </row>
    <row r="149" s="1" customFormat="1" ht="17.25" customHeight="1">
      <c r="B149" s="294"/>
      <c r="C149" s="299" t="s">
        <v>1025</v>
      </c>
      <c r="D149" s="299"/>
      <c r="E149" s="299"/>
      <c r="F149" s="300" t="s">
        <v>1026</v>
      </c>
      <c r="G149" s="301"/>
      <c r="H149" s="299"/>
      <c r="I149" s="299"/>
      <c r="J149" s="299" t="s">
        <v>1027</v>
      </c>
      <c r="K149" s="296"/>
    </row>
    <row r="150" s="1" customFormat="1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s="1" customFormat="1" ht="15" customHeight="1">
      <c r="B151" s="307"/>
      <c r="C151" s="334" t="s">
        <v>1031</v>
      </c>
      <c r="D151" s="282"/>
      <c r="E151" s="282"/>
      <c r="F151" s="335" t="s">
        <v>1028</v>
      </c>
      <c r="G151" s="282"/>
      <c r="H151" s="334" t="s">
        <v>1068</v>
      </c>
      <c r="I151" s="334" t="s">
        <v>1030</v>
      </c>
      <c r="J151" s="334">
        <v>120</v>
      </c>
      <c r="K151" s="330"/>
    </row>
    <row r="152" s="1" customFormat="1" ht="15" customHeight="1">
      <c r="B152" s="307"/>
      <c r="C152" s="334" t="s">
        <v>1077</v>
      </c>
      <c r="D152" s="282"/>
      <c r="E152" s="282"/>
      <c r="F152" s="335" t="s">
        <v>1028</v>
      </c>
      <c r="G152" s="282"/>
      <c r="H152" s="334" t="s">
        <v>1088</v>
      </c>
      <c r="I152" s="334" t="s">
        <v>1030</v>
      </c>
      <c r="J152" s="334" t="s">
        <v>1079</v>
      </c>
      <c r="K152" s="330"/>
    </row>
    <row r="153" s="1" customFormat="1" ht="15" customHeight="1">
      <c r="B153" s="307"/>
      <c r="C153" s="334" t="s">
        <v>976</v>
      </c>
      <c r="D153" s="282"/>
      <c r="E153" s="282"/>
      <c r="F153" s="335" t="s">
        <v>1028</v>
      </c>
      <c r="G153" s="282"/>
      <c r="H153" s="334" t="s">
        <v>1089</v>
      </c>
      <c r="I153" s="334" t="s">
        <v>1030</v>
      </c>
      <c r="J153" s="334" t="s">
        <v>1079</v>
      </c>
      <c r="K153" s="330"/>
    </row>
    <row r="154" s="1" customFormat="1" ht="15" customHeight="1">
      <c r="B154" s="307"/>
      <c r="C154" s="334" t="s">
        <v>1033</v>
      </c>
      <c r="D154" s="282"/>
      <c r="E154" s="282"/>
      <c r="F154" s="335" t="s">
        <v>1034</v>
      </c>
      <c r="G154" s="282"/>
      <c r="H154" s="334" t="s">
        <v>1068</v>
      </c>
      <c r="I154" s="334" t="s">
        <v>1030</v>
      </c>
      <c r="J154" s="334">
        <v>50</v>
      </c>
      <c r="K154" s="330"/>
    </row>
    <row r="155" s="1" customFormat="1" ht="15" customHeight="1">
      <c r="B155" s="307"/>
      <c r="C155" s="334" t="s">
        <v>1036</v>
      </c>
      <c r="D155" s="282"/>
      <c r="E155" s="282"/>
      <c r="F155" s="335" t="s">
        <v>1028</v>
      </c>
      <c r="G155" s="282"/>
      <c r="H155" s="334" t="s">
        <v>1068</v>
      </c>
      <c r="I155" s="334" t="s">
        <v>1038</v>
      </c>
      <c r="J155" s="334"/>
      <c r="K155" s="330"/>
    </row>
    <row r="156" s="1" customFormat="1" ht="15" customHeight="1">
      <c r="B156" s="307"/>
      <c r="C156" s="334" t="s">
        <v>1047</v>
      </c>
      <c r="D156" s="282"/>
      <c r="E156" s="282"/>
      <c r="F156" s="335" t="s">
        <v>1034</v>
      </c>
      <c r="G156" s="282"/>
      <c r="H156" s="334" t="s">
        <v>1068</v>
      </c>
      <c r="I156" s="334" t="s">
        <v>1030</v>
      </c>
      <c r="J156" s="334">
        <v>50</v>
      </c>
      <c r="K156" s="330"/>
    </row>
    <row r="157" s="1" customFormat="1" ht="15" customHeight="1">
      <c r="B157" s="307"/>
      <c r="C157" s="334" t="s">
        <v>1055</v>
      </c>
      <c r="D157" s="282"/>
      <c r="E157" s="282"/>
      <c r="F157" s="335" t="s">
        <v>1034</v>
      </c>
      <c r="G157" s="282"/>
      <c r="H157" s="334" t="s">
        <v>1068</v>
      </c>
      <c r="I157" s="334" t="s">
        <v>1030</v>
      </c>
      <c r="J157" s="334">
        <v>50</v>
      </c>
      <c r="K157" s="330"/>
    </row>
    <row r="158" s="1" customFormat="1" ht="15" customHeight="1">
      <c r="B158" s="307"/>
      <c r="C158" s="334" t="s">
        <v>1053</v>
      </c>
      <c r="D158" s="282"/>
      <c r="E158" s="282"/>
      <c r="F158" s="335" t="s">
        <v>1034</v>
      </c>
      <c r="G158" s="282"/>
      <c r="H158" s="334" t="s">
        <v>1068</v>
      </c>
      <c r="I158" s="334" t="s">
        <v>1030</v>
      </c>
      <c r="J158" s="334">
        <v>50</v>
      </c>
      <c r="K158" s="330"/>
    </row>
    <row r="159" s="1" customFormat="1" ht="15" customHeight="1">
      <c r="B159" s="307"/>
      <c r="C159" s="334" t="s">
        <v>87</v>
      </c>
      <c r="D159" s="282"/>
      <c r="E159" s="282"/>
      <c r="F159" s="335" t="s">
        <v>1028</v>
      </c>
      <c r="G159" s="282"/>
      <c r="H159" s="334" t="s">
        <v>1090</v>
      </c>
      <c r="I159" s="334" t="s">
        <v>1030</v>
      </c>
      <c r="J159" s="334" t="s">
        <v>1091</v>
      </c>
      <c r="K159" s="330"/>
    </row>
    <row r="160" s="1" customFormat="1" ht="15" customHeight="1">
      <c r="B160" s="307"/>
      <c r="C160" s="334" t="s">
        <v>1092</v>
      </c>
      <c r="D160" s="282"/>
      <c r="E160" s="282"/>
      <c r="F160" s="335" t="s">
        <v>1028</v>
      </c>
      <c r="G160" s="282"/>
      <c r="H160" s="334" t="s">
        <v>1093</v>
      </c>
      <c r="I160" s="334" t="s">
        <v>1063</v>
      </c>
      <c r="J160" s="334"/>
      <c r="K160" s="330"/>
    </row>
    <row r="161" s="1" customFormat="1" ht="15" customHeight="1">
      <c r="B161" s="336"/>
      <c r="C161" s="316"/>
      <c r="D161" s="316"/>
      <c r="E161" s="316"/>
      <c r="F161" s="316"/>
      <c r="G161" s="316"/>
      <c r="H161" s="316"/>
      <c r="I161" s="316"/>
      <c r="J161" s="316"/>
      <c r="K161" s="337"/>
    </row>
    <row r="162" s="1" customFormat="1" ht="18.75" customHeight="1">
      <c r="B162" s="318"/>
      <c r="C162" s="328"/>
      <c r="D162" s="328"/>
      <c r="E162" s="328"/>
      <c r="F162" s="338"/>
      <c r="G162" s="328"/>
      <c r="H162" s="328"/>
      <c r="I162" s="328"/>
      <c r="J162" s="328"/>
      <c r="K162" s="318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1094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1022</v>
      </c>
      <c r="D166" s="297"/>
      <c r="E166" s="297"/>
      <c r="F166" s="297" t="s">
        <v>1023</v>
      </c>
      <c r="G166" s="339"/>
      <c r="H166" s="340" t="s">
        <v>55</v>
      </c>
      <c r="I166" s="340" t="s">
        <v>58</v>
      </c>
      <c r="J166" s="297" t="s">
        <v>1024</v>
      </c>
      <c r="K166" s="274"/>
    </row>
    <row r="167" s="1" customFormat="1" ht="17.25" customHeight="1">
      <c r="B167" s="275"/>
      <c r="C167" s="299" t="s">
        <v>1025</v>
      </c>
      <c r="D167" s="299"/>
      <c r="E167" s="299"/>
      <c r="F167" s="300" t="s">
        <v>1026</v>
      </c>
      <c r="G167" s="341"/>
      <c r="H167" s="342"/>
      <c r="I167" s="342"/>
      <c r="J167" s="299" t="s">
        <v>1027</v>
      </c>
      <c r="K167" s="277"/>
    </row>
    <row r="168" s="1" customFormat="1" ht="5.25" customHeight="1">
      <c r="B168" s="307"/>
      <c r="C168" s="302"/>
      <c r="D168" s="302"/>
      <c r="E168" s="302"/>
      <c r="F168" s="302"/>
      <c r="G168" s="303"/>
      <c r="H168" s="302"/>
      <c r="I168" s="302"/>
      <c r="J168" s="302"/>
      <c r="K168" s="330"/>
    </row>
    <row r="169" s="1" customFormat="1" ht="15" customHeight="1">
      <c r="B169" s="307"/>
      <c r="C169" s="282" t="s">
        <v>1031</v>
      </c>
      <c r="D169" s="282"/>
      <c r="E169" s="282"/>
      <c r="F169" s="305" t="s">
        <v>1028</v>
      </c>
      <c r="G169" s="282"/>
      <c r="H169" s="282" t="s">
        <v>1068</v>
      </c>
      <c r="I169" s="282" t="s">
        <v>1030</v>
      </c>
      <c r="J169" s="282">
        <v>120</v>
      </c>
      <c r="K169" s="330"/>
    </row>
    <row r="170" s="1" customFormat="1" ht="15" customHeight="1">
      <c r="B170" s="307"/>
      <c r="C170" s="282" t="s">
        <v>1077</v>
      </c>
      <c r="D170" s="282"/>
      <c r="E170" s="282"/>
      <c r="F170" s="305" t="s">
        <v>1028</v>
      </c>
      <c r="G170" s="282"/>
      <c r="H170" s="282" t="s">
        <v>1078</v>
      </c>
      <c r="I170" s="282" t="s">
        <v>1030</v>
      </c>
      <c r="J170" s="282" t="s">
        <v>1079</v>
      </c>
      <c r="K170" s="330"/>
    </row>
    <row r="171" s="1" customFormat="1" ht="15" customHeight="1">
      <c r="B171" s="307"/>
      <c r="C171" s="282" t="s">
        <v>976</v>
      </c>
      <c r="D171" s="282"/>
      <c r="E171" s="282"/>
      <c r="F171" s="305" t="s">
        <v>1028</v>
      </c>
      <c r="G171" s="282"/>
      <c r="H171" s="282" t="s">
        <v>1095</v>
      </c>
      <c r="I171" s="282" t="s">
        <v>1030</v>
      </c>
      <c r="J171" s="282" t="s">
        <v>1079</v>
      </c>
      <c r="K171" s="330"/>
    </row>
    <row r="172" s="1" customFormat="1" ht="15" customHeight="1">
      <c r="B172" s="307"/>
      <c r="C172" s="282" t="s">
        <v>1033</v>
      </c>
      <c r="D172" s="282"/>
      <c r="E172" s="282"/>
      <c r="F172" s="305" t="s">
        <v>1034</v>
      </c>
      <c r="G172" s="282"/>
      <c r="H172" s="282" t="s">
        <v>1095</v>
      </c>
      <c r="I172" s="282" t="s">
        <v>1030</v>
      </c>
      <c r="J172" s="282">
        <v>50</v>
      </c>
      <c r="K172" s="330"/>
    </row>
    <row r="173" s="1" customFormat="1" ht="15" customHeight="1">
      <c r="B173" s="307"/>
      <c r="C173" s="282" t="s">
        <v>1036</v>
      </c>
      <c r="D173" s="282"/>
      <c r="E173" s="282"/>
      <c r="F173" s="305" t="s">
        <v>1028</v>
      </c>
      <c r="G173" s="282"/>
      <c r="H173" s="282" t="s">
        <v>1095</v>
      </c>
      <c r="I173" s="282" t="s">
        <v>1038</v>
      </c>
      <c r="J173" s="282"/>
      <c r="K173" s="330"/>
    </row>
    <row r="174" s="1" customFormat="1" ht="15" customHeight="1">
      <c r="B174" s="307"/>
      <c r="C174" s="282" t="s">
        <v>1047</v>
      </c>
      <c r="D174" s="282"/>
      <c r="E174" s="282"/>
      <c r="F174" s="305" t="s">
        <v>1034</v>
      </c>
      <c r="G174" s="282"/>
      <c r="H174" s="282" t="s">
        <v>1095</v>
      </c>
      <c r="I174" s="282" t="s">
        <v>1030</v>
      </c>
      <c r="J174" s="282">
        <v>50</v>
      </c>
      <c r="K174" s="330"/>
    </row>
    <row r="175" s="1" customFormat="1" ht="15" customHeight="1">
      <c r="B175" s="307"/>
      <c r="C175" s="282" t="s">
        <v>1055</v>
      </c>
      <c r="D175" s="282"/>
      <c r="E175" s="282"/>
      <c r="F175" s="305" t="s">
        <v>1034</v>
      </c>
      <c r="G175" s="282"/>
      <c r="H175" s="282" t="s">
        <v>1095</v>
      </c>
      <c r="I175" s="282" t="s">
        <v>1030</v>
      </c>
      <c r="J175" s="282">
        <v>50</v>
      </c>
      <c r="K175" s="330"/>
    </row>
    <row r="176" s="1" customFormat="1" ht="15" customHeight="1">
      <c r="B176" s="307"/>
      <c r="C176" s="282" t="s">
        <v>1053</v>
      </c>
      <c r="D176" s="282"/>
      <c r="E176" s="282"/>
      <c r="F176" s="305" t="s">
        <v>1034</v>
      </c>
      <c r="G176" s="282"/>
      <c r="H176" s="282" t="s">
        <v>1095</v>
      </c>
      <c r="I176" s="282" t="s">
        <v>1030</v>
      </c>
      <c r="J176" s="282">
        <v>50</v>
      </c>
      <c r="K176" s="330"/>
    </row>
    <row r="177" s="1" customFormat="1" ht="15" customHeight="1">
      <c r="B177" s="307"/>
      <c r="C177" s="282" t="s">
        <v>111</v>
      </c>
      <c r="D177" s="282"/>
      <c r="E177" s="282"/>
      <c r="F177" s="305" t="s">
        <v>1028</v>
      </c>
      <c r="G177" s="282"/>
      <c r="H177" s="282" t="s">
        <v>1096</v>
      </c>
      <c r="I177" s="282" t="s">
        <v>1097</v>
      </c>
      <c r="J177" s="282"/>
      <c r="K177" s="330"/>
    </row>
    <row r="178" s="1" customFormat="1" ht="15" customHeight="1">
      <c r="B178" s="307"/>
      <c r="C178" s="282" t="s">
        <v>58</v>
      </c>
      <c r="D178" s="282"/>
      <c r="E178" s="282"/>
      <c r="F178" s="305" t="s">
        <v>1028</v>
      </c>
      <c r="G178" s="282"/>
      <c r="H178" s="282" t="s">
        <v>1098</v>
      </c>
      <c r="I178" s="282" t="s">
        <v>1099</v>
      </c>
      <c r="J178" s="282">
        <v>1</v>
      </c>
      <c r="K178" s="330"/>
    </row>
    <row r="179" s="1" customFormat="1" ht="15" customHeight="1">
      <c r="B179" s="307"/>
      <c r="C179" s="282" t="s">
        <v>54</v>
      </c>
      <c r="D179" s="282"/>
      <c r="E179" s="282"/>
      <c r="F179" s="305" t="s">
        <v>1028</v>
      </c>
      <c r="G179" s="282"/>
      <c r="H179" s="282" t="s">
        <v>1100</v>
      </c>
      <c r="I179" s="282" t="s">
        <v>1030</v>
      </c>
      <c r="J179" s="282">
        <v>20</v>
      </c>
      <c r="K179" s="330"/>
    </row>
    <row r="180" s="1" customFormat="1" ht="15" customHeight="1">
      <c r="B180" s="307"/>
      <c r="C180" s="282" t="s">
        <v>55</v>
      </c>
      <c r="D180" s="282"/>
      <c r="E180" s="282"/>
      <c r="F180" s="305" t="s">
        <v>1028</v>
      </c>
      <c r="G180" s="282"/>
      <c r="H180" s="282" t="s">
        <v>1101</v>
      </c>
      <c r="I180" s="282" t="s">
        <v>1030</v>
      </c>
      <c r="J180" s="282">
        <v>255</v>
      </c>
      <c r="K180" s="330"/>
    </row>
    <row r="181" s="1" customFormat="1" ht="15" customHeight="1">
      <c r="B181" s="307"/>
      <c r="C181" s="282" t="s">
        <v>112</v>
      </c>
      <c r="D181" s="282"/>
      <c r="E181" s="282"/>
      <c r="F181" s="305" t="s">
        <v>1028</v>
      </c>
      <c r="G181" s="282"/>
      <c r="H181" s="282" t="s">
        <v>992</v>
      </c>
      <c r="I181" s="282" t="s">
        <v>1030</v>
      </c>
      <c r="J181" s="282">
        <v>10</v>
      </c>
      <c r="K181" s="330"/>
    </row>
    <row r="182" s="1" customFormat="1" ht="15" customHeight="1">
      <c r="B182" s="307"/>
      <c r="C182" s="282" t="s">
        <v>113</v>
      </c>
      <c r="D182" s="282"/>
      <c r="E182" s="282"/>
      <c r="F182" s="305" t="s">
        <v>1028</v>
      </c>
      <c r="G182" s="282"/>
      <c r="H182" s="282" t="s">
        <v>1102</v>
      </c>
      <c r="I182" s="282" t="s">
        <v>1063</v>
      </c>
      <c r="J182" s="282"/>
      <c r="K182" s="330"/>
    </row>
    <row r="183" s="1" customFormat="1" ht="15" customHeight="1">
      <c r="B183" s="307"/>
      <c r="C183" s="282" t="s">
        <v>1103</v>
      </c>
      <c r="D183" s="282"/>
      <c r="E183" s="282"/>
      <c r="F183" s="305" t="s">
        <v>1028</v>
      </c>
      <c r="G183" s="282"/>
      <c r="H183" s="282" t="s">
        <v>1104</v>
      </c>
      <c r="I183" s="282" t="s">
        <v>1063</v>
      </c>
      <c r="J183" s="282"/>
      <c r="K183" s="330"/>
    </row>
    <row r="184" s="1" customFormat="1" ht="15" customHeight="1">
      <c r="B184" s="307"/>
      <c r="C184" s="282" t="s">
        <v>1092</v>
      </c>
      <c r="D184" s="282"/>
      <c r="E184" s="282"/>
      <c r="F184" s="305" t="s">
        <v>1028</v>
      </c>
      <c r="G184" s="282"/>
      <c r="H184" s="282" t="s">
        <v>1105</v>
      </c>
      <c r="I184" s="282" t="s">
        <v>1063</v>
      </c>
      <c r="J184" s="282"/>
      <c r="K184" s="330"/>
    </row>
    <row r="185" s="1" customFormat="1" ht="15" customHeight="1">
      <c r="B185" s="307"/>
      <c r="C185" s="282" t="s">
        <v>115</v>
      </c>
      <c r="D185" s="282"/>
      <c r="E185" s="282"/>
      <c r="F185" s="305" t="s">
        <v>1034</v>
      </c>
      <c r="G185" s="282"/>
      <c r="H185" s="282" t="s">
        <v>1106</v>
      </c>
      <c r="I185" s="282" t="s">
        <v>1030</v>
      </c>
      <c r="J185" s="282">
        <v>50</v>
      </c>
      <c r="K185" s="330"/>
    </row>
    <row r="186" s="1" customFormat="1" ht="15" customHeight="1">
      <c r="B186" s="307"/>
      <c r="C186" s="282" t="s">
        <v>1107</v>
      </c>
      <c r="D186" s="282"/>
      <c r="E186" s="282"/>
      <c r="F186" s="305" t="s">
        <v>1034</v>
      </c>
      <c r="G186" s="282"/>
      <c r="H186" s="282" t="s">
        <v>1108</v>
      </c>
      <c r="I186" s="282" t="s">
        <v>1109</v>
      </c>
      <c r="J186" s="282"/>
      <c r="K186" s="330"/>
    </row>
    <row r="187" s="1" customFormat="1" ht="15" customHeight="1">
      <c r="B187" s="307"/>
      <c r="C187" s="282" t="s">
        <v>1110</v>
      </c>
      <c r="D187" s="282"/>
      <c r="E187" s="282"/>
      <c r="F187" s="305" t="s">
        <v>1034</v>
      </c>
      <c r="G187" s="282"/>
      <c r="H187" s="282" t="s">
        <v>1111</v>
      </c>
      <c r="I187" s="282" t="s">
        <v>1109</v>
      </c>
      <c r="J187" s="282"/>
      <c r="K187" s="330"/>
    </row>
    <row r="188" s="1" customFormat="1" ht="15" customHeight="1">
      <c r="B188" s="307"/>
      <c r="C188" s="282" t="s">
        <v>1112</v>
      </c>
      <c r="D188" s="282"/>
      <c r="E188" s="282"/>
      <c r="F188" s="305" t="s">
        <v>1034</v>
      </c>
      <c r="G188" s="282"/>
      <c r="H188" s="282" t="s">
        <v>1113</v>
      </c>
      <c r="I188" s="282" t="s">
        <v>1109</v>
      </c>
      <c r="J188" s="282"/>
      <c r="K188" s="330"/>
    </row>
    <row r="189" s="1" customFormat="1" ht="15" customHeight="1">
      <c r="B189" s="307"/>
      <c r="C189" s="343" t="s">
        <v>1114</v>
      </c>
      <c r="D189" s="282"/>
      <c r="E189" s="282"/>
      <c r="F189" s="305" t="s">
        <v>1034</v>
      </c>
      <c r="G189" s="282"/>
      <c r="H189" s="282" t="s">
        <v>1115</v>
      </c>
      <c r="I189" s="282" t="s">
        <v>1116</v>
      </c>
      <c r="J189" s="344" t="s">
        <v>1117</v>
      </c>
      <c r="K189" s="330"/>
    </row>
    <row r="190" s="17" customFormat="1" ht="15" customHeight="1">
      <c r="B190" s="345"/>
      <c r="C190" s="346" t="s">
        <v>1118</v>
      </c>
      <c r="D190" s="347"/>
      <c r="E190" s="347"/>
      <c r="F190" s="348" t="s">
        <v>1034</v>
      </c>
      <c r="G190" s="347"/>
      <c r="H190" s="347" t="s">
        <v>1119</v>
      </c>
      <c r="I190" s="347" t="s">
        <v>1116</v>
      </c>
      <c r="J190" s="349" t="s">
        <v>1117</v>
      </c>
      <c r="K190" s="350"/>
    </row>
    <row r="191" s="1" customFormat="1" ht="15" customHeight="1">
      <c r="B191" s="307"/>
      <c r="C191" s="343" t="s">
        <v>43</v>
      </c>
      <c r="D191" s="282"/>
      <c r="E191" s="282"/>
      <c r="F191" s="305" t="s">
        <v>1028</v>
      </c>
      <c r="G191" s="282"/>
      <c r="H191" s="279" t="s">
        <v>1120</v>
      </c>
      <c r="I191" s="282" t="s">
        <v>1121</v>
      </c>
      <c r="J191" s="282"/>
      <c r="K191" s="330"/>
    </row>
    <row r="192" s="1" customFormat="1" ht="15" customHeight="1">
      <c r="B192" s="307"/>
      <c r="C192" s="343" t="s">
        <v>1122</v>
      </c>
      <c r="D192" s="282"/>
      <c r="E192" s="282"/>
      <c r="F192" s="305" t="s">
        <v>1028</v>
      </c>
      <c r="G192" s="282"/>
      <c r="H192" s="282" t="s">
        <v>1123</v>
      </c>
      <c r="I192" s="282" t="s">
        <v>1063</v>
      </c>
      <c r="J192" s="282"/>
      <c r="K192" s="330"/>
    </row>
    <row r="193" s="1" customFormat="1" ht="15" customHeight="1">
      <c r="B193" s="307"/>
      <c r="C193" s="343" t="s">
        <v>1124</v>
      </c>
      <c r="D193" s="282"/>
      <c r="E193" s="282"/>
      <c r="F193" s="305" t="s">
        <v>1028</v>
      </c>
      <c r="G193" s="282"/>
      <c r="H193" s="282" t="s">
        <v>1125</v>
      </c>
      <c r="I193" s="282" t="s">
        <v>1063</v>
      </c>
      <c r="J193" s="282"/>
      <c r="K193" s="330"/>
    </row>
    <row r="194" s="1" customFormat="1" ht="15" customHeight="1">
      <c r="B194" s="307"/>
      <c r="C194" s="343" t="s">
        <v>1126</v>
      </c>
      <c r="D194" s="282"/>
      <c r="E194" s="282"/>
      <c r="F194" s="305" t="s">
        <v>1034</v>
      </c>
      <c r="G194" s="282"/>
      <c r="H194" s="282" t="s">
        <v>1127</v>
      </c>
      <c r="I194" s="282" t="s">
        <v>1063</v>
      </c>
      <c r="J194" s="282"/>
      <c r="K194" s="330"/>
    </row>
    <row r="195" s="1" customFormat="1" ht="15" customHeight="1">
      <c r="B195" s="336"/>
      <c r="C195" s="351"/>
      <c r="D195" s="316"/>
      <c r="E195" s="316"/>
      <c r="F195" s="316"/>
      <c r="G195" s="316"/>
      <c r="H195" s="316"/>
      <c r="I195" s="316"/>
      <c r="J195" s="316"/>
      <c r="K195" s="337"/>
    </row>
    <row r="196" s="1" customFormat="1" ht="18.75" customHeight="1">
      <c r="B196" s="318"/>
      <c r="C196" s="328"/>
      <c r="D196" s="328"/>
      <c r="E196" s="328"/>
      <c r="F196" s="338"/>
      <c r="G196" s="328"/>
      <c r="H196" s="328"/>
      <c r="I196" s="328"/>
      <c r="J196" s="328"/>
      <c r="K196" s="318"/>
    </row>
    <row r="197" s="1" customFormat="1" ht="18.75" customHeight="1">
      <c r="B197" s="318"/>
      <c r="C197" s="328"/>
      <c r="D197" s="328"/>
      <c r="E197" s="328"/>
      <c r="F197" s="338"/>
      <c r="G197" s="328"/>
      <c r="H197" s="328"/>
      <c r="I197" s="328"/>
      <c r="J197" s="328"/>
      <c r="K197" s="318"/>
    </row>
    <row r="198" s="1" customFormat="1" ht="18.75" customHeight="1">
      <c r="B198" s="290"/>
      <c r="C198" s="290"/>
      <c r="D198" s="290"/>
      <c r="E198" s="290"/>
      <c r="F198" s="290"/>
      <c r="G198" s="290"/>
      <c r="H198" s="290"/>
      <c r="I198" s="290"/>
      <c r="J198" s="290"/>
      <c r="K198" s="290"/>
    </row>
    <row r="199" s="1" customFormat="1" ht="13.5">
      <c r="B199" s="269"/>
      <c r="C199" s="270"/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1">
      <c r="B200" s="272"/>
      <c r="C200" s="273" t="s">
        <v>1128</v>
      </c>
      <c r="D200" s="273"/>
      <c r="E200" s="273"/>
      <c r="F200" s="273"/>
      <c r="G200" s="273"/>
      <c r="H200" s="273"/>
      <c r="I200" s="273"/>
      <c r="J200" s="273"/>
      <c r="K200" s="274"/>
    </row>
    <row r="201" s="1" customFormat="1" ht="25.5" customHeight="1">
      <c r="B201" s="272"/>
      <c r="C201" s="352" t="s">
        <v>1129</v>
      </c>
      <c r="D201" s="352"/>
      <c r="E201" s="352"/>
      <c r="F201" s="352" t="s">
        <v>1130</v>
      </c>
      <c r="G201" s="353"/>
      <c r="H201" s="352" t="s">
        <v>1131</v>
      </c>
      <c r="I201" s="352"/>
      <c r="J201" s="352"/>
      <c r="K201" s="274"/>
    </row>
    <row r="202" s="1" customFormat="1" ht="5.25" customHeight="1">
      <c r="B202" s="307"/>
      <c r="C202" s="302"/>
      <c r="D202" s="302"/>
      <c r="E202" s="302"/>
      <c r="F202" s="302"/>
      <c r="G202" s="328"/>
      <c r="H202" s="302"/>
      <c r="I202" s="302"/>
      <c r="J202" s="302"/>
      <c r="K202" s="330"/>
    </row>
    <row r="203" s="1" customFormat="1" ht="15" customHeight="1">
      <c r="B203" s="307"/>
      <c r="C203" s="282" t="s">
        <v>1121</v>
      </c>
      <c r="D203" s="282"/>
      <c r="E203" s="282"/>
      <c r="F203" s="305" t="s">
        <v>44</v>
      </c>
      <c r="G203" s="282"/>
      <c r="H203" s="282" t="s">
        <v>1132</v>
      </c>
      <c r="I203" s="282"/>
      <c r="J203" s="282"/>
      <c r="K203" s="330"/>
    </row>
    <row r="204" s="1" customFormat="1" ht="15" customHeight="1">
      <c r="B204" s="307"/>
      <c r="C204" s="282"/>
      <c r="D204" s="282"/>
      <c r="E204" s="282"/>
      <c r="F204" s="305" t="s">
        <v>45</v>
      </c>
      <c r="G204" s="282"/>
      <c r="H204" s="282" t="s">
        <v>1133</v>
      </c>
      <c r="I204" s="282"/>
      <c r="J204" s="282"/>
      <c r="K204" s="330"/>
    </row>
    <row r="205" s="1" customFormat="1" ht="15" customHeight="1">
      <c r="B205" s="307"/>
      <c r="C205" s="282"/>
      <c r="D205" s="282"/>
      <c r="E205" s="282"/>
      <c r="F205" s="305" t="s">
        <v>48</v>
      </c>
      <c r="G205" s="282"/>
      <c r="H205" s="282" t="s">
        <v>1134</v>
      </c>
      <c r="I205" s="282"/>
      <c r="J205" s="282"/>
      <c r="K205" s="330"/>
    </row>
    <row r="206" s="1" customFormat="1" ht="15" customHeight="1">
      <c r="B206" s="307"/>
      <c r="C206" s="282"/>
      <c r="D206" s="282"/>
      <c r="E206" s="282"/>
      <c r="F206" s="305" t="s">
        <v>46</v>
      </c>
      <c r="G206" s="282"/>
      <c r="H206" s="282" t="s">
        <v>1135</v>
      </c>
      <c r="I206" s="282"/>
      <c r="J206" s="282"/>
      <c r="K206" s="330"/>
    </row>
    <row r="207" s="1" customFormat="1" ht="15" customHeight="1">
      <c r="B207" s="307"/>
      <c r="C207" s="282"/>
      <c r="D207" s="282"/>
      <c r="E207" s="282"/>
      <c r="F207" s="305" t="s">
        <v>47</v>
      </c>
      <c r="G207" s="282"/>
      <c r="H207" s="282" t="s">
        <v>1136</v>
      </c>
      <c r="I207" s="282"/>
      <c r="J207" s="282"/>
      <c r="K207" s="330"/>
    </row>
    <row r="208" s="1" customFormat="1" ht="15" customHeight="1">
      <c r="B208" s="307"/>
      <c r="C208" s="282"/>
      <c r="D208" s="282"/>
      <c r="E208" s="282"/>
      <c r="F208" s="305"/>
      <c r="G208" s="282"/>
      <c r="H208" s="282"/>
      <c r="I208" s="282"/>
      <c r="J208" s="282"/>
      <c r="K208" s="330"/>
    </row>
    <row r="209" s="1" customFormat="1" ht="15" customHeight="1">
      <c r="B209" s="307"/>
      <c r="C209" s="282" t="s">
        <v>1075</v>
      </c>
      <c r="D209" s="282"/>
      <c r="E209" s="282"/>
      <c r="F209" s="305" t="s">
        <v>79</v>
      </c>
      <c r="G209" s="282"/>
      <c r="H209" s="282" t="s">
        <v>1137</v>
      </c>
      <c r="I209" s="282"/>
      <c r="J209" s="282"/>
      <c r="K209" s="330"/>
    </row>
    <row r="210" s="1" customFormat="1" ht="15" customHeight="1">
      <c r="B210" s="307"/>
      <c r="C210" s="282"/>
      <c r="D210" s="282"/>
      <c r="E210" s="282"/>
      <c r="F210" s="305" t="s">
        <v>970</v>
      </c>
      <c r="G210" s="282"/>
      <c r="H210" s="282" t="s">
        <v>971</v>
      </c>
      <c r="I210" s="282"/>
      <c r="J210" s="282"/>
      <c r="K210" s="330"/>
    </row>
    <row r="211" s="1" customFormat="1" ht="15" customHeight="1">
      <c r="B211" s="307"/>
      <c r="C211" s="282"/>
      <c r="D211" s="282"/>
      <c r="E211" s="282"/>
      <c r="F211" s="305" t="s">
        <v>968</v>
      </c>
      <c r="G211" s="282"/>
      <c r="H211" s="282" t="s">
        <v>1138</v>
      </c>
      <c r="I211" s="282"/>
      <c r="J211" s="282"/>
      <c r="K211" s="330"/>
    </row>
    <row r="212" s="1" customFormat="1" ht="15" customHeight="1">
      <c r="B212" s="354"/>
      <c r="C212" s="282"/>
      <c r="D212" s="282"/>
      <c r="E212" s="282"/>
      <c r="F212" s="305" t="s">
        <v>972</v>
      </c>
      <c r="G212" s="343"/>
      <c r="H212" s="334" t="s">
        <v>973</v>
      </c>
      <c r="I212" s="334"/>
      <c r="J212" s="334"/>
      <c r="K212" s="355"/>
    </row>
    <row r="213" s="1" customFormat="1" ht="15" customHeight="1">
      <c r="B213" s="354"/>
      <c r="C213" s="282"/>
      <c r="D213" s="282"/>
      <c r="E213" s="282"/>
      <c r="F213" s="305" t="s">
        <v>974</v>
      </c>
      <c r="G213" s="343"/>
      <c r="H213" s="334" t="s">
        <v>1139</v>
      </c>
      <c r="I213" s="334"/>
      <c r="J213" s="334"/>
      <c r="K213" s="355"/>
    </row>
    <row r="214" s="1" customFormat="1" ht="15" customHeight="1">
      <c r="B214" s="354"/>
      <c r="C214" s="282"/>
      <c r="D214" s="282"/>
      <c r="E214" s="282"/>
      <c r="F214" s="305"/>
      <c r="G214" s="343"/>
      <c r="H214" s="334"/>
      <c r="I214" s="334"/>
      <c r="J214" s="334"/>
      <c r="K214" s="355"/>
    </row>
    <row r="215" s="1" customFormat="1" ht="15" customHeight="1">
      <c r="B215" s="354"/>
      <c r="C215" s="282" t="s">
        <v>1099</v>
      </c>
      <c r="D215" s="282"/>
      <c r="E215" s="282"/>
      <c r="F215" s="305">
        <v>1</v>
      </c>
      <c r="G215" s="343"/>
      <c r="H215" s="334" t="s">
        <v>1140</v>
      </c>
      <c r="I215" s="334"/>
      <c r="J215" s="334"/>
      <c r="K215" s="355"/>
    </row>
    <row r="216" s="1" customFormat="1" ht="15" customHeight="1">
      <c r="B216" s="354"/>
      <c r="C216" s="282"/>
      <c r="D216" s="282"/>
      <c r="E216" s="282"/>
      <c r="F216" s="305">
        <v>2</v>
      </c>
      <c r="G216" s="343"/>
      <c r="H216" s="334" t="s">
        <v>1141</v>
      </c>
      <c r="I216" s="334"/>
      <c r="J216" s="334"/>
      <c r="K216" s="355"/>
    </row>
    <row r="217" s="1" customFormat="1" ht="15" customHeight="1">
      <c r="B217" s="354"/>
      <c r="C217" s="282"/>
      <c r="D217" s="282"/>
      <c r="E217" s="282"/>
      <c r="F217" s="305">
        <v>3</v>
      </c>
      <c r="G217" s="343"/>
      <c r="H217" s="334" t="s">
        <v>1142</v>
      </c>
      <c r="I217" s="334"/>
      <c r="J217" s="334"/>
      <c r="K217" s="355"/>
    </row>
    <row r="218" s="1" customFormat="1" ht="15" customHeight="1">
      <c r="B218" s="354"/>
      <c r="C218" s="282"/>
      <c r="D218" s="282"/>
      <c r="E218" s="282"/>
      <c r="F218" s="305">
        <v>4</v>
      </c>
      <c r="G218" s="343"/>
      <c r="H218" s="334" t="s">
        <v>1143</v>
      </c>
      <c r="I218" s="334"/>
      <c r="J218" s="334"/>
      <c r="K218" s="355"/>
    </row>
    <row r="219" s="1" customFormat="1" ht="12.75" customHeight="1">
      <c r="B219" s="356"/>
      <c r="C219" s="357"/>
      <c r="D219" s="357"/>
      <c r="E219" s="357"/>
      <c r="F219" s="357"/>
      <c r="G219" s="357"/>
      <c r="H219" s="357"/>
      <c r="I219" s="357"/>
      <c r="J219" s="357"/>
      <c r="K219" s="35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Václav Chýle</dc:creator>
  <cp:lastModifiedBy>Václav Chýle</cp:lastModifiedBy>
  <dcterms:created xsi:type="dcterms:W3CDTF">2024-09-17T06:17:37Z</dcterms:created>
  <dcterms:modified xsi:type="dcterms:W3CDTF">2024-09-17T06:17:41Z</dcterms:modified>
</cp:coreProperties>
</file>